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1\Oprava trati v úseku Kladno Ostrovec - Kralupy nad Vltavou\"/>
    </mc:Choice>
  </mc:AlternateContent>
  <bookViews>
    <workbookView xWindow="0" yWindow="0" windowWidth="28800" windowHeight="12345"/>
  </bookViews>
  <sheets>
    <sheet name="Rekapitulace stavby" sheetId="1" r:id="rId1"/>
    <sheet name="01 - Oprava železničního ..." sheetId="2" r:id="rId2"/>
    <sheet name="02 - Oprava železničního ..." sheetId="3" r:id="rId3"/>
    <sheet name="01 - Oprava výhybek č. 40..." sheetId="4" r:id="rId4"/>
    <sheet name="03 - Oprava železničního ..." sheetId="5" r:id="rId5"/>
    <sheet name="01 - P2454" sheetId="6" r:id="rId6"/>
    <sheet name="02 - P2449" sheetId="7" r:id="rId7"/>
    <sheet name="03 - P2448" sheetId="8" r:id="rId8"/>
    <sheet name="05 - VRN" sheetId="9" r:id="rId9"/>
  </sheets>
  <definedNames>
    <definedName name="_xlnm._FilterDatabase" localSheetId="3" hidden="1">'01 - Oprava výhybek č. 40...'!$C$122:$K$206</definedName>
    <definedName name="_xlnm._FilterDatabase" localSheetId="1" hidden="1">'01 - Oprava železničního ...'!$C$118:$K$265</definedName>
    <definedName name="_xlnm._FilterDatabase" localSheetId="5" hidden="1">'01 - P2454'!$C$122:$K$232</definedName>
    <definedName name="_xlnm._FilterDatabase" localSheetId="2" hidden="1">'02 - Oprava železničního ...'!$C$118:$K$226</definedName>
    <definedName name="_xlnm._FilterDatabase" localSheetId="6" hidden="1">'02 - P2449'!$C$122:$K$154</definedName>
    <definedName name="_xlnm._FilterDatabase" localSheetId="4" hidden="1">'03 - Oprava železničního ...'!$C$118:$K$279</definedName>
    <definedName name="_xlnm._FilterDatabase" localSheetId="7" hidden="1">'03 - P2448'!$C$122:$K$154</definedName>
    <definedName name="_xlnm._FilterDatabase" localSheetId="8" hidden="1">'05 - VRN'!$C$116:$K$137</definedName>
    <definedName name="_xlnm.Print_Titles" localSheetId="3">'01 - Oprava výhybek č. 40...'!$122:$122</definedName>
    <definedName name="_xlnm.Print_Titles" localSheetId="1">'01 - Oprava železničního ...'!$118:$118</definedName>
    <definedName name="_xlnm.Print_Titles" localSheetId="5">'01 - P2454'!$122:$122</definedName>
    <definedName name="_xlnm.Print_Titles" localSheetId="2">'02 - Oprava železničního ...'!$118:$118</definedName>
    <definedName name="_xlnm.Print_Titles" localSheetId="6">'02 - P2449'!$122:$122</definedName>
    <definedName name="_xlnm.Print_Titles" localSheetId="4">'03 - Oprava železničního ...'!$118:$118</definedName>
    <definedName name="_xlnm.Print_Titles" localSheetId="7">'03 - P2448'!$122:$122</definedName>
    <definedName name="_xlnm.Print_Titles" localSheetId="8">'05 - VRN'!$116:$116</definedName>
    <definedName name="_xlnm.Print_Titles" localSheetId="0">'Rekapitulace stavby'!$92:$92</definedName>
    <definedName name="_xlnm.Print_Area" localSheetId="3">'01 - Oprava výhybek č. 40...'!$C$4:$J$76,'01 - Oprava výhybek č. 40...'!$C$82:$J$102,'01 - Oprava výhybek č. 40...'!$C$108:$K$206</definedName>
    <definedName name="_xlnm.Print_Area" localSheetId="1">'01 - Oprava železničního ...'!$C$4:$J$76,'01 - Oprava železničního ...'!$C$82:$J$100,'01 - Oprava železničního ...'!$C$106:$K$265</definedName>
    <definedName name="_xlnm.Print_Area" localSheetId="5">'01 - P2454'!$C$4:$J$76,'01 - P2454'!$C$82:$J$102,'01 - P2454'!$C$108:$K$232</definedName>
    <definedName name="_xlnm.Print_Area" localSheetId="2">'02 - Oprava železničního ...'!$C$4:$J$76,'02 - Oprava železničního ...'!$C$82:$J$100,'02 - Oprava železničního ...'!$C$106:$K$226</definedName>
    <definedName name="_xlnm.Print_Area" localSheetId="6">'02 - P2449'!$C$4:$J$76,'02 - P2449'!$C$82:$J$102,'02 - P2449'!$C$108:$K$154</definedName>
    <definedName name="_xlnm.Print_Area" localSheetId="4">'03 - Oprava železničního ...'!$C$4:$J$76,'03 - Oprava železničního ...'!$C$82:$J$100,'03 - Oprava železničního ...'!$C$106:$K$279</definedName>
    <definedName name="_xlnm.Print_Area" localSheetId="7">'03 - P2448'!$C$4:$J$76,'03 - P2448'!$C$82:$J$102,'03 - P2448'!$C$108:$K$154</definedName>
    <definedName name="_xlnm.Print_Area" localSheetId="8">'05 - VRN'!$C$4:$J$76,'05 - VRN'!$C$82:$J$98,'05 - VRN'!$C$104:$K$137</definedName>
    <definedName name="_xlnm.Print_Area" localSheetId="0">'Rekapitulace stavby'!$D$4:$AO$76,'Rekapitulace stavby'!$C$82:$AQ$105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104" i="1" s="1"/>
  <c r="J35" i="9"/>
  <c r="AX104" i="1"/>
  <c r="BI135" i="9"/>
  <c r="BH135" i="9"/>
  <c r="BG135" i="9"/>
  <c r="BF135" i="9"/>
  <c r="T135" i="9"/>
  <c r="R135" i="9"/>
  <c r="P135" i="9"/>
  <c r="BI132" i="9"/>
  <c r="F37" i="9" s="1"/>
  <c r="BH132" i="9"/>
  <c r="BG132" i="9"/>
  <c r="BF132" i="9"/>
  <c r="T132" i="9"/>
  <c r="R132" i="9"/>
  <c r="P132" i="9"/>
  <c r="BI125" i="9"/>
  <c r="BH125" i="9"/>
  <c r="BG125" i="9"/>
  <c r="BF125" i="9"/>
  <c r="T125" i="9"/>
  <c r="R125" i="9"/>
  <c r="P125" i="9"/>
  <c r="BI122" i="9"/>
  <c r="BH122" i="9"/>
  <c r="BG122" i="9"/>
  <c r="BF122" i="9"/>
  <c r="T122" i="9"/>
  <c r="R122" i="9"/>
  <c r="P122" i="9"/>
  <c r="BI119" i="9"/>
  <c r="BH119" i="9"/>
  <c r="BG119" i="9"/>
  <c r="BF119" i="9"/>
  <c r="T119" i="9"/>
  <c r="R119" i="9"/>
  <c r="P119" i="9"/>
  <c r="F111" i="9"/>
  <c r="E109" i="9"/>
  <c r="F89" i="9"/>
  <c r="E87" i="9"/>
  <c r="J24" i="9"/>
  <c r="E24" i="9"/>
  <c r="J114" i="9" s="1"/>
  <c r="J23" i="9"/>
  <c r="J21" i="9"/>
  <c r="E21" i="9"/>
  <c r="J91" i="9" s="1"/>
  <c r="J20" i="9"/>
  <c r="J18" i="9"/>
  <c r="E18" i="9"/>
  <c r="F114" i="9" s="1"/>
  <c r="J17" i="9"/>
  <c r="J15" i="9"/>
  <c r="E15" i="9"/>
  <c r="F113" i="9" s="1"/>
  <c r="J14" i="9"/>
  <c r="J12" i="9"/>
  <c r="J89" i="9" s="1"/>
  <c r="E7" i="9"/>
  <c r="E107" i="9"/>
  <c r="J39" i="8"/>
  <c r="J38" i="8"/>
  <c r="AY103" i="1" s="1"/>
  <c r="J37" i="8"/>
  <c r="AX103" i="1"/>
  <c r="BI152" i="8"/>
  <c r="BH152" i="8"/>
  <c r="BG152" i="8"/>
  <c r="BF152" i="8"/>
  <c r="T152" i="8"/>
  <c r="R152" i="8"/>
  <c r="P152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F117" i="8"/>
  <c r="E115" i="8"/>
  <c r="F91" i="8"/>
  <c r="E89" i="8"/>
  <c r="J26" i="8"/>
  <c r="E26" i="8"/>
  <c r="J120" i="8" s="1"/>
  <c r="J25" i="8"/>
  <c r="J23" i="8"/>
  <c r="E23" i="8"/>
  <c r="J119" i="8" s="1"/>
  <c r="J22" i="8"/>
  <c r="J20" i="8"/>
  <c r="E20" i="8"/>
  <c r="F94" i="8" s="1"/>
  <c r="J19" i="8"/>
  <c r="J17" i="8"/>
  <c r="E17" i="8"/>
  <c r="F119" i="8"/>
  <c r="J16" i="8"/>
  <c r="J14" i="8"/>
  <c r="J117" i="8" s="1"/>
  <c r="E7" i="8"/>
  <c r="E85" i="8"/>
  <c r="J39" i="7"/>
  <c r="J38" i="7"/>
  <c r="AY102" i="1"/>
  <c r="J37" i="7"/>
  <c r="AX102" i="1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8" i="7"/>
  <c r="BH138" i="7"/>
  <c r="BG138" i="7"/>
  <c r="BF138" i="7"/>
  <c r="T138" i="7"/>
  <c r="R138" i="7"/>
  <c r="P138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F117" i="7"/>
  <c r="E115" i="7"/>
  <c r="F91" i="7"/>
  <c r="E89" i="7"/>
  <c r="J26" i="7"/>
  <c r="E26" i="7"/>
  <c r="J94" i="7"/>
  <c r="J25" i="7"/>
  <c r="J23" i="7"/>
  <c r="E23" i="7"/>
  <c r="J119" i="7"/>
  <c r="J22" i="7"/>
  <c r="J20" i="7"/>
  <c r="E20" i="7"/>
  <c r="F94" i="7"/>
  <c r="J19" i="7"/>
  <c r="J17" i="7"/>
  <c r="E17" i="7"/>
  <c r="F93" i="7"/>
  <c r="J16" i="7"/>
  <c r="J14" i="7"/>
  <c r="J117" i="7" s="1"/>
  <c r="E7" i="7"/>
  <c r="E85" i="7"/>
  <c r="J39" i="6"/>
  <c r="J38" i="6"/>
  <c r="AY101" i="1"/>
  <c r="J37" i="6"/>
  <c r="AX101" i="1"/>
  <c r="BI230" i="6"/>
  <c r="BH230" i="6"/>
  <c r="BG230" i="6"/>
  <c r="BF230" i="6"/>
  <c r="T230" i="6"/>
  <c r="R230" i="6"/>
  <c r="P230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3" i="6"/>
  <c r="BH193" i="6"/>
  <c r="BG193" i="6"/>
  <c r="BF193" i="6"/>
  <c r="T193" i="6"/>
  <c r="R193" i="6"/>
  <c r="P193" i="6"/>
  <c r="BI189" i="6"/>
  <c r="BH189" i="6"/>
  <c r="BG189" i="6"/>
  <c r="BF189" i="6"/>
  <c r="T189" i="6"/>
  <c r="R189" i="6"/>
  <c r="P189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R177" i="6"/>
  <c r="P177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8" i="6"/>
  <c r="BH168" i="6"/>
  <c r="BG168" i="6"/>
  <c r="BF168" i="6"/>
  <c r="T168" i="6"/>
  <c r="R168" i="6"/>
  <c r="P168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F117" i="6"/>
  <c r="E115" i="6"/>
  <c r="F91" i="6"/>
  <c r="E89" i="6"/>
  <c r="J26" i="6"/>
  <c r="E26" i="6"/>
  <c r="J120" i="6"/>
  <c r="J25" i="6"/>
  <c r="J23" i="6"/>
  <c r="E23" i="6"/>
  <c r="J119" i="6"/>
  <c r="J22" i="6"/>
  <c r="J20" i="6"/>
  <c r="E20" i="6"/>
  <c r="F120" i="6"/>
  <c r="J19" i="6"/>
  <c r="J17" i="6"/>
  <c r="E17" i="6"/>
  <c r="F119" i="6"/>
  <c r="J16" i="6"/>
  <c r="J14" i="6"/>
  <c r="J91" i="6"/>
  <c r="E7" i="6"/>
  <c r="E111" i="6" s="1"/>
  <c r="J37" i="5"/>
  <c r="J36" i="5"/>
  <c r="AY99" i="1"/>
  <c r="J35" i="5"/>
  <c r="AX99" i="1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69" i="5"/>
  <c r="BH269" i="5"/>
  <c r="BG269" i="5"/>
  <c r="BF269" i="5"/>
  <c r="T269" i="5"/>
  <c r="R269" i="5"/>
  <c r="P269" i="5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5" i="5"/>
  <c r="BH235" i="5"/>
  <c r="BG235" i="5"/>
  <c r="BF235" i="5"/>
  <c r="T235" i="5"/>
  <c r="R235" i="5"/>
  <c r="P235" i="5"/>
  <c r="BI231" i="5"/>
  <c r="BH231" i="5"/>
  <c r="BG231" i="5"/>
  <c r="BF231" i="5"/>
  <c r="T231" i="5"/>
  <c r="R231" i="5"/>
  <c r="P231" i="5"/>
  <c r="BI226" i="5"/>
  <c r="BH226" i="5"/>
  <c r="BG226" i="5"/>
  <c r="BF226" i="5"/>
  <c r="T226" i="5"/>
  <c r="R226" i="5"/>
  <c r="P226" i="5"/>
  <c r="BI222" i="5"/>
  <c r="BH222" i="5"/>
  <c r="BG222" i="5"/>
  <c r="BF222" i="5"/>
  <c r="T222" i="5"/>
  <c r="R222" i="5"/>
  <c r="P222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89" i="5"/>
  <c r="BH189" i="5"/>
  <c r="BG189" i="5"/>
  <c r="BF189" i="5"/>
  <c r="T189" i="5"/>
  <c r="R189" i="5"/>
  <c r="P189" i="5"/>
  <c r="BI184" i="5"/>
  <c r="BH184" i="5"/>
  <c r="BG184" i="5"/>
  <c r="BF184" i="5"/>
  <c r="T184" i="5"/>
  <c r="R184" i="5"/>
  <c r="P184" i="5"/>
  <c r="BI180" i="5"/>
  <c r="BH180" i="5"/>
  <c r="BG180" i="5"/>
  <c r="BF180" i="5"/>
  <c r="T180" i="5"/>
  <c r="R180" i="5"/>
  <c r="P180" i="5"/>
  <c r="BI176" i="5"/>
  <c r="BH176" i="5"/>
  <c r="BG176" i="5"/>
  <c r="BF176" i="5"/>
  <c r="T176" i="5"/>
  <c r="R176" i="5"/>
  <c r="P176" i="5"/>
  <c r="BI172" i="5"/>
  <c r="BH172" i="5"/>
  <c r="BG172" i="5"/>
  <c r="BF172" i="5"/>
  <c r="T172" i="5"/>
  <c r="R172" i="5"/>
  <c r="P172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F113" i="5"/>
  <c r="E111" i="5"/>
  <c r="F89" i="5"/>
  <c r="E87" i="5"/>
  <c r="J24" i="5"/>
  <c r="E24" i="5"/>
  <c r="J116" i="5" s="1"/>
  <c r="J23" i="5"/>
  <c r="J21" i="5"/>
  <c r="E21" i="5"/>
  <c r="J115" i="5" s="1"/>
  <c r="J20" i="5"/>
  <c r="J18" i="5"/>
  <c r="E18" i="5"/>
  <c r="F92" i="5" s="1"/>
  <c r="J17" i="5"/>
  <c r="J15" i="5"/>
  <c r="E15" i="5"/>
  <c r="F91" i="5" s="1"/>
  <c r="J14" i="5"/>
  <c r="J12" i="5"/>
  <c r="J113" i="5"/>
  <c r="E7" i="5"/>
  <c r="E109" i="5"/>
  <c r="J39" i="4"/>
  <c r="J38" i="4"/>
  <c r="AY98" i="1" s="1"/>
  <c r="J37" i="4"/>
  <c r="AX98" i="1"/>
  <c r="BI204" i="4"/>
  <c r="BH204" i="4"/>
  <c r="BG204" i="4"/>
  <c r="BF204" i="4"/>
  <c r="T204" i="4"/>
  <c r="T203" i="4" s="1"/>
  <c r="R204" i="4"/>
  <c r="R203" i="4"/>
  <c r="P204" i="4"/>
  <c r="P203" i="4" s="1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R126" i="4"/>
  <c r="P126" i="4"/>
  <c r="F117" i="4"/>
  <c r="E115" i="4"/>
  <c r="F91" i="4"/>
  <c r="E89" i="4"/>
  <c r="J26" i="4"/>
  <c r="E26" i="4"/>
  <c r="J94" i="4" s="1"/>
  <c r="J25" i="4"/>
  <c r="J23" i="4"/>
  <c r="E23" i="4"/>
  <c r="J119" i="4" s="1"/>
  <c r="J22" i="4"/>
  <c r="J20" i="4"/>
  <c r="E20" i="4"/>
  <c r="F120" i="4" s="1"/>
  <c r="J19" i="4"/>
  <c r="J17" i="4"/>
  <c r="E17" i="4"/>
  <c r="F119" i="4" s="1"/>
  <c r="J16" i="4"/>
  <c r="J14" i="4"/>
  <c r="J91" i="4" s="1"/>
  <c r="E7" i="4"/>
  <c r="E111" i="4"/>
  <c r="J37" i="3"/>
  <c r="J36" i="3"/>
  <c r="AY97" i="1" s="1"/>
  <c r="J35" i="3"/>
  <c r="AX97" i="1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116" i="3"/>
  <c r="J23" i="3"/>
  <c r="J21" i="3"/>
  <c r="E21" i="3"/>
  <c r="J115" i="3"/>
  <c r="J20" i="3"/>
  <c r="J18" i="3"/>
  <c r="E18" i="3"/>
  <c r="F116" i="3"/>
  <c r="J17" i="3"/>
  <c r="J15" i="3"/>
  <c r="E15" i="3"/>
  <c r="F91" i="3"/>
  <c r="J14" i="3"/>
  <c r="J12" i="3"/>
  <c r="J113" i="3" s="1"/>
  <c r="E7" i="3"/>
  <c r="E109" i="3"/>
  <c r="J37" i="2"/>
  <c r="J36" i="2"/>
  <c r="AY95" i="1"/>
  <c r="J35" i="2"/>
  <c r="AX95" i="1" s="1"/>
  <c r="BI262" i="2"/>
  <c r="BH262" i="2"/>
  <c r="BG262" i="2"/>
  <c r="BF262" i="2"/>
  <c r="T262" i="2"/>
  <c r="R262" i="2"/>
  <c r="P262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/>
  <c r="J23" i="2"/>
  <c r="J21" i="2"/>
  <c r="E21" i="2"/>
  <c r="J115" i="2"/>
  <c r="J20" i="2"/>
  <c r="J18" i="2"/>
  <c r="E18" i="2"/>
  <c r="F92" i="2"/>
  <c r="J17" i="2"/>
  <c r="J15" i="2"/>
  <c r="E15" i="2"/>
  <c r="F91" i="2"/>
  <c r="J14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BK135" i="9"/>
  <c r="J135" i="9"/>
  <c r="BK132" i="9"/>
  <c r="J132" i="9"/>
  <c r="BK125" i="9"/>
  <c r="J125" i="9"/>
  <c r="J122" i="9"/>
  <c r="BK119" i="9"/>
  <c r="BK148" i="8"/>
  <c r="BK145" i="8"/>
  <c r="J132" i="8"/>
  <c r="J129" i="8"/>
  <c r="J126" i="8"/>
  <c r="BK152" i="7"/>
  <c r="BK149" i="7"/>
  <c r="BK145" i="7"/>
  <c r="BK142" i="7"/>
  <c r="J138" i="7"/>
  <c r="BK135" i="7"/>
  <c r="BK129" i="7"/>
  <c r="BK126" i="7"/>
  <c r="J230" i="6"/>
  <c r="BK226" i="6"/>
  <c r="BK223" i="6"/>
  <c r="J220" i="6"/>
  <c r="J207" i="6"/>
  <c r="BK204" i="6"/>
  <c r="BK197" i="6"/>
  <c r="BK189" i="6"/>
  <c r="BK185" i="6"/>
  <c r="J181" i="6"/>
  <c r="J173" i="6"/>
  <c r="BK168" i="6"/>
  <c r="J165" i="6"/>
  <c r="J162" i="6"/>
  <c r="BK159" i="6"/>
  <c r="J152" i="6"/>
  <c r="J149" i="6"/>
  <c r="J145" i="6"/>
  <c r="J141" i="6"/>
  <c r="BK138" i="6"/>
  <c r="BK135" i="6"/>
  <c r="BK132" i="6"/>
  <c r="J129" i="6"/>
  <c r="J126" i="6"/>
  <c r="BK276" i="5"/>
  <c r="J273" i="5"/>
  <c r="J269" i="5"/>
  <c r="BK266" i="5"/>
  <c r="J263" i="5"/>
  <c r="BK257" i="5"/>
  <c r="J254" i="5"/>
  <c r="J251" i="5"/>
  <c r="J248" i="5"/>
  <c r="J231" i="5"/>
  <c r="J226" i="5"/>
  <c r="J222" i="5"/>
  <c r="BK217" i="5"/>
  <c r="J214" i="5"/>
  <c r="BK211" i="5"/>
  <c r="BK207" i="5"/>
  <c r="J204" i="5"/>
  <c r="BK201" i="5"/>
  <c r="BK197" i="5"/>
  <c r="BK193" i="5"/>
  <c r="J189" i="5"/>
  <c r="BK184" i="5"/>
  <c r="J184" i="5"/>
  <c r="J180" i="5"/>
  <c r="J176" i="5"/>
  <c r="J172" i="5"/>
  <c r="BK164" i="5"/>
  <c r="BK153" i="5"/>
  <c r="J150" i="5"/>
  <c r="J145" i="5"/>
  <c r="BK134" i="5"/>
  <c r="J128" i="5"/>
  <c r="J125" i="5"/>
  <c r="J200" i="4"/>
  <c r="BK194" i="4"/>
  <c r="J188" i="4"/>
  <c r="J181" i="4"/>
  <c r="J178" i="4"/>
  <c r="J172" i="4"/>
  <c r="J166" i="4"/>
  <c r="J163" i="4"/>
  <c r="J155" i="4"/>
  <c r="J146" i="4"/>
  <c r="J138" i="4"/>
  <c r="BK130" i="4"/>
  <c r="J220" i="3"/>
  <c r="J217" i="3"/>
  <c r="J211" i="3"/>
  <c r="BK205" i="3"/>
  <c r="J202" i="3"/>
  <c r="BK199" i="3"/>
  <c r="J196" i="3"/>
  <c r="J193" i="3"/>
  <c r="BK190" i="3"/>
  <c r="BK181" i="3"/>
  <c r="BK178" i="3"/>
  <c r="BK174" i="3"/>
  <c r="J171" i="3"/>
  <c r="J167" i="3"/>
  <c r="J164" i="3"/>
  <c r="BK160" i="3"/>
  <c r="J155" i="3"/>
  <c r="J152" i="3"/>
  <c r="J149" i="3"/>
  <c r="BK143" i="3"/>
  <c r="BK140" i="3"/>
  <c r="J137" i="3"/>
  <c r="J125" i="3"/>
  <c r="BK122" i="3"/>
  <c r="BK250" i="2"/>
  <c r="BK247" i="2"/>
  <c r="J244" i="2"/>
  <c r="J237" i="2"/>
  <c r="J233" i="2"/>
  <c r="J230" i="2"/>
  <c r="J221" i="2"/>
  <c r="J215" i="2"/>
  <c r="J212" i="2"/>
  <c r="BK209" i="2"/>
  <c r="BK198" i="2"/>
  <c r="BK194" i="2"/>
  <c r="BK191" i="2"/>
  <c r="BK188" i="2"/>
  <c r="J185" i="2"/>
  <c r="BK182" i="2"/>
  <c r="BK179" i="2"/>
  <c r="J165" i="2"/>
  <c r="BK152" i="2"/>
  <c r="BK149" i="2"/>
  <c r="J145" i="2"/>
  <c r="BK138" i="2"/>
  <c r="J135" i="2"/>
  <c r="J132" i="2"/>
  <c r="J129" i="2"/>
  <c r="BK126" i="2"/>
  <c r="J122" i="2"/>
  <c r="AS96" i="1"/>
  <c r="BK122" i="9"/>
  <c r="J119" i="9"/>
  <c r="J152" i="8"/>
  <c r="J148" i="8"/>
  <c r="J145" i="8"/>
  <c r="J142" i="8"/>
  <c r="BK138" i="8"/>
  <c r="BK135" i="8"/>
  <c r="BK129" i="8"/>
  <c r="J152" i="7"/>
  <c r="J149" i="7"/>
  <c r="BK138" i="7"/>
  <c r="BK132" i="7"/>
  <c r="J126" i="7"/>
  <c r="J223" i="6"/>
  <c r="BK217" i="6"/>
  <c r="J210" i="6"/>
  <c r="J204" i="6"/>
  <c r="BK200" i="6"/>
  <c r="J197" i="6"/>
  <c r="BK193" i="6"/>
  <c r="J185" i="6"/>
  <c r="BK177" i="6"/>
  <c r="BK173" i="6"/>
  <c r="BK171" i="6"/>
  <c r="BK165" i="6"/>
  <c r="BK162" i="6"/>
  <c r="J159" i="6"/>
  <c r="J156" i="6"/>
  <c r="BK152" i="6"/>
  <c r="BK149" i="6"/>
  <c r="BK141" i="6"/>
  <c r="J138" i="6"/>
  <c r="J135" i="6"/>
  <c r="J132" i="6"/>
  <c r="BK260" i="5"/>
  <c r="BK254" i="5"/>
  <c r="BK245" i="5"/>
  <c r="BK242" i="5"/>
  <c r="J239" i="5"/>
  <c r="J235" i="5"/>
  <c r="BK176" i="5"/>
  <c r="J168" i="5"/>
  <c r="J164" i="5"/>
  <c r="J161" i="5"/>
  <c r="J156" i="5"/>
  <c r="BK145" i="5"/>
  <c r="BK141" i="5"/>
  <c r="BK137" i="5"/>
  <c r="J131" i="5"/>
  <c r="J122" i="5"/>
  <c r="BK204" i="4"/>
  <c r="J197" i="4"/>
  <c r="J191" i="4"/>
  <c r="J185" i="4"/>
  <c r="BK178" i="4"/>
  <c r="J175" i="4"/>
  <c r="BK172" i="4"/>
  <c r="BK169" i="4"/>
  <c r="BK166" i="4"/>
  <c r="BK163" i="4"/>
  <c r="BK151" i="4"/>
  <c r="J142" i="4"/>
  <c r="BK134" i="4"/>
  <c r="J130" i="4"/>
  <c r="BK126" i="4"/>
  <c r="J224" i="3"/>
  <c r="BK217" i="3"/>
  <c r="BK214" i="3"/>
  <c r="J214" i="3"/>
  <c r="BK208" i="3"/>
  <c r="J208" i="3"/>
  <c r="BK193" i="3"/>
  <c r="J187" i="3"/>
  <c r="J184" i="3"/>
  <c r="J181" i="3"/>
  <c r="J174" i="3"/>
  <c r="BK167" i="3"/>
  <c r="BK155" i="3"/>
  <c r="BK152" i="3"/>
  <c r="J146" i="3"/>
  <c r="J143" i="3"/>
  <c r="BK137" i="3"/>
  <c r="J132" i="3"/>
  <c r="J128" i="3"/>
  <c r="J122" i="3"/>
  <c r="BK262" i="2"/>
  <c r="J253" i="2"/>
  <c r="J247" i="2"/>
  <c r="BK244" i="2"/>
  <c r="BK241" i="2"/>
  <c r="BK237" i="2"/>
  <c r="BK230" i="2"/>
  <c r="BK227" i="2"/>
  <c r="BK224" i="2"/>
  <c r="BK221" i="2"/>
  <c r="J218" i="2"/>
  <c r="BK215" i="2"/>
  <c r="J198" i="2"/>
  <c r="J188" i="2"/>
  <c r="J176" i="2"/>
  <c r="BK168" i="2"/>
  <c r="BK165" i="2"/>
  <c r="BK161" i="2"/>
  <c r="J158" i="2"/>
  <c r="BK155" i="2"/>
  <c r="J152" i="2"/>
  <c r="BK152" i="8"/>
  <c r="BK142" i="8"/>
  <c r="J138" i="8"/>
  <c r="J135" i="8"/>
  <c r="BK132" i="8"/>
  <c r="BK126" i="8"/>
  <c r="J145" i="7"/>
  <c r="J142" i="7"/>
  <c r="J135" i="7"/>
  <c r="J132" i="7"/>
  <c r="J129" i="7"/>
  <c r="BK230" i="6"/>
  <c r="J226" i="6"/>
  <c r="BK220" i="6"/>
  <c r="J217" i="6"/>
  <c r="BK210" i="6"/>
  <c r="BK207" i="6"/>
  <c r="J200" i="6"/>
  <c r="J193" i="6"/>
  <c r="J189" i="6"/>
  <c r="BK181" i="6"/>
  <c r="J177" i="6"/>
  <c r="J171" i="6"/>
  <c r="J168" i="6"/>
  <c r="BK156" i="6"/>
  <c r="BK145" i="6"/>
  <c r="BK129" i="6"/>
  <c r="BK126" i="6"/>
  <c r="J276" i="5"/>
  <c r="BK273" i="5"/>
  <c r="BK269" i="5"/>
  <c r="J266" i="5"/>
  <c r="BK263" i="5"/>
  <c r="J260" i="5"/>
  <c r="J257" i="5"/>
  <c r="BK251" i="5"/>
  <c r="BK248" i="5"/>
  <c r="J245" i="5"/>
  <c r="J242" i="5"/>
  <c r="BK239" i="5"/>
  <c r="BK235" i="5"/>
  <c r="BK231" i="5"/>
  <c r="BK226" i="5"/>
  <c r="BK222" i="5"/>
  <c r="J217" i="5"/>
  <c r="BK214" i="5"/>
  <c r="J211" i="5"/>
  <c r="J207" i="5"/>
  <c r="BK204" i="5"/>
  <c r="J201" i="5"/>
  <c r="J197" i="5"/>
  <c r="J193" i="5"/>
  <c r="BK189" i="5"/>
  <c r="BK180" i="5"/>
  <c r="BK172" i="5"/>
  <c r="BK168" i="5"/>
  <c r="BK161" i="5"/>
  <c r="BK156" i="5"/>
  <c r="J153" i="5"/>
  <c r="BK150" i="5"/>
  <c r="J141" i="5"/>
  <c r="J137" i="5"/>
  <c r="J134" i="5"/>
  <c r="BK131" i="5"/>
  <c r="BK128" i="5"/>
  <c r="BK125" i="5"/>
  <c r="BK122" i="5"/>
  <c r="J204" i="4"/>
  <c r="BK200" i="4"/>
  <c r="BK197" i="4"/>
  <c r="J194" i="4"/>
  <c r="BK191" i="4"/>
  <c r="BK188" i="4"/>
  <c r="BK185" i="4"/>
  <c r="BK181" i="4"/>
  <c r="BK175" i="4"/>
  <c r="J169" i="4"/>
  <c r="BK159" i="4"/>
  <c r="J159" i="4"/>
  <c r="BK155" i="4"/>
  <c r="J151" i="4"/>
  <c r="BK146" i="4"/>
  <c r="BK142" i="4"/>
  <c r="BK138" i="4"/>
  <c r="J134" i="4"/>
  <c r="J126" i="4"/>
  <c r="BK224" i="3"/>
  <c r="BK220" i="3"/>
  <c r="BK211" i="3"/>
  <c r="J205" i="3"/>
  <c r="BK202" i="3"/>
  <c r="J199" i="3"/>
  <c r="BK196" i="3"/>
  <c r="J190" i="3"/>
  <c r="BK187" i="3"/>
  <c r="BK184" i="3"/>
  <c r="J178" i="3"/>
  <c r="BK171" i="3"/>
  <c r="BK164" i="3"/>
  <c r="J160" i="3"/>
  <c r="BK149" i="3"/>
  <c r="BK146" i="3"/>
  <c r="J140" i="3"/>
  <c r="BK132" i="3"/>
  <c r="BK128" i="3"/>
  <c r="BK125" i="3"/>
  <c r="J262" i="2"/>
  <c r="BK253" i="2"/>
  <c r="J250" i="2"/>
  <c r="J241" i="2"/>
  <c r="BK233" i="2"/>
  <c r="J227" i="2"/>
  <c r="J224" i="2"/>
  <c r="BK218" i="2"/>
  <c r="BK212" i="2"/>
  <c r="J209" i="2"/>
  <c r="J194" i="2"/>
  <c r="J191" i="2"/>
  <c r="BK185" i="2"/>
  <c r="J182" i="2"/>
  <c r="J179" i="2"/>
  <c r="BK176" i="2"/>
  <c r="BK171" i="2"/>
  <c r="J171" i="2"/>
  <c r="J168" i="2"/>
  <c r="J161" i="2"/>
  <c r="BK158" i="2"/>
  <c r="J155" i="2"/>
  <c r="J149" i="2"/>
  <c r="BK145" i="2"/>
  <c r="BK142" i="2"/>
  <c r="J142" i="2"/>
  <c r="J138" i="2"/>
  <c r="BK135" i="2"/>
  <c r="BK132" i="2"/>
  <c r="BK129" i="2"/>
  <c r="J126" i="2"/>
  <c r="BK122" i="2"/>
  <c r="AS100" i="1"/>
  <c r="R121" i="2" l="1"/>
  <c r="R120" i="2" s="1"/>
  <c r="R240" i="2"/>
  <c r="R121" i="3"/>
  <c r="R120" i="3" s="1"/>
  <c r="P207" i="3"/>
  <c r="BK125" i="4"/>
  <c r="J125" i="4"/>
  <c r="J100" i="4" s="1"/>
  <c r="T125" i="4"/>
  <c r="T124" i="4"/>
  <c r="T123" i="4"/>
  <c r="BK121" i="5"/>
  <c r="J121" i="5" s="1"/>
  <c r="J98" i="5" s="1"/>
  <c r="R121" i="5"/>
  <c r="R120" i="5" s="1"/>
  <c r="P272" i="5"/>
  <c r="BK125" i="6"/>
  <c r="J125" i="6" s="1"/>
  <c r="J100" i="6" s="1"/>
  <c r="T125" i="6"/>
  <c r="T124" i="6"/>
  <c r="T123" i="6"/>
  <c r="T203" i="6"/>
  <c r="P125" i="7"/>
  <c r="P124" i="7"/>
  <c r="BK141" i="7"/>
  <c r="J141" i="7" s="1"/>
  <c r="J101" i="7" s="1"/>
  <c r="R141" i="7"/>
  <c r="R125" i="8"/>
  <c r="R124" i="8" s="1"/>
  <c r="P141" i="8"/>
  <c r="BK121" i="2"/>
  <c r="BK120" i="2" s="1"/>
  <c r="BK119" i="2" s="1"/>
  <c r="J119" i="2" s="1"/>
  <c r="J96" i="2" s="1"/>
  <c r="P121" i="2"/>
  <c r="P120" i="2" s="1"/>
  <c r="P119" i="2" s="1"/>
  <c r="AU95" i="1" s="1"/>
  <c r="BK240" i="2"/>
  <c r="J240" i="2" s="1"/>
  <c r="J99" i="2" s="1"/>
  <c r="P240" i="2"/>
  <c r="BK121" i="3"/>
  <c r="J121" i="3" s="1"/>
  <c r="J98" i="3" s="1"/>
  <c r="P121" i="3"/>
  <c r="P120" i="3"/>
  <c r="P119" i="3" s="1"/>
  <c r="AU97" i="1" s="1"/>
  <c r="BK207" i="3"/>
  <c r="J207" i="3"/>
  <c r="J99" i="3" s="1"/>
  <c r="R207" i="3"/>
  <c r="R125" i="4"/>
  <c r="R124" i="4"/>
  <c r="R123" i="4" s="1"/>
  <c r="T121" i="5"/>
  <c r="T120" i="5"/>
  <c r="R272" i="5"/>
  <c r="P125" i="6"/>
  <c r="P124" i="6"/>
  <c r="BK203" i="6"/>
  <c r="J203" i="6"/>
  <c r="J101" i="6"/>
  <c r="P203" i="6"/>
  <c r="P123" i="6" s="1"/>
  <c r="AU101" i="1" s="1"/>
  <c r="T125" i="7"/>
  <c r="T124" i="7"/>
  <c r="P141" i="7"/>
  <c r="P125" i="8"/>
  <c r="P124" i="8" s="1"/>
  <c r="P123" i="8" s="1"/>
  <c r="AU103" i="1" s="1"/>
  <c r="BK141" i="8"/>
  <c r="J141" i="8" s="1"/>
  <c r="J101" i="8" s="1"/>
  <c r="R141" i="8"/>
  <c r="R118" i="9"/>
  <c r="R117" i="9" s="1"/>
  <c r="T121" i="2"/>
  <c r="T120" i="2"/>
  <c r="T119" i="2"/>
  <c r="T240" i="2"/>
  <c r="T121" i="3"/>
  <c r="T120" i="3"/>
  <c r="T207" i="3"/>
  <c r="P125" i="4"/>
  <c r="P124" i="4"/>
  <c r="P123" i="4"/>
  <c r="AU98" i="1"/>
  <c r="P121" i="5"/>
  <c r="P120" i="5"/>
  <c r="P119" i="5"/>
  <c r="AU99" i="1"/>
  <c r="BK272" i="5"/>
  <c r="J272" i="5"/>
  <c r="J99" i="5"/>
  <c r="T272" i="5"/>
  <c r="R125" i="6"/>
  <c r="R124" i="6" s="1"/>
  <c r="R123" i="6" s="1"/>
  <c r="R203" i="6"/>
  <c r="BK125" i="7"/>
  <c r="J125" i="7" s="1"/>
  <c r="J100" i="7" s="1"/>
  <c r="R125" i="7"/>
  <c r="R124" i="7" s="1"/>
  <c r="R123" i="7" s="1"/>
  <c r="T141" i="7"/>
  <c r="BK125" i="8"/>
  <c r="J125" i="8" s="1"/>
  <c r="J100" i="8" s="1"/>
  <c r="T125" i="8"/>
  <c r="T124" i="8"/>
  <c r="T123" i="8" s="1"/>
  <c r="T141" i="8"/>
  <c r="BK118" i="9"/>
  <c r="J118" i="9"/>
  <c r="J97" i="9" s="1"/>
  <c r="P118" i="9"/>
  <c r="P117" i="9"/>
  <c r="AU104" i="1"/>
  <c r="T118" i="9"/>
  <c r="T117" i="9" s="1"/>
  <c r="J91" i="2"/>
  <c r="J92" i="2"/>
  <c r="F115" i="2"/>
  <c r="F116" i="2"/>
  <c r="BE126" i="2"/>
  <c r="BE129" i="2"/>
  <c r="BE132" i="2"/>
  <c r="BE149" i="2"/>
  <c r="BE152" i="2"/>
  <c r="BE161" i="2"/>
  <c r="BE165" i="2"/>
  <c r="BE168" i="2"/>
  <c r="BE171" i="2"/>
  <c r="BE176" i="2"/>
  <c r="BE188" i="2"/>
  <c r="BE215" i="2"/>
  <c r="BE221" i="2"/>
  <c r="BE224" i="2"/>
  <c r="BE230" i="2"/>
  <c r="BE237" i="2"/>
  <c r="BE244" i="2"/>
  <c r="BE247" i="2"/>
  <c r="BE262" i="2"/>
  <c r="E85" i="3"/>
  <c r="F92" i="3"/>
  <c r="F115" i="3"/>
  <c r="BE125" i="3"/>
  <c r="BE132" i="3"/>
  <c r="BE171" i="3"/>
  <c r="BE174" i="3"/>
  <c r="BE184" i="3"/>
  <c r="BE190" i="3"/>
  <c r="BE211" i="3"/>
  <c r="BE217" i="3"/>
  <c r="BE220" i="3"/>
  <c r="BE224" i="3"/>
  <c r="E85" i="4"/>
  <c r="J93" i="4"/>
  <c r="J117" i="4"/>
  <c r="J120" i="4"/>
  <c r="BE151" i="4"/>
  <c r="BE159" i="4"/>
  <c r="BE163" i="4"/>
  <c r="BE166" i="4"/>
  <c r="BE172" i="4"/>
  <c r="BE175" i="4"/>
  <c r="BE178" i="4"/>
  <c r="BE188" i="4"/>
  <c r="BE194" i="4"/>
  <c r="BE200" i="4"/>
  <c r="E85" i="5"/>
  <c r="J91" i="5"/>
  <c r="F115" i="5"/>
  <c r="BE141" i="5"/>
  <c r="BE145" i="5"/>
  <c r="BE153" i="5"/>
  <c r="BE161" i="5"/>
  <c r="BE168" i="5"/>
  <c r="BE176" i="5"/>
  <c r="BE184" i="5"/>
  <c r="BE193" i="5"/>
  <c r="BE201" i="5"/>
  <c r="BE211" i="5"/>
  <c r="BE217" i="5"/>
  <c r="BE222" i="5"/>
  <c r="BE226" i="5"/>
  <c r="BE235" i="5"/>
  <c r="BE245" i="5"/>
  <c r="BE254" i="5"/>
  <c r="BE260" i="5"/>
  <c r="BE276" i="5"/>
  <c r="F93" i="6"/>
  <c r="J94" i="6"/>
  <c r="J117" i="6"/>
  <c r="BE126" i="6"/>
  <c r="BE132" i="6"/>
  <c r="BE138" i="6"/>
  <c r="BE141" i="6"/>
  <c r="BE152" i="6"/>
  <c r="BE197" i="6"/>
  <c r="BE200" i="6"/>
  <c r="BE204" i="6"/>
  <c r="BE226" i="6"/>
  <c r="J91" i="7"/>
  <c r="J93" i="7"/>
  <c r="E111" i="7"/>
  <c r="F119" i="7"/>
  <c r="J120" i="7"/>
  <c r="BE132" i="7"/>
  <c r="J91" i="8"/>
  <c r="J93" i="8"/>
  <c r="E111" i="8"/>
  <c r="F120" i="8"/>
  <c r="BE138" i="8"/>
  <c r="BE145" i="8"/>
  <c r="BE152" i="8"/>
  <c r="BE182" i="2"/>
  <c r="BE194" i="2"/>
  <c r="BE212" i="2"/>
  <c r="BE233" i="2"/>
  <c r="BE250" i="2"/>
  <c r="BE253" i="2"/>
  <c r="J89" i="3"/>
  <c r="J92" i="3"/>
  <c r="BE122" i="3"/>
  <c r="BE137" i="3"/>
  <c r="BE143" i="3"/>
  <c r="BE146" i="3"/>
  <c r="BE152" i="3"/>
  <c r="BE160" i="3"/>
  <c r="BE181" i="3"/>
  <c r="BE187" i="3"/>
  <c r="BE199" i="3"/>
  <c r="BE208" i="3"/>
  <c r="F94" i="4"/>
  <c r="BE130" i="4"/>
  <c r="BE134" i="4"/>
  <c r="BE138" i="4"/>
  <c r="BE142" i="4"/>
  <c r="BE146" i="4"/>
  <c r="BE155" i="4"/>
  <c r="BE169" i="4"/>
  <c r="BE181" i="4"/>
  <c r="BE204" i="4"/>
  <c r="J89" i="5"/>
  <c r="J92" i="5"/>
  <c r="F116" i="5"/>
  <c r="BE122" i="5"/>
  <c r="BE125" i="5"/>
  <c r="BE128" i="5"/>
  <c r="BE134" i="5"/>
  <c r="BE156" i="5"/>
  <c r="BE164" i="5"/>
  <c r="BE172" i="5"/>
  <c r="BE239" i="5"/>
  <c r="BE242" i="5"/>
  <c r="BE251" i="5"/>
  <c r="BE257" i="5"/>
  <c r="BE269" i="5"/>
  <c r="J93" i="6"/>
  <c r="F94" i="6"/>
  <c r="BE135" i="6"/>
  <c r="BE145" i="6"/>
  <c r="BE149" i="6"/>
  <c r="BE162" i="6"/>
  <c r="BE168" i="6"/>
  <c r="BE173" i="6"/>
  <c r="BE181" i="6"/>
  <c r="BE189" i="6"/>
  <c r="BE207" i="6"/>
  <c r="BE210" i="6"/>
  <c r="BE223" i="6"/>
  <c r="F120" i="7"/>
  <c r="BE126" i="7"/>
  <c r="BE129" i="7"/>
  <c r="BE138" i="7"/>
  <c r="BE145" i="7"/>
  <c r="F93" i="8"/>
  <c r="BE126" i="8"/>
  <c r="BE129" i="8"/>
  <c r="BE132" i="8"/>
  <c r="BE135" i="8"/>
  <c r="BE148" i="8"/>
  <c r="E85" i="9"/>
  <c r="F91" i="9"/>
  <c r="J92" i="9"/>
  <c r="J111" i="9"/>
  <c r="J113" i="9"/>
  <c r="BE119" i="9"/>
  <c r="BE122" i="9"/>
  <c r="BE125" i="9"/>
  <c r="E85" i="2"/>
  <c r="J89" i="2"/>
  <c r="BE122" i="2"/>
  <c r="BE135" i="2"/>
  <c r="BE138" i="2"/>
  <c r="BE142" i="2"/>
  <c r="BE145" i="2"/>
  <c r="BE155" i="2"/>
  <c r="BE158" i="2"/>
  <c r="BE179" i="2"/>
  <c r="BE185" i="2"/>
  <c r="BE191" i="2"/>
  <c r="BE198" i="2"/>
  <c r="BE209" i="2"/>
  <c r="BE218" i="2"/>
  <c r="BE227" i="2"/>
  <c r="BE241" i="2"/>
  <c r="J91" i="3"/>
  <c r="BE128" i="3"/>
  <c r="BE140" i="3"/>
  <c r="BE149" i="3"/>
  <c r="BE155" i="3"/>
  <c r="BE164" i="3"/>
  <c r="BE167" i="3"/>
  <c r="BE178" i="3"/>
  <c r="BE193" i="3"/>
  <c r="BE196" i="3"/>
  <c r="BE202" i="3"/>
  <c r="BE205" i="3"/>
  <c r="BE214" i="3"/>
  <c r="F93" i="4"/>
  <c r="BE126" i="4"/>
  <c r="BE185" i="4"/>
  <c r="BE191" i="4"/>
  <c r="BE197" i="4"/>
  <c r="BK203" i="4"/>
  <c r="J203" i="4" s="1"/>
  <c r="J101" i="4" s="1"/>
  <c r="BE131" i="5"/>
  <c r="BE137" i="5"/>
  <c r="BE150" i="5"/>
  <c r="BE180" i="5"/>
  <c r="BE189" i="5"/>
  <c r="BE197" i="5"/>
  <c r="BE204" i="5"/>
  <c r="BE207" i="5"/>
  <c r="BE214" i="5"/>
  <c r="BE231" i="5"/>
  <c r="BE248" i="5"/>
  <c r="BE263" i="5"/>
  <c r="BE266" i="5"/>
  <c r="BE273" i="5"/>
  <c r="E85" i="6"/>
  <c r="BE129" i="6"/>
  <c r="BE156" i="6"/>
  <c r="BE159" i="6"/>
  <c r="BE165" i="6"/>
  <c r="BE171" i="6"/>
  <c r="BE177" i="6"/>
  <c r="BE185" i="6"/>
  <c r="BE193" i="6"/>
  <c r="BE217" i="6"/>
  <c r="BE220" i="6"/>
  <c r="BE230" i="6"/>
  <c r="BE135" i="7"/>
  <c r="BE142" i="7"/>
  <c r="BE149" i="7"/>
  <c r="BE152" i="7"/>
  <c r="J94" i="8"/>
  <c r="BE142" i="8"/>
  <c r="F92" i="9"/>
  <c r="BE132" i="9"/>
  <c r="BE135" i="9"/>
  <c r="BD104" i="1"/>
  <c r="J34" i="2"/>
  <c r="AW95" i="1" s="1"/>
  <c r="F37" i="4"/>
  <c r="BB98" i="1"/>
  <c r="F35" i="5"/>
  <c r="BB99" i="1" s="1"/>
  <c r="F35" i="2"/>
  <c r="BB95" i="1" s="1"/>
  <c r="F35" i="3"/>
  <c r="BB97" i="1" s="1"/>
  <c r="F38" i="6"/>
  <c r="BC101" i="1" s="1"/>
  <c r="F37" i="7"/>
  <c r="BB102" i="1" s="1"/>
  <c r="F36" i="8"/>
  <c r="BA103" i="1"/>
  <c r="F34" i="2"/>
  <c r="BA95" i="1" s="1"/>
  <c r="F38" i="4"/>
  <c r="BC98" i="1"/>
  <c r="J36" i="6"/>
  <c r="AW101" i="1" s="1"/>
  <c r="F36" i="7"/>
  <c r="BA102" i="1"/>
  <c r="F38" i="7"/>
  <c r="BC102" i="1" s="1"/>
  <c r="J36" i="8"/>
  <c r="AW103" i="1"/>
  <c r="F36" i="9"/>
  <c r="BC104" i="1" s="1"/>
  <c r="AS94" i="1"/>
  <c r="F37" i="2"/>
  <c r="BD95" i="1"/>
  <c r="F36" i="4"/>
  <c r="BA98" i="1"/>
  <c r="F36" i="6"/>
  <c r="BA101" i="1" s="1"/>
  <c r="J36" i="7"/>
  <c r="AW102" i="1"/>
  <c r="F34" i="5"/>
  <c r="BA99" i="1"/>
  <c r="F38" i="8"/>
  <c r="BC103" i="1"/>
  <c r="J34" i="3"/>
  <c r="AW97" i="1" s="1"/>
  <c r="F37" i="3"/>
  <c r="BD97" i="1" s="1"/>
  <c r="F39" i="6"/>
  <c r="BD101" i="1" s="1"/>
  <c r="J34" i="9"/>
  <c r="AW104" i="1"/>
  <c r="F36" i="3"/>
  <c r="BC97" i="1" s="1"/>
  <c r="F37" i="6"/>
  <c r="BB101" i="1" s="1"/>
  <c r="F39" i="7"/>
  <c r="BD102" i="1"/>
  <c r="J34" i="5"/>
  <c r="AW99" i="1" s="1"/>
  <c r="F39" i="8"/>
  <c r="BD103" i="1"/>
  <c r="F34" i="9"/>
  <c r="BA104" i="1" s="1"/>
  <c r="F37" i="8"/>
  <c r="BB103" i="1"/>
  <c r="F34" i="3"/>
  <c r="BA97" i="1" s="1"/>
  <c r="F39" i="4"/>
  <c r="BD98" i="1"/>
  <c r="F36" i="5"/>
  <c r="BC99" i="1" s="1"/>
  <c r="F36" i="2"/>
  <c r="BC95" i="1" s="1"/>
  <c r="J36" i="4"/>
  <c r="AW98" i="1" s="1"/>
  <c r="F37" i="5"/>
  <c r="BD99" i="1"/>
  <c r="F35" i="9"/>
  <c r="BB104" i="1" s="1"/>
  <c r="T123" i="7" l="1"/>
  <c r="R119" i="5"/>
  <c r="R119" i="3"/>
  <c r="T119" i="5"/>
  <c r="R123" i="8"/>
  <c r="R119" i="2"/>
  <c r="T119" i="3"/>
  <c r="P123" i="7"/>
  <c r="AU102" i="1" s="1"/>
  <c r="AU100" i="1" s="1"/>
  <c r="J120" i="2"/>
  <c r="J97" i="2" s="1"/>
  <c r="BK120" i="3"/>
  <c r="J120" i="3" s="1"/>
  <c r="J97" i="3" s="1"/>
  <c r="BK124" i="8"/>
  <c r="BK123" i="8"/>
  <c r="J123" i="8" s="1"/>
  <c r="J98" i="8" s="1"/>
  <c r="J121" i="2"/>
  <c r="J98" i="2" s="1"/>
  <c r="BK120" i="5"/>
  <c r="J120" i="5"/>
  <c r="J97" i="5"/>
  <c r="BK124" i="6"/>
  <c r="J124" i="6" s="1"/>
  <c r="J99" i="6" s="1"/>
  <c r="BK124" i="7"/>
  <c r="J124" i="7"/>
  <c r="J99" i="7" s="1"/>
  <c r="BK124" i="4"/>
  <c r="J124" i="4"/>
  <c r="J99" i="4"/>
  <c r="BK117" i="9"/>
  <c r="J117" i="9"/>
  <c r="J96" i="9"/>
  <c r="BB100" i="1"/>
  <c r="AX100" i="1" s="1"/>
  <c r="F35" i="7"/>
  <c r="AZ102" i="1"/>
  <c r="J35" i="8"/>
  <c r="AV103" i="1" s="1"/>
  <c r="AT103" i="1" s="1"/>
  <c r="J33" i="2"/>
  <c r="AV95" i="1" s="1"/>
  <c r="AT95" i="1" s="1"/>
  <c r="J35" i="6"/>
  <c r="AV101" i="1" s="1"/>
  <c r="AT101" i="1" s="1"/>
  <c r="J30" i="2"/>
  <c r="AG95" i="1" s="1"/>
  <c r="BB96" i="1"/>
  <c r="AX96" i="1" s="1"/>
  <c r="J33" i="5"/>
  <c r="AV99" i="1"/>
  <c r="AT99" i="1"/>
  <c r="F33" i="5"/>
  <c r="AZ99" i="1" s="1"/>
  <c r="F35" i="8"/>
  <c r="AZ103" i="1"/>
  <c r="BA96" i="1"/>
  <c r="AW96" i="1" s="1"/>
  <c r="BC96" i="1"/>
  <c r="AY96" i="1" s="1"/>
  <c r="F33" i="2"/>
  <c r="AZ95" i="1" s="1"/>
  <c r="J33" i="9"/>
  <c r="AV104" i="1"/>
  <c r="AT104" i="1"/>
  <c r="BD96" i="1"/>
  <c r="BC100" i="1"/>
  <c r="AY100" i="1" s="1"/>
  <c r="F35" i="6"/>
  <c r="AZ101" i="1" s="1"/>
  <c r="J35" i="4"/>
  <c r="AV98" i="1"/>
  <c r="AT98" i="1" s="1"/>
  <c r="BD100" i="1"/>
  <c r="F35" i="4"/>
  <c r="AZ98" i="1"/>
  <c r="J33" i="3"/>
  <c r="AV97" i="1" s="1"/>
  <c r="AT97" i="1" s="1"/>
  <c r="J35" i="7"/>
  <c r="AV102" i="1" s="1"/>
  <c r="AT102" i="1" s="1"/>
  <c r="AU96" i="1"/>
  <c r="BA100" i="1"/>
  <c r="AW100" i="1" s="1"/>
  <c r="F33" i="3"/>
  <c r="AZ97" i="1"/>
  <c r="F33" i="9"/>
  <c r="AZ104" i="1" s="1"/>
  <c r="J39" i="2" l="1"/>
  <c r="AN95" i="1"/>
  <c r="BK123" i="7"/>
  <c r="J123" i="7"/>
  <c r="J98" i="7" s="1"/>
  <c r="J124" i="8"/>
  <c r="J99" i="8"/>
  <c r="BK123" i="4"/>
  <c r="J123" i="4" s="1"/>
  <c r="J98" i="4" s="1"/>
  <c r="BK119" i="3"/>
  <c r="J119" i="3" s="1"/>
  <c r="J96" i="3" s="1"/>
  <c r="BK119" i="5"/>
  <c r="J119" i="5"/>
  <c r="J96" i="5"/>
  <c r="BK123" i="6"/>
  <c r="J123" i="6" s="1"/>
  <c r="J98" i="6" s="1"/>
  <c r="BB94" i="1"/>
  <c r="AX94" i="1" s="1"/>
  <c r="BA94" i="1"/>
  <c r="W30" i="1" s="1"/>
  <c r="BD94" i="1"/>
  <c r="W33" i="1" s="1"/>
  <c r="BC94" i="1"/>
  <c r="W32" i="1" s="1"/>
  <c r="AZ96" i="1"/>
  <c r="AV96" i="1" s="1"/>
  <c r="AT96" i="1" s="1"/>
  <c r="AZ100" i="1"/>
  <c r="AV100" i="1" s="1"/>
  <c r="AT100" i="1" s="1"/>
  <c r="J30" i="9"/>
  <c r="AG104" i="1"/>
  <c r="AN104" i="1"/>
  <c r="AU94" i="1"/>
  <c r="J32" i="8"/>
  <c r="AG103" i="1"/>
  <c r="AN103" i="1"/>
  <c r="J41" i="8" l="1"/>
  <c r="J39" i="9"/>
  <c r="AZ94" i="1"/>
  <c r="AV94" i="1"/>
  <c r="AK29" i="1" s="1"/>
  <c r="AW94" i="1"/>
  <c r="AK30" i="1" s="1"/>
  <c r="AY94" i="1"/>
  <c r="J30" i="3"/>
  <c r="AG97" i="1" s="1"/>
  <c r="AN97" i="1" s="1"/>
  <c r="J32" i="7"/>
  <c r="AG102" i="1"/>
  <c r="AN102" i="1" s="1"/>
  <c r="W31" i="1"/>
  <c r="J32" i="4"/>
  <c r="AG98" i="1"/>
  <c r="AN98" i="1" s="1"/>
  <c r="J30" i="5"/>
  <c r="AG99" i="1"/>
  <c r="AN99" i="1"/>
  <c r="J32" i="6"/>
  <c r="AG101" i="1" s="1"/>
  <c r="AN101" i="1" s="1"/>
  <c r="J39" i="3" l="1"/>
  <c r="J41" i="4"/>
  <c r="J39" i="5"/>
  <c r="J41" i="6"/>
  <c r="J41" i="7"/>
  <c r="AG96" i="1"/>
  <c r="AN96" i="1"/>
  <c r="AT94" i="1"/>
  <c r="W29" i="1"/>
  <c r="AG100" i="1"/>
  <c r="AN100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<sst xmlns="http://schemas.openxmlformats.org/spreadsheetml/2006/main" count="8365" uniqueCount="797">
  <si>
    <t>Export Komplet</t>
  </si>
  <si>
    <t/>
  </si>
  <si>
    <t>2.0</t>
  </si>
  <si>
    <t>ZAMOK</t>
  </si>
  <si>
    <t>False</t>
  </si>
  <si>
    <t>{9c437e95-be31-4e12-bad4-6351c2e787e8}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</si>
  <si>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</si>
  <si>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</si>
  <si>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</si>
  <si>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</si>
  <si>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</si>
  <si>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</si>
  <si>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</si>
  <si>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</si>
  <si>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</si>
  <si>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</si>
  <si>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</si>
  <si>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15 - Oprava trati v úseku Kladno Ostrovec - Kralupy nad Vltavou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</si>
  <si>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</si>
  <si>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</si>
  <si>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</si>
  <si>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</si>
  <si>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</si>
  <si>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</si>
  <si>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</si>
  <si>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</si>
  <si>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</si>
  <si>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</si>
  <si>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</si>
  <si>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</si>
  <si>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</si>
  <si>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</si>
  <si>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</si>
  <si>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</si>
  <si>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</si>
  <si>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</si>
  <si>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</si>
  <si>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</si>
  <si>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</si>
  <si>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</si>
  <si>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</si>
  <si>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</si>
  <si>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</si>
  <si>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</si>
  <si>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</si>
  <si>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</si>
  <si>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</si>
  <si>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</si>
  <si>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</si>
  <si>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</si>
  <si>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</si>
  <si>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</si>
  <si>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</si>
  <si>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</si>
  <si>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</si>
  <si>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</si>
  <si>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</si>
  <si>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</si>
  <si>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</si>
  <si>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</si>
  <si>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</si>
  <si>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</si>
  <si>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</si>
  <si>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</si>
  <si>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</si>
  <si>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</si>
  <si>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</si>
  <si>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</si>
  <si>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</si>
  <si>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</si>
  <si>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</si>
  <si>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</si>
  <si>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</si>
  <si>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</si>
  <si>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</si>
  <si>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</si>
  <si>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</si>
  <si>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</si>
  <si>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železničního svršku Kladno Dubí - Brandýsek km 7,910-11,690</t>
  </si>
  <si>
    <t>STA</t>
  </si>
  <si>
    <t>1</t>
  </si>
  <si>
    <t>{4f807466-7dab-4bdf-8b39-211f9e67705c}</t>
  </si>
  <si>
    <t>2</t>
  </si>
  <si>
    <t>02</t>
  </si>
  <si>
    <t>Oprava železničního svršku Kladno Ostrovec - Kladno Dubí km 4,600-7,050</t>
  </si>
  <si>
    <t>{b78f1096-533e-455e-b6e3-0a1194f77584}</t>
  </si>
  <si>
    <t>Soupis</t>
  </si>
  <si>
    <t>###NOINSERT###</t>
  </si>
  <si>
    <t>Oprava výhybek č. 40, 41 v žst. Kladno Dubí</t>
  </si>
  <si>
    <t>{b0b1718e-e3ee-4aa7-936f-e50b5427f19f}</t>
  </si>
  <si>
    <t>03</t>
  </si>
  <si>
    <t>Oprava železničního svršku v žst. Brandýsek</t>
  </si>
  <si>
    <t>{972ed9ce-c4a0-408e-ac46-e7a4a1c76575}</t>
  </si>
  <si>
    <t>Přejezdy</t>
  </si>
  <si>
    <t>{2572840d-9a1c-45b5-a630-b179431b9545}</t>
  </si>
  <si>
    <t>P2454</t>
  </si>
  <si>
    <t>{05e2b201-069f-4e74-9752-f92a42f3b40b}</t>
  </si>
  <si>
    <t>P2449</t>
  </si>
  <si>
    <t>{57f3c3fa-9e39-4b06-bb34-70bef8edb5b1}</t>
  </si>
  <si>
    <t>P2448</t>
  </si>
  <si>
    <t>{a39fa940-fa9b-40f7-a599-445593856c38}</t>
  </si>
  <si>
    <t>VRN</t>
  </si>
  <si>
    <t>{29fb6e52-1af4-4b87-82c1-ce3fd1dcc3f9}</t>
  </si>
  <si>
    <t>KRYCÍ LIST SOUPISU PRACÍ</t>
  </si>
  <si>
    <t>Objekt:</t>
  </si>
  <si>
    <t>01 - Oprava železničního svršku Kladno Dubí - Brandýsek km 7,910-11,690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</si>
  <si>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</si>
  <si>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</si>
  <si>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</si>
  <si>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</si>
  <si>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</si>
  <si>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</si>
  <si>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</si>
  <si>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</si>
  <si>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</si>
  <si>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</si>
  <si>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</si>
  <si>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</si>
  <si>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</si>
  <si>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</si>
  <si>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</si>
  <si>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</si>
  <si>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</si>
  <si>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</si>
  <si>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</si>
  <si>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</si>
  <si>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</si>
  <si>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</si>
  <si>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</si>
  <si>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</si>
  <si>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</si>
  <si>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</si>
  <si>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</si>
  <si>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</si>
  <si>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</si>
  <si>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</si>
  <si>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Sborník UOŽI 01 2021</t>
  </si>
  <si>
    <t>4</t>
  </si>
  <si>
    <t>614592688</t>
  </si>
  <si>
    <t>VV</t>
  </si>
  <si>
    <t>(10600-10130)*2*1</t>
  </si>
  <si>
    <t>(11670-11270)*2*1</t>
  </si>
  <si>
    <t>Součet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</si>
  <si>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</si>
  <si>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</si>
  <si>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km</t>
  </si>
  <si>
    <t>1578163485</t>
  </si>
  <si>
    <t>11,690-7,910</t>
  </si>
  <si>
    <t>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</si>
  <si>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</si>
  <si>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</si>
  <si>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</si>
  <si>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1316171915</t>
  </si>
  <si>
    <t>3780*0,7</t>
  </si>
  <si>
    <t>M</t>
  </si>
  <si>
    <t>5955101000</t>
  </si>
  <si>
    <t>Kamenivo drcené štěrk frakce 31,5/63 třídy BI</t>
  </si>
  <si>
    <t>t</t>
  </si>
  <si>
    <t>8</t>
  </si>
  <si>
    <t>1104198684</t>
  </si>
  <si>
    <t>2646*1,8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</si>
  <si>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</si>
  <si>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</si>
  <si>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kus</t>
  </si>
  <si>
    <t>-349920704</t>
  </si>
  <si>
    <t>30"jednotlivé prasklé</t>
  </si>
  <si>
    <t>6</t>
  </si>
  <si>
    <t>5956213065</t>
  </si>
  <si>
    <t>Pražec betonový příčný vystrojený  užitý tv. SB 8 P</t>
  </si>
  <si>
    <t>128</t>
  </si>
  <si>
    <t>-1418674110</t>
  </si>
  <si>
    <t>Neoceňovat dodá ST</t>
  </si>
  <si>
    <t>30</t>
  </si>
  <si>
    <t>7</t>
  </si>
  <si>
    <t>5907025415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</si>
  <si>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</si>
  <si>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m</t>
  </si>
  <si>
    <t>480974563</t>
  </si>
  <si>
    <t>(10360-9340)*2</t>
  </si>
  <si>
    <t>5957104025</t>
  </si>
  <si>
    <t>Kolejnicové pásy třídy R260 tv. 49 E1 délky 75 metrů</t>
  </si>
  <si>
    <t>567517242</t>
  </si>
  <si>
    <t>2040/75+0,8</t>
  </si>
  <si>
    <t>9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</si>
  <si>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</si>
  <si>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</si>
  <si>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1600779227</t>
  </si>
  <si>
    <t>11690-10560</t>
  </si>
  <si>
    <t>10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</si>
  <si>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</si>
  <si>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</si>
  <si>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663731775</t>
  </si>
  <si>
    <t>(10560-10360)*2</t>
  </si>
  <si>
    <t>11</t>
  </si>
  <si>
    <t>5907050020</t>
  </si>
  <si>
    <t>Dělení kolejnic řezáním nebo rozbroušením soustavy S49 nebo T. Poznámka: 1. V cenách jsou započteny náklady na manipulaci, podložení, označení a provedení řezu kolejnice.</t>
  </si>
  <si>
    <t>-52804161</t>
  </si>
  <si>
    <t>480</t>
  </si>
  <si>
    <t>12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</si>
  <si>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</si>
  <si>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</si>
  <si>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</si>
  <si>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-571608362</t>
  </si>
  <si>
    <t>(10560-10360)/25*41*2 " v posunu</t>
  </si>
  <si>
    <t>13</t>
  </si>
  <si>
    <t>5958158005</t>
  </si>
  <si>
    <t>Podložka pryžová pod patu kolejnice S49  183/126/6</t>
  </si>
  <si>
    <t>1421216287</t>
  </si>
  <si>
    <t>(11690-9340)/25*41*2</t>
  </si>
  <si>
    <t>14</t>
  </si>
  <si>
    <t>5958128010</t>
  </si>
  <si>
    <t>Komplety ŽS 4 (šroub RS 1, matice M 24, podložka Fe6, svěrka ŽS4)</t>
  </si>
  <si>
    <t>1051331308</t>
  </si>
  <si>
    <t>7708*2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</si>
  <si>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</si>
  <si>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</si>
  <si>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1317543722</t>
  </si>
  <si>
    <t>(11,690-7,910)*2</t>
  </si>
  <si>
    <t>16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</si>
  <si>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</si>
  <si>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</si>
  <si>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</si>
  <si>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-1665289884</t>
  </si>
  <si>
    <t>(11690-10360)/100*12+0,4"záměna +posun</t>
  </si>
  <si>
    <t>2040/75+0,8"kol.pasy 75m</t>
  </si>
  <si>
    <t>30"vady</t>
  </si>
  <si>
    <t>17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</si>
  <si>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</si>
  <si>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</si>
  <si>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-1215916290</t>
  </si>
  <si>
    <t>(11690-7910)*2</t>
  </si>
  <si>
    <t>18</t>
  </si>
  <si>
    <t>5908070020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</si>
  <si>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</si>
  <si>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-1988463482</t>
  </si>
  <si>
    <t>7,560</t>
  </si>
  <si>
    <t>19</t>
  </si>
  <si>
    <t>5913060020</t>
  </si>
  <si>
    <t>Demontáž dílů betonové přejezdové konstrukce vnitřního panelu. Poznámka: 1. V cenách jsou započteny náklady na demontáž konstrukce a naložení na dopravní prostředek.</t>
  </si>
  <si>
    <t>-1976750287</t>
  </si>
  <si>
    <t>20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</si>
  <si>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</si>
  <si>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</si>
  <si>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1111074937</t>
  </si>
  <si>
    <t>2" 2*3m</t>
  </si>
  <si>
    <t>5963110010</t>
  </si>
  <si>
    <t>Přejezd Intermont panel 1285x3000x170 ŽPP 1</t>
  </si>
  <si>
    <t>1420850890</t>
  </si>
  <si>
    <t>22</t>
  </si>
  <si>
    <t>5963104050</t>
  </si>
  <si>
    <t>Přejezd železobetonový náběhový klín</t>
  </si>
  <si>
    <t>-1776138519</t>
  </si>
  <si>
    <t>23</t>
  </si>
  <si>
    <t>5913255010</t>
  </si>
  <si>
    <t>Zřízení konstrukce vozovky asfaltobetonové s obrusnou vrstvou tloušťky do 5 cm. Poznámka: 1. V cenách jsou započteny náklady na zřízení vozovky s živičným na podkladu ze stmelených vrstev a na manipulaci. 2. V cenách nejsou obsaženy náklady na dodávku materiálu.</t>
  </si>
  <si>
    <t>14884007</t>
  </si>
  <si>
    <t>60*2"Vrapice</t>
  </si>
  <si>
    <t>10*2"Vrapice</t>
  </si>
  <si>
    <t>24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</si>
  <si>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</si>
  <si>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</si>
  <si>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-1808835594</t>
  </si>
  <si>
    <t>(8190-7910)*2*0,6</t>
  </si>
  <si>
    <t>(8430-8190)*1*0,6</t>
  </si>
  <si>
    <t>(8650-8430)*2*0,6</t>
  </si>
  <si>
    <t>(9155-8650)*2*0,6</t>
  </si>
  <si>
    <t>(9255-9155)*1*0,6</t>
  </si>
  <si>
    <t>(9370-9255)*2*0,6</t>
  </si>
  <si>
    <t>(9480-9370)*2*0,6</t>
  </si>
  <si>
    <t>(10130-9480)*2*0,6</t>
  </si>
  <si>
    <t>(11270-10600)*2*0,6</t>
  </si>
  <si>
    <t>25</t>
  </si>
  <si>
    <t>5914120030 .R1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</si>
  <si>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</si>
  <si>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-1894252083</t>
  </si>
  <si>
    <t>90"hrana z bet. panelu, na betonovém základu</t>
  </si>
  <si>
    <t>26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</si>
  <si>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</si>
  <si>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</si>
  <si>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-1244082751</t>
  </si>
  <si>
    <t>60</t>
  </si>
  <si>
    <t>27</t>
  </si>
  <si>
    <t>5964147000</t>
  </si>
  <si>
    <t>Nástupištní díly blok úložný U65</t>
  </si>
  <si>
    <t>1135024498</t>
  </si>
  <si>
    <t>61 "Vrapice</t>
  </si>
  <si>
    <t>28</t>
  </si>
  <si>
    <t>5964147020</t>
  </si>
  <si>
    <t>Nástupištní díly tvárnice Tischer B</t>
  </si>
  <si>
    <t>1280055605</t>
  </si>
  <si>
    <t>60"Vrapice</t>
  </si>
  <si>
    <t>29</t>
  </si>
  <si>
    <t>5964147105</t>
  </si>
  <si>
    <t>Nástupištní díly výplňová deska D3</t>
  </si>
  <si>
    <t>301908221</t>
  </si>
  <si>
    <t>5964159000</t>
  </si>
  <si>
    <t>Obrubník krajový</t>
  </si>
  <si>
    <t>-774277764</t>
  </si>
  <si>
    <t>60+20"Vrapice</t>
  </si>
  <si>
    <t>31</t>
  </si>
  <si>
    <t>5964161005</t>
  </si>
  <si>
    <t>Beton lehce zhutnitelný C 16/20;X0 F5 2 200 2 662</t>
  </si>
  <si>
    <t>-987828432</t>
  </si>
  <si>
    <t>4+1"Vrapice</t>
  </si>
  <si>
    <t>32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</si>
  <si>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</si>
  <si>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</si>
  <si>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-594643518</t>
  </si>
  <si>
    <t>1200</t>
  </si>
  <si>
    <t>33</t>
  </si>
  <si>
    <t>5963146010</t>
  </si>
  <si>
    <t>Asfaltový beton ACL 16S 50/70 hrubozrnný-ložní vrstva</t>
  </si>
  <si>
    <t>-149212012</t>
  </si>
  <si>
    <t>60*2*0,05*2,3"Vrapice</t>
  </si>
  <si>
    <t>10*2"přístup  Vrapice</t>
  </si>
  <si>
    <t>34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</si>
  <si>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</si>
  <si>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</si>
  <si>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-2012491896</t>
  </si>
  <si>
    <t>5"bet. základy návěstidel</t>
  </si>
  <si>
    <t>OST</t>
  </si>
  <si>
    <t>Ostatní</t>
  </si>
  <si>
    <t>40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</si>
  <si>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</si>
  <si>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</si>
  <si>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790201804</t>
  </si>
  <si>
    <t>35</t>
  </si>
  <si>
    <t>7592005070</t>
  </si>
  <si>
    <t>Montáž počítacího bodu počítače náprav PZN 1 - uložení a připevnění na určené místo, seřízení polohy, přezkoušení</t>
  </si>
  <si>
    <t>512</t>
  </si>
  <si>
    <t>1749879869</t>
  </si>
  <si>
    <t>36</t>
  </si>
  <si>
    <t>7592007070</t>
  </si>
  <si>
    <t>Demontáž počítacího bodu počítače náprav PZN 1</t>
  </si>
  <si>
    <t>-418787059</t>
  </si>
  <si>
    <t>37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</si>
  <si>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</si>
  <si>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</si>
  <si>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-1591405437</t>
  </si>
  <si>
    <t>2600</t>
  </si>
  <si>
    <t>38</t>
  </si>
  <si>
    <t>9902300600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</si>
  <si>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</si>
  <si>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-1891634509</t>
  </si>
  <si>
    <t>4762,8"štěrk SČ</t>
  </si>
  <si>
    <t>18,962"komplety</t>
  </si>
  <si>
    <t>1,387"pryž. podl.</t>
  </si>
  <si>
    <t>8,052+8,94+5,64+4,116"Nástupištní díly</t>
  </si>
  <si>
    <t>13,8"živice</t>
  </si>
  <si>
    <t>11,17"0beton</t>
  </si>
  <si>
    <t>3,1"panely</t>
  </si>
  <si>
    <t>39</t>
  </si>
  <si>
    <t>9903200100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</si>
  <si>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</si>
  <si>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-394396452</t>
  </si>
  <si>
    <t>02 - Oprava železničního svršku Kladno Ostrovec - Kladno Dubí km 4,600-7,050</t>
  </si>
  <si>
    <t>2116503296</t>
  </si>
  <si>
    <t>3200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</si>
  <si>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</si>
  <si>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</si>
  <si>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-55316055</t>
  </si>
  <si>
    <t>((6380-6300)/25*41)*3,5*0,25*0,25"Švermov</t>
  </si>
  <si>
    <t>-568476537</t>
  </si>
  <si>
    <t>(7,050-4,600)-(2*0,020)"-2*přejezd</t>
  </si>
  <si>
    <t>-0,080"nástupiště Švermov</t>
  </si>
  <si>
    <t>-76466208</t>
  </si>
  <si>
    <t>2330*0,7</t>
  </si>
  <si>
    <t>28,700"Výměna malou mechanizací</t>
  </si>
  <si>
    <t>300"pro ASP mimo SČ</t>
  </si>
  <si>
    <t>-1910074330</t>
  </si>
  <si>
    <t>1959,7*1,8</t>
  </si>
  <si>
    <t>-1348199740</t>
  </si>
  <si>
    <t>5907025040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</si>
  <si>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</si>
  <si>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1232729865</t>
  </si>
  <si>
    <t>(6690-6340)*2</t>
  </si>
  <si>
    <t>4093203</t>
  </si>
  <si>
    <t>(6000-4600)*2</t>
  </si>
  <si>
    <t>5907030040</t>
  </si>
  <si>
    <t>Záměna kolejnic stávající upevnění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</si>
  <si>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753621696</t>
  </si>
  <si>
    <t>6270-6040</t>
  </si>
  <si>
    <t>-416201739</t>
  </si>
  <si>
    <t>300</t>
  </si>
  <si>
    <t>1276474616</t>
  </si>
  <si>
    <t>Neoceňovat dodá ST Praha západ</t>
  </si>
  <si>
    <t>((6000-4600)*2)/75+0,667</t>
  </si>
  <si>
    <t>((6690-6340)*2)/75+0,667</t>
  </si>
  <si>
    <t>-609884484</t>
  </si>
  <si>
    <t>(6000-4600)/25*41*2</t>
  </si>
  <si>
    <t>-714819906</t>
  </si>
  <si>
    <t>(6000-4600)/25*41*4</t>
  </si>
  <si>
    <t>-1960245606</t>
  </si>
  <si>
    <t>923341961</t>
  </si>
  <si>
    <t>((7,05-4,6)-(2*0,020))*2</t>
  </si>
  <si>
    <t>1153440733</t>
  </si>
  <si>
    <t>(7000-4600)/75*2</t>
  </si>
  <si>
    <t>50"na vady</t>
  </si>
  <si>
    <t>317692443</t>
  </si>
  <si>
    <t>(7000-4600)*2</t>
  </si>
  <si>
    <t>-957606171</t>
  </si>
  <si>
    <t>4,8</t>
  </si>
  <si>
    <t>-264127129</t>
  </si>
  <si>
    <t>3200*0,6</t>
  </si>
  <si>
    <t>5914105020</t>
  </si>
  <si>
    <t>Zřízení ochranné konstrukce železničního tělesa ve styku s vodními toky a díly ochranné konstrukce a zpevnění svahů. Poznámka: 1. V cenách jsou započteny náklady na zřízení ochranné konstrukce. 2. V cenách nejsou obsaženy náklady na dodávku materiálu a těžení zeminy.</t>
  </si>
  <si>
    <t>-1588376612</t>
  </si>
  <si>
    <t>10"konstrukice pro ochranu kol.lože</t>
  </si>
  <si>
    <t>5964147120</t>
  </si>
  <si>
    <t>Nástupištní díly blok L100 atyp</t>
  </si>
  <si>
    <t>949993959</t>
  </si>
  <si>
    <t>10"betonový profil L</t>
  </si>
  <si>
    <t>5914120030</t>
  </si>
  <si>
    <t>594260070</t>
  </si>
  <si>
    <t>6420-6380"Švermov</t>
  </si>
  <si>
    <t>5915010020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</si>
  <si>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</si>
  <si>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317320525</t>
  </si>
  <si>
    <t>(4860-4700)*4*2,1</t>
  </si>
  <si>
    <t>-302562007</t>
  </si>
  <si>
    <t>2500</t>
  </si>
  <si>
    <t>-1473926173</t>
  </si>
  <si>
    <t>5"základy staveb</t>
  </si>
  <si>
    <t>5916005040 R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</si>
  <si>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</si>
  <si>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soubor</t>
  </si>
  <si>
    <t>-1058431012</t>
  </si>
  <si>
    <t>1"uklid pozemku SŽ od komunálního odpadu , odvoz a uložení na skládku, likvidace  odpadu</t>
  </si>
  <si>
    <t>1872937994</t>
  </si>
  <si>
    <t>-162923595</t>
  </si>
  <si>
    <t>-937765530</t>
  </si>
  <si>
    <t>-261603833</t>
  </si>
  <si>
    <t>176090468</t>
  </si>
  <si>
    <t>3527,46"štěrk</t>
  </si>
  <si>
    <t>11,296"komplety</t>
  </si>
  <si>
    <t>-1208258230</t>
  </si>
  <si>
    <t>Soupis:</t>
  </si>
  <si>
    <t>01 - Oprava výhybek č. 40, 41 v žst. Kladno Dubí</t>
  </si>
  <si>
    <t>5956116000</t>
  </si>
  <si>
    <t>Pražce dřevěné výhybkové dub skupina 3 160x260</t>
  </si>
  <si>
    <t>-1264333646</t>
  </si>
  <si>
    <t>1*8,15"vč. 40,</t>
  </si>
  <si>
    <t>5958134040</t>
  </si>
  <si>
    <t>Součásti upevňovací kroužek pružný dvojitý Fe 6</t>
  </si>
  <si>
    <t>1907343204</t>
  </si>
  <si>
    <t>776*2</t>
  </si>
  <si>
    <t>-374523849</t>
  </si>
  <si>
    <t>224*2</t>
  </si>
  <si>
    <t>89*4"k výměně bet. a dřev. pražců</t>
  </si>
  <si>
    <t>5958134075</t>
  </si>
  <si>
    <t>Součásti upevňovací vrtule R1(145)</t>
  </si>
  <si>
    <t>-1215972772</t>
  </si>
  <si>
    <t>448*2</t>
  </si>
  <si>
    <t>5958134080</t>
  </si>
  <si>
    <t>Součásti upevňovací vrtule R2 (160)</t>
  </si>
  <si>
    <t>-927075041</t>
  </si>
  <si>
    <t>328</t>
  </si>
  <si>
    <t>5958158005.1</t>
  </si>
  <si>
    <t>-877583635</t>
  </si>
  <si>
    <t>200*2</t>
  </si>
  <si>
    <t>89*2"k výměně bet. a dřev. pražců</t>
  </si>
  <si>
    <t>5958158070</t>
  </si>
  <si>
    <t>Podložka polyetylenová pod podkladnici 380/160/2 (S4, R4)</t>
  </si>
  <si>
    <t>708996643</t>
  </si>
  <si>
    <t>180*2</t>
  </si>
  <si>
    <t>5958176000</t>
  </si>
  <si>
    <t>Penefolové  pásy folie 30x1x0,002</t>
  </si>
  <si>
    <t>1826362214</t>
  </si>
  <si>
    <t>1907545195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</si>
  <si>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</si>
  <si>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</si>
  <si>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-1618780464</t>
  </si>
  <si>
    <t>150*2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</si>
  <si>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</si>
  <si>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</si>
  <si>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840973959</t>
  </si>
  <si>
    <t>15*2</t>
  </si>
  <si>
    <t>-236894462</t>
  </si>
  <si>
    <t>30*1,8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</si>
  <si>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</si>
  <si>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</si>
  <si>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404874982</t>
  </si>
  <si>
    <t>5906050020</t>
  </si>
  <si>
    <t>Příplatek za obtížnost ruční výměny pražce betonový za dřevěný. Poznámka: 1. V cenách jsou započteny náklady na manipulaci s pražci.</t>
  </si>
  <si>
    <t>-719476298</t>
  </si>
  <si>
    <t>-192817682</t>
  </si>
  <si>
    <t>4*20*2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</si>
  <si>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</si>
  <si>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</si>
  <si>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2139412252</t>
  </si>
  <si>
    <t>50+50"vč.40, 41</t>
  </si>
  <si>
    <t>100"přípoje+výběhy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</si>
  <si>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</si>
  <si>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</si>
  <si>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-1712219298</t>
  </si>
  <si>
    <t>2*20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</si>
  <si>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</si>
  <si>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</si>
  <si>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-79855321</t>
  </si>
  <si>
    <t>2*50*2"vč.40, 41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</si>
  <si>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</si>
  <si>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</si>
  <si>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-1239292873</t>
  </si>
  <si>
    <t>2*50*2"vč.40,  41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</si>
  <si>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</si>
  <si>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</si>
  <si>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1020754451</t>
  </si>
  <si>
    <t>50*2"vč. 40, 41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</si>
  <si>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</si>
  <si>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</si>
  <si>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-1872510728</t>
  </si>
  <si>
    <t>50*2"vč.40, 41</t>
  </si>
  <si>
    <t>5911671040</t>
  </si>
  <si>
    <t>Příplatek za demontáž v ose koleje výhybky jednoduché pražce dřevěné soustavy S49. Poznámka: 1. V cenách jsou započteny náklady za obtížnost demontáže v ose koleje.</t>
  </si>
  <si>
    <t>707128840</t>
  </si>
  <si>
    <t>2*50</t>
  </si>
  <si>
    <t>1207181147</t>
  </si>
  <si>
    <t>54</t>
  </si>
  <si>
    <t>03 - Oprava železničního svršku v žst. Brandýsek</t>
  </si>
  <si>
    <t>-2147275069</t>
  </si>
  <si>
    <t>(12305-12000)*1*2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</si>
  <si>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</si>
  <si>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</si>
  <si>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-111318299</t>
  </si>
  <si>
    <t>260*2*0,05"dl*š*v</t>
  </si>
  <si>
    <t>5955101025</t>
  </si>
  <si>
    <t>Kamenivo drcené drť frakce 4/8</t>
  </si>
  <si>
    <t>-1474483324</t>
  </si>
  <si>
    <t>26*2</t>
  </si>
  <si>
    <t>-949639329</t>
  </si>
  <si>
    <t>5"mezi  přejezdem -ZV3</t>
  </si>
  <si>
    <t>43</t>
  </si>
  <si>
    <t>-1719116728</t>
  </si>
  <si>
    <t>120</t>
  </si>
  <si>
    <t>1268777804</t>
  </si>
  <si>
    <t>11,890-11,740"za KV 1 - P2454</t>
  </si>
  <si>
    <t>12,311-11,976"1.kol.</t>
  </si>
  <si>
    <t>23845284</t>
  </si>
  <si>
    <t>485*0,7</t>
  </si>
  <si>
    <t>90"pro ASP 2. kol. (štěrk v místě)</t>
  </si>
  <si>
    <t>-1266240373</t>
  </si>
  <si>
    <t>339,5*1,8"štěrk SČ</t>
  </si>
  <si>
    <t>120*1,8"pro ASPv</t>
  </si>
  <si>
    <t>5*1,8"výměna malou mechanizací</t>
  </si>
  <si>
    <t>1663337192</t>
  </si>
  <si>
    <t>5*24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</si>
  <si>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</si>
  <si>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</si>
  <si>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246873306</t>
  </si>
  <si>
    <t>3" za KV 2 do 4.kol.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</si>
  <si>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</si>
  <si>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</si>
  <si>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-1117359336</t>
  </si>
  <si>
    <t>37"za KV2 do 1.kol.</t>
  </si>
  <si>
    <t>35"za KV3 do 1.kol.</t>
  </si>
  <si>
    <t>10"za KV2 do 4.kol.</t>
  </si>
  <si>
    <t>-1488771830</t>
  </si>
  <si>
    <t>4"v 1.kol</t>
  </si>
  <si>
    <t>943818548</t>
  </si>
  <si>
    <t>7,0"vč2</t>
  </si>
  <si>
    <t>1776570666</t>
  </si>
  <si>
    <t>644</t>
  </si>
  <si>
    <t>-1593307122</t>
  </si>
  <si>
    <t>192</t>
  </si>
  <si>
    <t>-1369186655</t>
  </si>
  <si>
    <t>384</t>
  </si>
  <si>
    <t>1146872509</t>
  </si>
  <si>
    <t>260</t>
  </si>
  <si>
    <t>-368165261</t>
  </si>
  <si>
    <t>180</t>
  </si>
  <si>
    <t>-1482220744</t>
  </si>
  <si>
    <t>150</t>
  </si>
  <si>
    <t>811034285</t>
  </si>
  <si>
    <t>656027685</t>
  </si>
  <si>
    <t>86</t>
  </si>
  <si>
    <t>-727503075</t>
  </si>
  <si>
    <t>-32038745</t>
  </si>
  <si>
    <t>300"mezi KV1-P2454</t>
  </si>
  <si>
    <t>1910402174</t>
  </si>
  <si>
    <t>44</t>
  </si>
  <si>
    <t>1598245528</t>
  </si>
  <si>
    <t>4*20</t>
  </si>
  <si>
    <t>321942339</t>
  </si>
  <si>
    <t>50</t>
  </si>
  <si>
    <t>-83823305</t>
  </si>
  <si>
    <t>150/25*41*2"km 11,740-11,890</t>
  </si>
  <si>
    <t>15/25*41*2+0,8"km 11,925-11,910</t>
  </si>
  <si>
    <t>2029309770</t>
  </si>
  <si>
    <t>150/25*41*4</t>
  </si>
  <si>
    <t>15/25*41*4+0,8"km 11,925-11,910</t>
  </si>
  <si>
    <t>423413959</t>
  </si>
  <si>
    <t>11,890-11,795"2.kol. KV2-přejezd</t>
  </si>
  <si>
    <t>12,340-11,910"přejezd-KV5</t>
  </si>
  <si>
    <t>(12,311-11,976)*2"1.kol.</t>
  </si>
  <si>
    <t>-178679223</t>
  </si>
  <si>
    <t>63+50+66+50+50"vč.1,2,3,4,5</t>
  </si>
  <si>
    <t>500"přípoje+výběhy</t>
  </si>
  <si>
    <t>-726956579</t>
  </si>
  <si>
    <t>22"vč.2</t>
  </si>
  <si>
    <t>6" mezi 1-2</t>
  </si>
  <si>
    <t>5090417</t>
  </si>
  <si>
    <t>2*150</t>
  </si>
  <si>
    <t>-542671213</t>
  </si>
  <si>
    <t>0,3</t>
  </si>
  <si>
    <t>-1335337363</t>
  </si>
  <si>
    <t>2*44"vč.2</t>
  </si>
  <si>
    <t>-1287302534</t>
  </si>
  <si>
    <t>988419149</t>
  </si>
  <si>
    <t>44"vč.2</t>
  </si>
  <si>
    <t>896145847</t>
  </si>
  <si>
    <t>-406915861</t>
  </si>
  <si>
    <t>-1685586087</t>
  </si>
  <si>
    <t>15"přejezd - vč.3</t>
  </si>
  <si>
    <t>5914152010</t>
  </si>
  <si>
    <t>Zřízení zarážedla zemního. Poznámka: 1. V cenách jsou započteny náklady na zřízení podle vzorového listu. 2. V cenách nejsou obsaženy náklady na dodávku materiálu.</t>
  </si>
  <si>
    <t>-2090631213</t>
  </si>
  <si>
    <t>1"4a kol.</t>
  </si>
  <si>
    <t>1929161280</t>
  </si>
  <si>
    <t>75*0,35*2"75m od konce nástupiště mezi 1.-2.kol.</t>
  </si>
  <si>
    <t>519785474</t>
  </si>
  <si>
    <t>400</t>
  </si>
  <si>
    <t>41</t>
  </si>
  <si>
    <t>-1571551538</t>
  </si>
  <si>
    <t>100</t>
  </si>
  <si>
    <t>42</t>
  </si>
  <si>
    <t>-78215405</t>
  </si>
  <si>
    <t>836,1"štěrk</t>
  </si>
  <si>
    <t>52"drť stezka</t>
  </si>
  <si>
    <t>04 - Přejezdy</t>
  </si>
  <si>
    <t>01 - P2454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</si>
  <si>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</si>
  <si>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</si>
  <si>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-1270576118</t>
  </si>
  <si>
    <t>20*3,5*0,5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</si>
  <si>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</si>
  <si>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</si>
  <si>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115380790</t>
  </si>
  <si>
    <t>278970511</t>
  </si>
  <si>
    <t>800276350</t>
  </si>
  <si>
    <t>35*1,8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</si>
  <si>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</si>
  <si>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</si>
  <si>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Sborník UOŽI 01 2020</t>
  </si>
  <si>
    <t>-140219848</t>
  </si>
  <si>
    <t>0,02</t>
  </si>
  <si>
    <t>-760467778</t>
  </si>
  <si>
    <t>5957201010</t>
  </si>
  <si>
    <t>Kolejnice užité tv. S49</t>
  </si>
  <si>
    <t>18800009</t>
  </si>
  <si>
    <t>5958125010</t>
  </si>
  <si>
    <t>Komplety s antikorozní úpravou ŽS 4 (svěrka ŽS4, šroub RS 1, matice M24, podložka Fe6)</t>
  </si>
  <si>
    <t>-1924044637</t>
  </si>
  <si>
    <t>34*4</t>
  </si>
  <si>
    <t>-919833122</t>
  </si>
  <si>
    <t>34*2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</si>
  <si>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</si>
  <si>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</si>
  <si>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-1603723307</t>
  </si>
  <si>
    <t>-1034666629</t>
  </si>
  <si>
    <t>0,02*3</t>
  </si>
  <si>
    <t>359197992</t>
  </si>
  <si>
    <t>-1284800586</t>
  </si>
  <si>
    <t>200</t>
  </si>
  <si>
    <t>5963104035</t>
  </si>
  <si>
    <t>Přejezd železobetonový kompletní sestava</t>
  </si>
  <si>
    <t>-584592190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</si>
  <si>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</si>
  <si>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</si>
  <si>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-868818747</t>
  </si>
  <si>
    <t>5913215020</t>
  </si>
  <si>
    <t>Demontáž kolejnicových dílů přejezdu ochranná kolejnice. Poznámka: 1. V cenách jsou započteny náklady na demontáž a naložení na dopravní prostředek.</t>
  </si>
  <si>
    <t>-2140338503</t>
  </si>
  <si>
    <t>2*1"21.kol.</t>
  </si>
  <si>
    <t>2*12"4.kol</t>
  </si>
  <si>
    <t>5913235010</t>
  </si>
  <si>
    <t>Dělení AB komunikace řezáním hloubky do 10 cm. Poznámka: 1. V cenách jsou započteny náklady na provedení úkolu.</t>
  </si>
  <si>
    <t>-1179916162</t>
  </si>
  <si>
    <t>80"1.kol</t>
  </si>
  <si>
    <t>40"4.kol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</si>
  <si>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</si>
  <si>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</si>
  <si>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1447123089</t>
  </si>
  <si>
    <t>8*12"1.kol.</t>
  </si>
  <si>
    <t>6*12"4.kol.</t>
  </si>
  <si>
    <t>1437653237</t>
  </si>
  <si>
    <t>72*0,15*2,3"1.kol</t>
  </si>
  <si>
    <t>72*0,15*2,3"4.kol.</t>
  </si>
  <si>
    <t>5963146000</t>
  </si>
  <si>
    <t>Asfaltový beton ACO 11S 50/70 střednězrnný-obrusná vrstva</t>
  </si>
  <si>
    <t>1322186478</t>
  </si>
  <si>
    <t>72*0,05*2,3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</si>
  <si>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</si>
  <si>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</si>
  <si>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-216149529</t>
  </si>
  <si>
    <t>72"1.kol</t>
  </si>
  <si>
    <t>72"4.kol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</si>
  <si>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</si>
  <si>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</si>
  <si>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-65669833</t>
  </si>
  <si>
    <t>2*12*0,5*0,3"pro zídky</t>
  </si>
  <si>
    <t>1694319659</t>
  </si>
  <si>
    <t>2*12*0,2*0,3</t>
  </si>
  <si>
    <t>-1029527916</t>
  </si>
  <si>
    <t>033111001</t>
  </si>
  <si>
    <t>Provozní vlivy Výluka silničního provozu se zajištěním objížďky</t>
  </si>
  <si>
    <t>1928434942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</si>
  <si>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</si>
  <si>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</si>
  <si>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386488591</t>
  </si>
  <si>
    <t>6,48"výkop zídky</t>
  </si>
  <si>
    <t>77,28"stará živice</t>
  </si>
  <si>
    <t>1,44*2,5"beton</t>
  </si>
  <si>
    <t>49,68+16,56"nová živice1.+ 4.kol.</t>
  </si>
  <si>
    <t>35*1,8"z kol.lože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</si>
  <si>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</si>
  <si>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</si>
  <si>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833029757</t>
  </si>
  <si>
    <t>1471903813</t>
  </si>
  <si>
    <t>63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</si>
  <si>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</si>
  <si>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-1553793875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</si>
  <si>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</si>
  <si>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</si>
  <si>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1920103375</t>
  </si>
  <si>
    <t>3,6*1,8"z rýhy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</si>
  <si>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</si>
  <si>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</si>
  <si>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-2057265218</t>
  </si>
  <si>
    <t>168*0,2*2,3</t>
  </si>
  <si>
    <t>02 - P2449</t>
  </si>
  <si>
    <t>429326168</t>
  </si>
  <si>
    <t>102958034</t>
  </si>
  <si>
    <t>9*9</t>
  </si>
  <si>
    <t>26022119</t>
  </si>
  <si>
    <t>81*0,15*2,3</t>
  </si>
  <si>
    <t>1797850802</t>
  </si>
  <si>
    <t>81*0,05*2,3</t>
  </si>
  <si>
    <t>-229565996</t>
  </si>
  <si>
    <t>81</t>
  </si>
  <si>
    <t>-256060734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</si>
  <si>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</si>
  <si>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139151270</t>
  </si>
  <si>
    <t>81*0,2*2,3"živice nová</t>
  </si>
  <si>
    <t>81*0,2*2,3"živice stará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</si>
  <si>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</si>
  <si>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</si>
  <si>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1617564239</t>
  </si>
  <si>
    <t>56,7"štěrk nový</t>
  </si>
  <si>
    <t>-1893688888</t>
  </si>
  <si>
    <t>81*0,2*2,3"živice</t>
  </si>
  <si>
    <t>03 - P2448</t>
  </si>
  <si>
    <t>1128916808</t>
  </si>
  <si>
    <t>45</t>
  </si>
  <si>
    <t>395713697</t>
  </si>
  <si>
    <t>3*15</t>
  </si>
  <si>
    <t>-1598455228</t>
  </si>
  <si>
    <t>45*0,15*2,3</t>
  </si>
  <si>
    <t>-1334817365</t>
  </si>
  <si>
    <t>45*0,05*2,3</t>
  </si>
  <si>
    <t>-1182072017</t>
  </si>
  <si>
    <t>-2109713805</t>
  </si>
  <si>
    <t>-1714808077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</si>
  <si>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</si>
  <si>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</si>
  <si>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-784285320</t>
  </si>
  <si>
    <t>20,7"Nová živice</t>
  </si>
  <si>
    <t>45*0,2*2,3"stará živice</t>
  </si>
  <si>
    <t>-1019808477</t>
  </si>
  <si>
    <t>45*0,2*2,3"živice</t>
  </si>
  <si>
    <t>05 - VRN</t>
  </si>
  <si>
    <t>VRN - Vedlejší rozpočtové náklady</t>
  </si>
  <si>
    <t>Vedlejší rozpočtové náklady</t>
  </si>
  <si>
    <t>022101001</t>
  </si>
  <si>
    <t>Geodetické práce Geodetické práce před opravou</t>
  </si>
  <si>
    <t>-941662249</t>
  </si>
  <si>
    <t>022101011</t>
  </si>
  <si>
    <t>Geodetické práce Geodetické práce v průběhu opravy</t>
  </si>
  <si>
    <t>827398112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</si>
  <si>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</si>
  <si>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</si>
  <si>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339403237</t>
  </si>
  <si>
    <t>7,05-4,6</t>
  </si>
  <si>
    <t>0,525+0,485"st. koleje</t>
  </si>
  <si>
    <t>0,8"km 3,020-3,820</t>
  </si>
  <si>
    <t>5*0,05"výhybky</t>
  </si>
  <si>
    <t>024101001</t>
  </si>
  <si>
    <t>Inženýrská činnost střežení pracovní skupiny zaměstnanců</t>
  </si>
  <si>
    <t>160252310</t>
  </si>
  <si>
    <t>1"strážní služba</t>
  </si>
  <si>
    <t>031111051</t>
  </si>
  <si>
    <t>Zařízení a vybavení staveniště pronájem ploch</t>
  </si>
  <si>
    <t>-681506081</t>
  </si>
  <si>
    <t>SO 01</t>
  </si>
  <si>
    <t>SO 02</t>
  </si>
  <si>
    <t>SO 03</t>
  </si>
  <si>
    <t>SO 04</t>
  </si>
  <si>
    <t>SO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</si>
</sst>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b/>
      <sz val="11"/>
      <color rgb="FF00336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" fontId="36" fillId="2" borderId="22" xfId="0" applyNumberFormat="1" applyFont="1" applyFill="1" applyBorder="1" applyAlignment="1" applyProtection="1">
      <alignment vertical="center"/>
    </xf>
    <xf numFmtId="0" fontId="39" fillId="0" borderId="22" xfId="0" applyFont="1" applyBorder="1" applyAlignment="1" applyProtection="1">
      <alignment horizontal="left" vertical="center" wrapText="1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164" fontId="1" fillId="0" borderId="0" xfId="0" applyNumberFormat="1" applyFont="1" applyAlignment="1" applyProtection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2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0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topLeftCell="A79" workbookViewId="0">
      <selection activeCell="L86" sqref="L86:M8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2"/>
      <c r="AQ5" s="22"/>
      <c r="AR5" s="20"/>
      <c r="BE5" s="28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2"/>
      <c r="AQ6" s="22"/>
      <c r="AR6" s="20"/>
      <c r="BE6" s="28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253">
        <v>44312</v>
      </c>
      <c r="AO8" s="22"/>
      <c r="AP8" s="22"/>
      <c r="AQ8" s="22"/>
      <c r="AR8" s="20"/>
      <c r="BE8" s="28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1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8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8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1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250" t="s">
        <v>27</v>
      </c>
      <c r="AO13" s="22"/>
      <c r="AP13" s="22"/>
      <c r="AQ13" s="22"/>
      <c r="AR13" s="20"/>
      <c r="BE13" s="281"/>
      <c r="BS13" s="17" t="s">
        <v>6</v>
      </c>
    </row>
    <row r="14" spans="1:74" ht="12.75">
      <c r="B14" s="21"/>
      <c r="C14" s="22"/>
      <c r="D14" s="22"/>
      <c r="E14" s="287" t="s">
        <v>27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8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1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8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81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1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8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81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1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1"/>
    </row>
    <row r="23" spans="1:71" s="1" customFormat="1" ht="16.5" customHeight="1">
      <c r="B23" s="21"/>
      <c r="C23" s="22"/>
      <c r="D23" s="22"/>
      <c r="E23" s="289" t="s">
        <v>1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22"/>
      <c r="AP23" s="22"/>
      <c r="AQ23" s="22"/>
      <c r="AR23" s="20"/>
      <c r="BE23" s="28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1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0">
        <f>ROUND(AG94,2)</f>
        <v>0</v>
      </c>
      <c r="AL26" s="291"/>
      <c r="AM26" s="291"/>
      <c r="AN26" s="291"/>
      <c r="AO26" s="291"/>
      <c r="AP26" s="36"/>
      <c r="AQ26" s="36"/>
      <c r="AR26" s="39"/>
      <c r="BE26" s="28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2" t="s">
        <v>33</v>
      </c>
      <c r="M28" s="292"/>
      <c r="N28" s="292"/>
      <c r="O28" s="292"/>
      <c r="P28" s="292"/>
      <c r="Q28" s="36"/>
      <c r="R28" s="36"/>
      <c r="S28" s="36"/>
      <c r="T28" s="36"/>
      <c r="U28" s="36"/>
      <c r="V28" s="36"/>
      <c r="W28" s="292" t="s">
        <v>34</v>
      </c>
      <c r="X28" s="292"/>
      <c r="Y28" s="292"/>
      <c r="Z28" s="292"/>
      <c r="AA28" s="292"/>
      <c r="AB28" s="292"/>
      <c r="AC28" s="292"/>
      <c r="AD28" s="292"/>
      <c r="AE28" s="292"/>
      <c r="AF28" s="36"/>
      <c r="AG28" s="36"/>
      <c r="AH28" s="36"/>
      <c r="AI28" s="36"/>
      <c r="AJ28" s="36"/>
      <c r="AK28" s="292" t="s">
        <v>35</v>
      </c>
      <c r="AL28" s="292"/>
      <c r="AM28" s="292"/>
      <c r="AN28" s="292"/>
      <c r="AO28" s="292"/>
      <c r="AP28" s="36"/>
      <c r="AQ28" s="36"/>
      <c r="AR28" s="39"/>
      <c r="BE28" s="281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86">
        <v>0.21</v>
      </c>
      <c r="M29" s="279"/>
      <c r="N29" s="279"/>
      <c r="O29" s="279"/>
      <c r="P29" s="279"/>
      <c r="Q29" s="41"/>
      <c r="R29" s="41"/>
      <c r="S29" s="41"/>
      <c r="T29" s="41"/>
      <c r="U29" s="41"/>
      <c r="V29" s="41"/>
      <c r="W29" s="278">
        <f>ROUND(AZ94,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41"/>
      <c r="AG29" s="41"/>
      <c r="AH29" s="41"/>
      <c r="AI29" s="41"/>
      <c r="AJ29" s="41"/>
      <c r="AK29" s="278">
        <f>ROUND(AV94, 2)</f>
        <v>0</v>
      </c>
      <c r="AL29" s="279"/>
      <c r="AM29" s="279"/>
      <c r="AN29" s="279"/>
      <c r="AO29" s="279"/>
      <c r="AP29" s="41"/>
      <c r="AQ29" s="41"/>
      <c r="AR29" s="42"/>
      <c r="BE29" s="282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86">
        <v>0.15</v>
      </c>
      <c r="M30" s="279"/>
      <c r="N30" s="279"/>
      <c r="O30" s="279"/>
      <c r="P30" s="279"/>
      <c r="Q30" s="41"/>
      <c r="R30" s="41"/>
      <c r="S30" s="41"/>
      <c r="T30" s="41"/>
      <c r="U30" s="41"/>
      <c r="V30" s="41"/>
      <c r="W30" s="278">
        <f>ROUND(BA94,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41"/>
      <c r="AG30" s="41"/>
      <c r="AH30" s="41"/>
      <c r="AI30" s="41"/>
      <c r="AJ30" s="41"/>
      <c r="AK30" s="278">
        <f>ROUND(AW94, 2)</f>
        <v>0</v>
      </c>
      <c r="AL30" s="279"/>
      <c r="AM30" s="279"/>
      <c r="AN30" s="279"/>
      <c r="AO30" s="279"/>
      <c r="AP30" s="41"/>
      <c r="AQ30" s="41"/>
      <c r="AR30" s="42"/>
      <c r="BE30" s="282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86">
        <v>0.21</v>
      </c>
      <c r="M31" s="279"/>
      <c r="N31" s="279"/>
      <c r="O31" s="279"/>
      <c r="P31" s="279"/>
      <c r="Q31" s="41"/>
      <c r="R31" s="41"/>
      <c r="S31" s="41"/>
      <c r="T31" s="41"/>
      <c r="U31" s="41"/>
      <c r="V31" s="41"/>
      <c r="W31" s="278">
        <f>ROUND(BB94,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41"/>
      <c r="AG31" s="41"/>
      <c r="AH31" s="41"/>
      <c r="AI31" s="41"/>
      <c r="AJ31" s="41"/>
      <c r="AK31" s="278">
        <v>0</v>
      </c>
      <c r="AL31" s="279"/>
      <c r="AM31" s="279"/>
      <c r="AN31" s="279"/>
      <c r="AO31" s="279"/>
      <c r="AP31" s="41"/>
      <c r="AQ31" s="41"/>
      <c r="AR31" s="42"/>
      <c r="BE31" s="282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86">
        <v>0.15</v>
      </c>
      <c r="M32" s="279"/>
      <c r="N32" s="279"/>
      <c r="O32" s="279"/>
      <c r="P32" s="279"/>
      <c r="Q32" s="41"/>
      <c r="R32" s="41"/>
      <c r="S32" s="41"/>
      <c r="T32" s="41"/>
      <c r="U32" s="41"/>
      <c r="V32" s="41"/>
      <c r="W32" s="278">
        <f>ROUND(BC94,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41"/>
      <c r="AG32" s="41"/>
      <c r="AH32" s="41"/>
      <c r="AI32" s="41"/>
      <c r="AJ32" s="41"/>
      <c r="AK32" s="278">
        <v>0</v>
      </c>
      <c r="AL32" s="279"/>
      <c r="AM32" s="279"/>
      <c r="AN32" s="279"/>
      <c r="AO32" s="279"/>
      <c r="AP32" s="41"/>
      <c r="AQ32" s="41"/>
      <c r="AR32" s="42"/>
      <c r="BE32" s="282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86">
        <v>0</v>
      </c>
      <c r="M33" s="279"/>
      <c r="N33" s="279"/>
      <c r="O33" s="279"/>
      <c r="P33" s="279"/>
      <c r="Q33" s="41"/>
      <c r="R33" s="41"/>
      <c r="S33" s="41"/>
      <c r="T33" s="41"/>
      <c r="U33" s="41"/>
      <c r="V33" s="41"/>
      <c r="W33" s="278">
        <f>ROUND(BD94,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41"/>
      <c r="AG33" s="41"/>
      <c r="AH33" s="41"/>
      <c r="AI33" s="41"/>
      <c r="AJ33" s="41"/>
      <c r="AK33" s="278">
        <v>0</v>
      </c>
      <c r="AL33" s="279"/>
      <c r="AM33" s="279"/>
      <c r="AN33" s="279"/>
      <c r="AO33" s="279"/>
      <c r="AP33" s="41"/>
      <c r="AQ33" s="41"/>
      <c r="AR33" s="42"/>
      <c r="BE33" s="28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1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66" t="s">
        <v>44</v>
      </c>
      <c r="Y35" s="264"/>
      <c r="Z35" s="264"/>
      <c r="AA35" s="264"/>
      <c r="AB35" s="264"/>
      <c r="AC35" s="45"/>
      <c r="AD35" s="45"/>
      <c r="AE35" s="45"/>
      <c r="AF35" s="45"/>
      <c r="AG35" s="45"/>
      <c r="AH35" s="45"/>
      <c r="AI35" s="45"/>
      <c r="AJ35" s="45"/>
      <c r="AK35" s="263">
        <f>SUM(AK26:AK33)</f>
        <v>0</v>
      </c>
      <c r="AL35" s="264"/>
      <c r="AM35" s="264"/>
      <c r="AN35" s="264"/>
      <c r="AO35" s="26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5" t="str">
        <f>K6</f>
        <v>15 - Oprava trati v úseku Kladno Ostrovec - Kralupy nad Vltavou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9">
        <f>IF(AN8= "","",AN8)</f>
        <v>44312</v>
      </c>
      <c r="AN87" s="269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70" t="str">
        <f>IF(E17="","",E17)</f>
        <v xml:space="preserve"> </v>
      </c>
      <c r="AN89" s="271"/>
      <c r="AO89" s="271"/>
      <c r="AP89" s="271"/>
      <c r="AQ89" s="36"/>
      <c r="AR89" s="39"/>
      <c r="AS89" s="272" t="s">
        <v>52</v>
      </c>
      <c r="AT89" s="273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70" t="str">
        <f>IF(E20="","",E20)</f>
        <v xml:space="preserve"> </v>
      </c>
      <c r="AN90" s="271"/>
      <c r="AO90" s="271"/>
      <c r="AP90" s="271"/>
      <c r="AQ90" s="36"/>
      <c r="AR90" s="39"/>
      <c r="AS90" s="274"/>
      <c r="AT90" s="275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6"/>
      <c r="AT91" s="277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8" t="s">
        <v>53</v>
      </c>
      <c r="D92" s="259"/>
      <c r="E92" s="259"/>
      <c r="F92" s="259"/>
      <c r="G92" s="259"/>
      <c r="H92" s="73"/>
      <c r="I92" s="258" t="s">
        <v>54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8" t="s">
        <v>55</v>
      </c>
      <c r="AH92" s="259"/>
      <c r="AI92" s="259"/>
      <c r="AJ92" s="259"/>
      <c r="AK92" s="259"/>
      <c r="AL92" s="259"/>
      <c r="AM92" s="259"/>
      <c r="AN92" s="258" t="s">
        <v>56</v>
      </c>
      <c r="AO92" s="259"/>
      <c r="AP92" s="260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7">
        <f>ROUND(AG95+AG96+AG99+AG100+AG104,2)</f>
        <v>0</v>
      </c>
      <c r="AH94" s="297"/>
      <c r="AI94" s="297"/>
      <c r="AJ94" s="297"/>
      <c r="AK94" s="297"/>
      <c r="AL94" s="297"/>
      <c r="AM94" s="297"/>
      <c r="AN94" s="261">
        <f t="shared" ref="AN94:AN104" si="0">SUM(AG94,AT94)</f>
        <v>0</v>
      </c>
      <c r="AO94" s="261"/>
      <c r="AP94" s="261"/>
      <c r="AQ94" s="85" t="s">
        <v>1</v>
      </c>
      <c r="AR94" s="86"/>
      <c r="AS94" s="87">
        <f>ROUND(AS95+AS96+AS99+AS100+AS104,2)</f>
        <v>0</v>
      </c>
      <c r="AT94" s="88">
        <f t="shared" ref="AT94:AT104" si="1">ROUND(SUM(AV94:AW94),2)</f>
        <v>0</v>
      </c>
      <c r="AU94" s="89">
        <f>ROUND(AU95+AU96+AU99+AU100+AU104,5)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ROUND(AZ95+AZ96+AZ99+AZ100+AZ104,2)</f>
        <v>0</v>
      </c>
      <c r="BA94" s="88">
        <f>ROUND(BA95+BA96+BA99+BA100+BA104,2)</f>
        <v>0</v>
      </c>
      <c r="BB94" s="88">
        <f>ROUND(BB95+BB96+BB99+BB100+BB104,2)</f>
        <v>0</v>
      </c>
      <c r="BC94" s="88">
        <f>ROUND(BC95+BC96+BC99+BC100+BC104,2)</f>
        <v>0</v>
      </c>
      <c r="BD94" s="90">
        <f>ROUND(BD95+BD96+BD99+BD100+BD104,2)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24.75" customHeight="1">
      <c r="A95" s="93" t="s">
        <v>76</v>
      </c>
      <c r="B95" s="94"/>
      <c r="C95" s="95"/>
      <c r="D95" s="309" t="s">
        <v>792</v>
      </c>
      <c r="E95" s="293"/>
      <c r="F95" s="293"/>
      <c r="G95" s="293"/>
      <c r="H95" s="293"/>
      <c r="I95" s="96"/>
      <c r="J95" s="293" t="s">
        <v>78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56">
        <f>'01 - Oprava železničního ...'!J30</f>
        <v>0</v>
      </c>
      <c r="AH95" s="257"/>
      <c r="AI95" s="257"/>
      <c r="AJ95" s="257"/>
      <c r="AK95" s="257"/>
      <c r="AL95" s="257"/>
      <c r="AM95" s="257"/>
      <c r="AN95" s="256">
        <f t="shared" si="0"/>
        <v>0</v>
      </c>
      <c r="AO95" s="257"/>
      <c r="AP95" s="257"/>
      <c r="AQ95" s="97" t="s">
        <v>79</v>
      </c>
      <c r="AR95" s="98"/>
      <c r="AS95" s="99">
        <v>0</v>
      </c>
      <c r="AT95" s="100">
        <f t="shared" si="1"/>
        <v>0</v>
      </c>
      <c r="AU95" s="101">
        <f>'01 - Oprava železničního ...'!P119</f>
        <v>0</v>
      </c>
      <c r="AV95" s="100">
        <f>'01 - Oprava železničního ...'!J33</f>
        <v>0</v>
      </c>
      <c r="AW95" s="100">
        <f>'01 - Oprava železničního ...'!J34</f>
        <v>0</v>
      </c>
      <c r="AX95" s="100">
        <f>'01 - Oprava železničního ...'!J35</f>
        <v>0</v>
      </c>
      <c r="AY95" s="100">
        <f>'01 - Oprava železničního ...'!J36</f>
        <v>0</v>
      </c>
      <c r="AZ95" s="100">
        <f>'01 - Oprava železničního ...'!F33</f>
        <v>0</v>
      </c>
      <c r="BA95" s="100">
        <f>'01 - Oprava železničního ...'!F34</f>
        <v>0</v>
      </c>
      <c r="BB95" s="100">
        <f>'01 - Oprava železničního ...'!F35</f>
        <v>0</v>
      </c>
      <c r="BC95" s="100">
        <f>'01 - Oprava železničního ...'!F36</f>
        <v>0</v>
      </c>
      <c r="BD95" s="102">
        <f>'01 - Oprava železničního ...'!F37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24.75" customHeight="1">
      <c r="B96" s="94"/>
      <c r="C96" s="95"/>
      <c r="D96" s="293" t="s">
        <v>793</v>
      </c>
      <c r="E96" s="293"/>
      <c r="F96" s="293"/>
      <c r="G96" s="293"/>
      <c r="H96" s="293"/>
      <c r="I96" s="96"/>
      <c r="J96" s="293" t="s">
        <v>84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62">
        <f>ROUND(SUM(AG97:AG98),2)</f>
        <v>0</v>
      </c>
      <c r="AH96" s="257"/>
      <c r="AI96" s="257"/>
      <c r="AJ96" s="257"/>
      <c r="AK96" s="257"/>
      <c r="AL96" s="257"/>
      <c r="AM96" s="257"/>
      <c r="AN96" s="256">
        <f t="shared" si="0"/>
        <v>0</v>
      </c>
      <c r="AO96" s="257"/>
      <c r="AP96" s="257"/>
      <c r="AQ96" s="97" t="s">
        <v>79</v>
      </c>
      <c r="AR96" s="98"/>
      <c r="AS96" s="99">
        <f>ROUND(SUM(AS97:AS98),2)</f>
        <v>0</v>
      </c>
      <c r="AT96" s="100">
        <f t="shared" si="1"/>
        <v>0</v>
      </c>
      <c r="AU96" s="101">
        <f>ROUND(SUM(AU97:AU98),5)</f>
        <v>0</v>
      </c>
      <c r="AV96" s="100">
        <f>ROUND(AZ96*L29,2)</f>
        <v>0</v>
      </c>
      <c r="AW96" s="100">
        <f>ROUND(BA96*L30,2)</f>
        <v>0</v>
      </c>
      <c r="AX96" s="100">
        <f>ROUND(BB96*L29,2)</f>
        <v>0</v>
      </c>
      <c r="AY96" s="100">
        <f>ROUND(BC96*L30,2)</f>
        <v>0</v>
      </c>
      <c r="AZ96" s="100">
        <f>ROUND(SUM(AZ97:AZ98),2)</f>
        <v>0</v>
      </c>
      <c r="BA96" s="100">
        <f>ROUND(SUM(BA97:BA98),2)</f>
        <v>0</v>
      </c>
      <c r="BB96" s="100">
        <f>ROUND(SUM(BB97:BB98),2)</f>
        <v>0</v>
      </c>
      <c r="BC96" s="100">
        <f>ROUND(SUM(BC97:BC98),2)</f>
        <v>0</v>
      </c>
      <c r="BD96" s="102">
        <f>ROUND(SUM(BD97:BD98),2)</f>
        <v>0</v>
      </c>
      <c r="BS96" s="103" t="s">
        <v>71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91" s="4" customFormat="1" ht="23.25" customHeight="1">
      <c r="A97" s="93" t="s">
        <v>76</v>
      </c>
      <c r="B97" s="58"/>
      <c r="C97" s="104"/>
      <c r="D97" s="104"/>
      <c r="E97" s="294"/>
      <c r="F97" s="294"/>
      <c r="G97" s="294"/>
      <c r="H97" s="294"/>
      <c r="I97" s="294"/>
      <c r="J97" s="104"/>
      <c r="K97" s="294" t="s">
        <v>84</v>
      </c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294"/>
      <c r="AD97" s="294"/>
      <c r="AE97" s="294"/>
      <c r="AF97" s="294"/>
      <c r="AG97" s="254">
        <f>'02 - Oprava železničního ...'!J30</f>
        <v>0</v>
      </c>
      <c r="AH97" s="255"/>
      <c r="AI97" s="255"/>
      <c r="AJ97" s="255"/>
      <c r="AK97" s="255"/>
      <c r="AL97" s="255"/>
      <c r="AM97" s="255"/>
      <c r="AN97" s="254">
        <f t="shared" si="0"/>
        <v>0</v>
      </c>
      <c r="AO97" s="255"/>
      <c r="AP97" s="255"/>
      <c r="AQ97" s="105" t="s">
        <v>86</v>
      </c>
      <c r="AR97" s="60"/>
      <c r="AS97" s="106">
        <v>0</v>
      </c>
      <c r="AT97" s="107">
        <f t="shared" si="1"/>
        <v>0</v>
      </c>
      <c r="AU97" s="108">
        <f>'02 - Oprava železničního ...'!P119</f>
        <v>0</v>
      </c>
      <c r="AV97" s="107">
        <f>'02 - Oprava železničního ...'!J33</f>
        <v>0</v>
      </c>
      <c r="AW97" s="107">
        <f>'02 - Oprava železničního ...'!J34</f>
        <v>0</v>
      </c>
      <c r="AX97" s="107">
        <f>'02 - Oprava železničního ...'!J35</f>
        <v>0</v>
      </c>
      <c r="AY97" s="107">
        <f>'02 - Oprava železničního ...'!J36</f>
        <v>0</v>
      </c>
      <c r="AZ97" s="107">
        <f>'02 - Oprava železničního ...'!F33</f>
        <v>0</v>
      </c>
      <c r="BA97" s="107">
        <f>'02 - Oprava železničního ...'!F34</f>
        <v>0</v>
      </c>
      <c r="BB97" s="107">
        <f>'02 - Oprava železničního ...'!F35</f>
        <v>0</v>
      </c>
      <c r="BC97" s="107">
        <f>'02 - Oprava železničního ...'!F36</f>
        <v>0</v>
      </c>
      <c r="BD97" s="109">
        <f>'02 - Oprava železničního ...'!F37</f>
        <v>0</v>
      </c>
      <c r="BT97" s="110" t="s">
        <v>82</v>
      </c>
      <c r="BU97" s="110" t="s">
        <v>87</v>
      </c>
      <c r="BV97" s="110" t="s">
        <v>74</v>
      </c>
      <c r="BW97" s="110" t="s">
        <v>85</v>
      </c>
      <c r="BX97" s="110" t="s">
        <v>5</v>
      </c>
      <c r="CL97" s="110" t="s">
        <v>1</v>
      </c>
      <c r="CM97" s="110" t="s">
        <v>82</v>
      </c>
    </row>
    <row r="98" spans="1:91" s="4" customFormat="1" ht="23.25" customHeight="1">
      <c r="A98" s="93" t="s">
        <v>76</v>
      </c>
      <c r="B98" s="58"/>
      <c r="C98" s="104"/>
      <c r="D98" s="104"/>
      <c r="E98" s="294" t="s">
        <v>77</v>
      </c>
      <c r="F98" s="294"/>
      <c r="G98" s="294"/>
      <c r="H98" s="294"/>
      <c r="I98" s="294"/>
      <c r="J98" s="104"/>
      <c r="K98" s="294" t="s">
        <v>88</v>
      </c>
      <c r="L98" s="294"/>
      <c r="M98" s="294"/>
      <c r="N98" s="294"/>
      <c r="O98" s="294"/>
      <c r="P98" s="294"/>
      <c r="Q98" s="294"/>
      <c r="R98" s="294"/>
      <c r="S98" s="294"/>
      <c r="T98" s="294"/>
      <c r="U98" s="294"/>
      <c r="V98" s="294"/>
      <c r="W98" s="294"/>
      <c r="X98" s="294"/>
      <c r="Y98" s="294"/>
      <c r="Z98" s="294"/>
      <c r="AA98" s="294"/>
      <c r="AB98" s="294"/>
      <c r="AC98" s="294"/>
      <c r="AD98" s="294"/>
      <c r="AE98" s="294"/>
      <c r="AF98" s="294"/>
      <c r="AG98" s="254">
        <f>'01 - Oprava výhybek č. 40...'!J32</f>
        <v>0</v>
      </c>
      <c r="AH98" s="255"/>
      <c r="AI98" s="255"/>
      <c r="AJ98" s="255"/>
      <c r="AK98" s="255"/>
      <c r="AL98" s="255"/>
      <c r="AM98" s="255"/>
      <c r="AN98" s="254">
        <f t="shared" si="0"/>
        <v>0</v>
      </c>
      <c r="AO98" s="255"/>
      <c r="AP98" s="255"/>
      <c r="AQ98" s="105" t="s">
        <v>86</v>
      </c>
      <c r="AR98" s="60"/>
      <c r="AS98" s="106">
        <v>0</v>
      </c>
      <c r="AT98" s="107">
        <f t="shared" si="1"/>
        <v>0</v>
      </c>
      <c r="AU98" s="108">
        <f>'01 - Oprava výhybek č. 40...'!P123</f>
        <v>0</v>
      </c>
      <c r="AV98" s="107">
        <f>'01 - Oprava výhybek č. 40...'!J35</f>
        <v>0</v>
      </c>
      <c r="AW98" s="107">
        <f>'01 - Oprava výhybek č. 40...'!J36</f>
        <v>0</v>
      </c>
      <c r="AX98" s="107">
        <f>'01 - Oprava výhybek č. 40...'!J37</f>
        <v>0</v>
      </c>
      <c r="AY98" s="107">
        <f>'01 - Oprava výhybek č. 40...'!J38</f>
        <v>0</v>
      </c>
      <c r="AZ98" s="107">
        <f>'01 - Oprava výhybek č. 40...'!F35</f>
        <v>0</v>
      </c>
      <c r="BA98" s="107">
        <f>'01 - Oprava výhybek č. 40...'!F36</f>
        <v>0</v>
      </c>
      <c r="BB98" s="107">
        <f>'01 - Oprava výhybek č. 40...'!F37</f>
        <v>0</v>
      </c>
      <c r="BC98" s="107">
        <f>'01 - Oprava výhybek č. 40...'!F38</f>
        <v>0</v>
      </c>
      <c r="BD98" s="109">
        <f>'01 - Oprava výhybek č. 40...'!F39</f>
        <v>0</v>
      </c>
      <c r="BT98" s="110" t="s">
        <v>82</v>
      </c>
      <c r="BV98" s="110" t="s">
        <v>74</v>
      </c>
      <c r="BW98" s="110" t="s">
        <v>89</v>
      </c>
      <c r="BX98" s="110" t="s">
        <v>85</v>
      </c>
      <c r="CL98" s="110" t="s">
        <v>1</v>
      </c>
    </row>
    <row r="99" spans="1:91" s="7" customFormat="1" ht="24.75" customHeight="1">
      <c r="A99" s="93" t="s">
        <v>76</v>
      </c>
      <c r="B99" s="94"/>
      <c r="C99" s="95"/>
      <c r="D99" s="293" t="s">
        <v>794</v>
      </c>
      <c r="E99" s="293"/>
      <c r="F99" s="293"/>
      <c r="G99" s="293"/>
      <c r="H99" s="293"/>
      <c r="I99" s="96"/>
      <c r="J99" s="293" t="s">
        <v>91</v>
      </c>
      <c r="K99" s="293"/>
      <c r="L99" s="293"/>
      <c r="M99" s="293"/>
      <c r="N99" s="293"/>
      <c r="O99" s="293"/>
      <c r="P99" s="293"/>
      <c r="Q99" s="293"/>
      <c r="R99" s="293"/>
      <c r="S99" s="293"/>
      <c r="T99" s="293"/>
      <c r="U99" s="293"/>
      <c r="V99" s="293"/>
      <c r="W99" s="293"/>
      <c r="X99" s="293"/>
      <c r="Y99" s="293"/>
      <c r="Z99" s="293"/>
      <c r="AA99" s="293"/>
      <c r="AB99" s="293"/>
      <c r="AC99" s="293"/>
      <c r="AD99" s="293"/>
      <c r="AE99" s="293"/>
      <c r="AF99" s="293"/>
      <c r="AG99" s="256">
        <f>'03 - Oprava železničního ...'!J30</f>
        <v>0</v>
      </c>
      <c r="AH99" s="257"/>
      <c r="AI99" s="257"/>
      <c r="AJ99" s="257"/>
      <c r="AK99" s="257"/>
      <c r="AL99" s="257"/>
      <c r="AM99" s="257"/>
      <c r="AN99" s="256">
        <f t="shared" si="0"/>
        <v>0</v>
      </c>
      <c r="AO99" s="257"/>
      <c r="AP99" s="257"/>
      <c r="AQ99" s="97" t="s">
        <v>79</v>
      </c>
      <c r="AR99" s="98"/>
      <c r="AS99" s="99">
        <v>0</v>
      </c>
      <c r="AT99" s="100">
        <f t="shared" si="1"/>
        <v>0</v>
      </c>
      <c r="AU99" s="101">
        <f>'03 - Oprava železničního ...'!P119</f>
        <v>0</v>
      </c>
      <c r="AV99" s="100">
        <f>'03 - Oprava železničního ...'!J33</f>
        <v>0</v>
      </c>
      <c r="AW99" s="100">
        <f>'03 - Oprava železničního ...'!J34</f>
        <v>0</v>
      </c>
      <c r="AX99" s="100">
        <f>'03 - Oprava železničního ...'!J35</f>
        <v>0</v>
      </c>
      <c r="AY99" s="100">
        <f>'03 - Oprava železničního ...'!J36</f>
        <v>0</v>
      </c>
      <c r="AZ99" s="100">
        <f>'03 - Oprava železničního ...'!F33</f>
        <v>0</v>
      </c>
      <c r="BA99" s="100">
        <f>'03 - Oprava železničního ...'!F34</f>
        <v>0</v>
      </c>
      <c r="BB99" s="100">
        <f>'03 - Oprava železničního ...'!F35</f>
        <v>0</v>
      </c>
      <c r="BC99" s="100">
        <f>'03 - Oprava železničního ...'!F36</f>
        <v>0</v>
      </c>
      <c r="BD99" s="102">
        <f>'03 - Oprava železničního ...'!F37</f>
        <v>0</v>
      </c>
      <c r="BT99" s="103" t="s">
        <v>80</v>
      </c>
      <c r="BV99" s="103" t="s">
        <v>74</v>
      </c>
      <c r="BW99" s="103" t="s">
        <v>92</v>
      </c>
      <c r="BX99" s="103" t="s">
        <v>5</v>
      </c>
      <c r="CL99" s="103" t="s">
        <v>1</v>
      </c>
      <c r="CM99" s="103" t="s">
        <v>82</v>
      </c>
    </row>
    <row r="100" spans="1:91" s="7" customFormat="1" ht="16.5" customHeight="1">
      <c r="B100" s="94"/>
      <c r="C100" s="95"/>
      <c r="D100" s="293" t="s">
        <v>795</v>
      </c>
      <c r="E100" s="293"/>
      <c r="F100" s="293"/>
      <c r="G100" s="293"/>
      <c r="H100" s="293"/>
      <c r="I100" s="96"/>
      <c r="J100" s="293" t="s">
        <v>93</v>
      </c>
      <c r="K100" s="293"/>
      <c r="L100" s="293"/>
      <c r="M100" s="293"/>
      <c r="N100" s="293"/>
      <c r="O100" s="293"/>
      <c r="P100" s="293"/>
      <c r="Q100" s="293"/>
      <c r="R100" s="293"/>
      <c r="S100" s="293"/>
      <c r="T100" s="293"/>
      <c r="U100" s="293"/>
      <c r="V100" s="293"/>
      <c r="W100" s="293"/>
      <c r="X100" s="293"/>
      <c r="Y100" s="293"/>
      <c r="Z100" s="293"/>
      <c r="AA100" s="293"/>
      <c r="AB100" s="293"/>
      <c r="AC100" s="293"/>
      <c r="AD100" s="293"/>
      <c r="AE100" s="293"/>
      <c r="AF100" s="293"/>
      <c r="AG100" s="262">
        <f>ROUND(SUM(AG101:AG103),2)</f>
        <v>0</v>
      </c>
      <c r="AH100" s="257"/>
      <c r="AI100" s="257"/>
      <c r="AJ100" s="257"/>
      <c r="AK100" s="257"/>
      <c r="AL100" s="257"/>
      <c r="AM100" s="257"/>
      <c r="AN100" s="256">
        <f t="shared" si="0"/>
        <v>0</v>
      </c>
      <c r="AO100" s="257"/>
      <c r="AP100" s="257"/>
      <c r="AQ100" s="97" t="s">
        <v>79</v>
      </c>
      <c r="AR100" s="98"/>
      <c r="AS100" s="99">
        <f>ROUND(SUM(AS101:AS103),2)</f>
        <v>0</v>
      </c>
      <c r="AT100" s="100">
        <f t="shared" si="1"/>
        <v>0</v>
      </c>
      <c r="AU100" s="101">
        <f>ROUND(SUM(AU101:AU103),5)</f>
        <v>0</v>
      </c>
      <c r="AV100" s="100">
        <f>ROUND(AZ100*L29,2)</f>
        <v>0</v>
      </c>
      <c r="AW100" s="100">
        <f>ROUND(BA100*L30,2)</f>
        <v>0</v>
      </c>
      <c r="AX100" s="100">
        <f>ROUND(BB100*L29,2)</f>
        <v>0</v>
      </c>
      <c r="AY100" s="100">
        <f>ROUND(BC100*L30,2)</f>
        <v>0</v>
      </c>
      <c r="AZ100" s="100">
        <f>ROUND(SUM(AZ101:AZ103),2)</f>
        <v>0</v>
      </c>
      <c r="BA100" s="100">
        <f>ROUND(SUM(BA101:BA103),2)</f>
        <v>0</v>
      </c>
      <c r="BB100" s="100">
        <f>ROUND(SUM(BB101:BB103),2)</f>
        <v>0</v>
      </c>
      <c r="BC100" s="100">
        <f>ROUND(SUM(BC101:BC103),2)</f>
        <v>0</v>
      </c>
      <c r="BD100" s="102">
        <f>ROUND(SUM(BD101:BD103),2)</f>
        <v>0</v>
      </c>
      <c r="BS100" s="103" t="s">
        <v>71</v>
      </c>
      <c r="BT100" s="103" t="s">
        <v>80</v>
      </c>
      <c r="BU100" s="103" t="s">
        <v>73</v>
      </c>
      <c r="BV100" s="103" t="s">
        <v>74</v>
      </c>
      <c r="BW100" s="103" t="s">
        <v>94</v>
      </c>
      <c r="BX100" s="103" t="s">
        <v>5</v>
      </c>
      <c r="CL100" s="103" t="s">
        <v>1</v>
      </c>
      <c r="CM100" s="103" t="s">
        <v>82</v>
      </c>
    </row>
    <row r="101" spans="1:91" s="4" customFormat="1" ht="16.5" customHeight="1">
      <c r="A101" s="93" t="s">
        <v>76</v>
      </c>
      <c r="B101" s="58"/>
      <c r="C101" s="104"/>
      <c r="D101" s="104"/>
      <c r="E101" s="294" t="s">
        <v>77</v>
      </c>
      <c r="F101" s="294"/>
      <c r="G101" s="294"/>
      <c r="H101" s="294"/>
      <c r="I101" s="294"/>
      <c r="J101" s="104"/>
      <c r="K101" s="294" t="s">
        <v>95</v>
      </c>
      <c r="L101" s="294"/>
      <c r="M101" s="294"/>
      <c r="N101" s="294"/>
      <c r="O101" s="294"/>
      <c r="P101" s="294"/>
      <c r="Q101" s="294"/>
      <c r="R101" s="294"/>
      <c r="S101" s="294"/>
      <c r="T101" s="294"/>
      <c r="U101" s="294"/>
      <c r="V101" s="294"/>
      <c r="W101" s="294"/>
      <c r="X101" s="294"/>
      <c r="Y101" s="294"/>
      <c r="Z101" s="294"/>
      <c r="AA101" s="294"/>
      <c r="AB101" s="294"/>
      <c r="AC101" s="294"/>
      <c r="AD101" s="294"/>
      <c r="AE101" s="294"/>
      <c r="AF101" s="294"/>
      <c r="AG101" s="254">
        <f>'01 - P2454'!J32</f>
        <v>0</v>
      </c>
      <c r="AH101" s="255"/>
      <c r="AI101" s="255"/>
      <c r="AJ101" s="255"/>
      <c r="AK101" s="255"/>
      <c r="AL101" s="255"/>
      <c r="AM101" s="255"/>
      <c r="AN101" s="254">
        <f t="shared" si="0"/>
        <v>0</v>
      </c>
      <c r="AO101" s="255"/>
      <c r="AP101" s="255"/>
      <c r="AQ101" s="105" t="s">
        <v>86</v>
      </c>
      <c r="AR101" s="60"/>
      <c r="AS101" s="106">
        <v>0</v>
      </c>
      <c r="AT101" s="107">
        <f t="shared" si="1"/>
        <v>0</v>
      </c>
      <c r="AU101" s="108">
        <f>'01 - P2454'!P123</f>
        <v>0</v>
      </c>
      <c r="AV101" s="107">
        <f>'01 - P2454'!J35</f>
        <v>0</v>
      </c>
      <c r="AW101" s="107">
        <f>'01 - P2454'!J36</f>
        <v>0</v>
      </c>
      <c r="AX101" s="107">
        <f>'01 - P2454'!J37</f>
        <v>0</v>
      </c>
      <c r="AY101" s="107">
        <f>'01 - P2454'!J38</f>
        <v>0</v>
      </c>
      <c r="AZ101" s="107">
        <f>'01 - P2454'!F35</f>
        <v>0</v>
      </c>
      <c r="BA101" s="107">
        <f>'01 - P2454'!F36</f>
        <v>0</v>
      </c>
      <c r="BB101" s="107">
        <f>'01 - P2454'!F37</f>
        <v>0</v>
      </c>
      <c r="BC101" s="107">
        <f>'01 - P2454'!F38</f>
        <v>0</v>
      </c>
      <c r="BD101" s="109">
        <f>'01 - P2454'!F39</f>
        <v>0</v>
      </c>
      <c r="BT101" s="110" t="s">
        <v>82</v>
      </c>
      <c r="BV101" s="110" t="s">
        <v>74</v>
      </c>
      <c r="BW101" s="110" t="s">
        <v>96</v>
      </c>
      <c r="BX101" s="110" t="s">
        <v>94</v>
      </c>
      <c r="CL101" s="110" t="s">
        <v>1</v>
      </c>
    </row>
    <row r="102" spans="1:91" s="4" customFormat="1" ht="16.5" customHeight="1">
      <c r="A102" s="93" t="s">
        <v>76</v>
      </c>
      <c r="B102" s="58"/>
      <c r="C102" s="104"/>
      <c r="D102" s="104"/>
      <c r="E102" s="294" t="s">
        <v>83</v>
      </c>
      <c r="F102" s="294"/>
      <c r="G102" s="294"/>
      <c r="H102" s="294"/>
      <c r="I102" s="294"/>
      <c r="J102" s="104"/>
      <c r="K102" s="294" t="s">
        <v>97</v>
      </c>
      <c r="L102" s="294"/>
      <c r="M102" s="294"/>
      <c r="N102" s="294"/>
      <c r="O102" s="294"/>
      <c r="P102" s="294"/>
      <c r="Q102" s="294"/>
      <c r="R102" s="294"/>
      <c r="S102" s="294"/>
      <c r="T102" s="294"/>
      <c r="U102" s="294"/>
      <c r="V102" s="294"/>
      <c r="W102" s="294"/>
      <c r="X102" s="294"/>
      <c r="Y102" s="294"/>
      <c r="Z102" s="294"/>
      <c r="AA102" s="294"/>
      <c r="AB102" s="294"/>
      <c r="AC102" s="294"/>
      <c r="AD102" s="294"/>
      <c r="AE102" s="294"/>
      <c r="AF102" s="294"/>
      <c r="AG102" s="254">
        <f>'02 - P2449'!J32</f>
        <v>0</v>
      </c>
      <c r="AH102" s="255"/>
      <c r="AI102" s="255"/>
      <c r="AJ102" s="255"/>
      <c r="AK102" s="255"/>
      <c r="AL102" s="255"/>
      <c r="AM102" s="255"/>
      <c r="AN102" s="254">
        <f t="shared" si="0"/>
        <v>0</v>
      </c>
      <c r="AO102" s="255"/>
      <c r="AP102" s="255"/>
      <c r="AQ102" s="105" t="s">
        <v>86</v>
      </c>
      <c r="AR102" s="60"/>
      <c r="AS102" s="106">
        <v>0</v>
      </c>
      <c r="AT102" s="107">
        <f t="shared" si="1"/>
        <v>0</v>
      </c>
      <c r="AU102" s="108">
        <f>'02 - P2449'!P123</f>
        <v>0</v>
      </c>
      <c r="AV102" s="107">
        <f>'02 - P2449'!J35</f>
        <v>0</v>
      </c>
      <c r="AW102" s="107">
        <f>'02 - P2449'!J36</f>
        <v>0</v>
      </c>
      <c r="AX102" s="107">
        <f>'02 - P2449'!J37</f>
        <v>0</v>
      </c>
      <c r="AY102" s="107">
        <f>'02 - P2449'!J38</f>
        <v>0</v>
      </c>
      <c r="AZ102" s="107">
        <f>'02 - P2449'!F35</f>
        <v>0</v>
      </c>
      <c r="BA102" s="107">
        <f>'02 - P2449'!F36</f>
        <v>0</v>
      </c>
      <c r="BB102" s="107">
        <f>'02 - P2449'!F37</f>
        <v>0</v>
      </c>
      <c r="BC102" s="107">
        <f>'02 - P2449'!F38</f>
        <v>0</v>
      </c>
      <c r="BD102" s="109">
        <f>'02 - P2449'!F39</f>
        <v>0</v>
      </c>
      <c r="BT102" s="110" t="s">
        <v>82</v>
      </c>
      <c r="BV102" s="110" t="s">
        <v>74</v>
      </c>
      <c r="BW102" s="110" t="s">
        <v>98</v>
      </c>
      <c r="BX102" s="110" t="s">
        <v>94</v>
      </c>
      <c r="CL102" s="110" t="s">
        <v>1</v>
      </c>
    </row>
    <row r="103" spans="1:91" s="4" customFormat="1" ht="16.5" customHeight="1">
      <c r="A103" s="93" t="s">
        <v>76</v>
      </c>
      <c r="B103" s="58"/>
      <c r="C103" s="104"/>
      <c r="D103" s="104"/>
      <c r="E103" s="294" t="s">
        <v>90</v>
      </c>
      <c r="F103" s="294"/>
      <c r="G103" s="294"/>
      <c r="H103" s="294"/>
      <c r="I103" s="294"/>
      <c r="J103" s="104"/>
      <c r="K103" s="294" t="s">
        <v>99</v>
      </c>
      <c r="L103" s="294"/>
      <c r="M103" s="294"/>
      <c r="N103" s="294"/>
      <c r="O103" s="294"/>
      <c r="P103" s="294"/>
      <c r="Q103" s="294"/>
      <c r="R103" s="294"/>
      <c r="S103" s="294"/>
      <c r="T103" s="294"/>
      <c r="U103" s="294"/>
      <c r="V103" s="294"/>
      <c r="W103" s="294"/>
      <c r="X103" s="294"/>
      <c r="Y103" s="294"/>
      <c r="Z103" s="294"/>
      <c r="AA103" s="294"/>
      <c r="AB103" s="294"/>
      <c r="AC103" s="294"/>
      <c r="AD103" s="294"/>
      <c r="AE103" s="294"/>
      <c r="AF103" s="294"/>
      <c r="AG103" s="254">
        <f>'03 - P2448'!J32</f>
        <v>0</v>
      </c>
      <c r="AH103" s="255"/>
      <c r="AI103" s="255"/>
      <c r="AJ103" s="255"/>
      <c r="AK103" s="255"/>
      <c r="AL103" s="255"/>
      <c r="AM103" s="255"/>
      <c r="AN103" s="254">
        <f t="shared" si="0"/>
        <v>0</v>
      </c>
      <c r="AO103" s="255"/>
      <c r="AP103" s="255"/>
      <c r="AQ103" s="105" t="s">
        <v>86</v>
      </c>
      <c r="AR103" s="60"/>
      <c r="AS103" s="106">
        <v>0</v>
      </c>
      <c r="AT103" s="107">
        <f t="shared" si="1"/>
        <v>0</v>
      </c>
      <c r="AU103" s="108">
        <f>'03 - P2448'!P123</f>
        <v>0</v>
      </c>
      <c r="AV103" s="107">
        <f>'03 - P2448'!J35</f>
        <v>0</v>
      </c>
      <c r="AW103" s="107">
        <f>'03 - P2448'!J36</f>
        <v>0</v>
      </c>
      <c r="AX103" s="107">
        <f>'03 - P2448'!J37</f>
        <v>0</v>
      </c>
      <c r="AY103" s="107">
        <f>'03 - P2448'!J38</f>
        <v>0</v>
      </c>
      <c r="AZ103" s="107">
        <f>'03 - P2448'!F35</f>
        <v>0</v>
      </c>
      <c r="BA103" s="107">
        <f>'03 - P2448'!F36</f>
        <v>0</v>
      </c>
      <c r="BB103" s="107">
        <f>'03 - P2448'!F37</f>
        <v>0</v>
      </c>
      <c r="BC103" s="107">
        <f>'03 - P2448'!F38</f>
        <v>0</v>
      </c>
      <c r="BD103" s="109">
        <f>'03 - P2448'!F39</f>
        <v>0</v>
      </c>
      <c r="BT103" s="110" t="s">
        <v>82</v>
      </c>
      <c r="BV103" s="110" t="s">
        <v>74</v>
      </c>
      <c r="BW103" s="110" t="s">
        <v>100</v>
      </c>
      <c r="BX103" s="110" t="s">
        <v>94</v>
      </c>
      <c r="CL103" s="110" t="s">
        <v>1</v>
      </c>
    </row>
    <row r="104" spans="1:91" s="7" customFormat="1" ht="16.5" customHeight="1">
      <c r="A104" s="93" t="s">
        <v>76</v>
      </c>
      <c r="B104" s="94"/>
      <c r="C104" s="95"/>
      <c r="D104" s="293" t="s">
        <v>796</v>
      </c>
      <c r="E104" s="293"/>
      <c r="F104" s="293"/>
      <c r="G104" s="293"/>
      <c r="H104" s="293"/>
      <c r="I104" s="96"/>
      <c r="J104" s="293" t="s">
        <v>101</v>
      </c>
      <c r="K104" s="293"/>
      <c r="L104" s="293"/>
      <c r="M104" s="293"/>
      <c r="N104" s="293"/>
      <c r="O104" s="293"/>
      <c r="P104" s="293"/>
      <c r="Q104" s="293"/>
      <c r="R104" s="293"/>
      <c r="S104" s="293"/>
      <c r="T104" s="293"/>
      <c r="U104" s="293"/>
      <c r="V104" s="293"/>
      <c r="W104" s="293"/>
      <c r="X104" s="293"/>
      <c r="Y104" s="293"/>
      <c r="Z104" s="293"/>
      <c r="AA104" s="293"/>
      <c r="AB104" s="293"/>
      <c r="AC104" s="293"/>
      <c r="AD104" s="293"/>
      <c r="AE104" s="293"/>
      <c r="AF104" s="293"/>
      <c r="AG104" s="256">
        <f>'05 - VRN'!J30</f>
        <v>0</v>
      </c>
      <c r="AH104" s="257"/>
      <c r="AI104" s="257"/>
      <c r="AJ104" s="257"/>
      <c r="AK104" s="257"/>
      <c r="AL104" s="257"/>
      <c r="AM104" s="257"/>
      <c r="AN104" s="256">
        <f t="shared" si="0"/>
        <v>0</v>
      </c>
      <c r="AO104" s="257"/>
      <c r="AP104" s="257"/>
      <c r="AQ104" s="97" t="s">
        <v>79</v>
      </c>
      <c r="AR104" s="98"/>
      <c r="AS104" s="111">
        <v>0</v>
      </c>
      <c r="AT104" s="112">
        <f t="shared" si="1"/>
        <v>0</v>
      </c>
      <c r="AU104" s="113">
        <f>'05 - VRN'!P117</f>
        <v>0</v>
      </c>
      <c r="AV104" s="112">
        <f>'05 - VRN'!J33</f>
        <v>0</v>
      </c>
      <c r="AW104" s="112">
        <f>'05 - VRN'!J34</f>
        <v>0</v>
      </c>
      <c r="AX104" s="112">
        <f>'05 - VRN'!J35</f>
        <v>0</v>
      </c>
      <c r="AY104" s="112">
        <f>'05 - VRN'!J36</f>
        <v>0</v>
      </c>
      <c r="AZ104" s="112">
        <f>'05 - VRN'!F33</f>
        <v>0</v>
      </c>
      <c r="BA104" s="112">
        <f>'05 - VRN'!F34</f>
        <v>0</v>
      </c>
      <c r="BB104" s="112">
        <f>'05 - VRN'!F35</f>
        <v>0</v>
      </c>
      <c r="BC104" s="112">
        <f>'05 - VRN'!F36</f>
        <v>0</v>
      </c>
      <c r="BD104" s="114">
        <f>'05 - VRN'!F37</f>
        <v>0</v>
      </c>
      <c r="BT104" s="103" t="s">
        <v>80</v>
      </c>
      <c r="BV104" s="103" t="s">
        <v>74</v>
      </c>
      <c r="BW104" s="103" t="s">
        <v>102</v>
      </c>
      <c r="BX104" s="103" t="s">
        <v>5</v>
      </c>
      <c r="CL104" s="103" t="s">
        <v>1</v>
      </c>
      <c r="CM104" s="103" t="s">
        <v>82</v>
      </c>
    </row>
    <row r="105" spans="1:91" s="2" customFormat="1" ht="30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9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39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sheetProtection algorithmName="SHA-512" hashValue="n4Wut3bmHb55KfHgFneuVg7qiq6Q4NPIlvs2wrgcu8lyMFtE0m65WYyhkjnOMH/xfwPmLJlfzQzLglAJpN/99Q==" saltValue="LTTqmJnHECx5yGhVmzZsjw==" spinCount="100000" sheet="1" objects="1" scenarios="1" formatColumns="0" formatRows="0"/>
  <mergeCells count="78">
    <mergeCell ref="C92:G92"/>
    <mergeCell ref="D104:H104"/>
    <mergeCell ref="D96:H96"/>
    <mergeCell ref="D95:H95"/>
    <mergeCell ref="D99:H99"/>
    <mergeCell ref="D100:H100"/>
    <mergeCell ref="E101:I101"/>
    <mergeCell ref="E102:I102"/>
    <mergeCell ref="E98:I98"/>
    <mergeCell ref="E103:I103"/>
    <mergeCell ref="E97:I97"/>
    <mergeCell ref="I92:AF92"/>
    <mergeCell ref="J100:AF100"/>
    <mergeCell ref="J95:AF95"/>
    <mergeCell ref="J99:AF99"/>
    <mergeCell ref="J96:AF96"/>
    <mergeCell ref="AK29:AO29"/>
    <mergeCell ref="W29:AE29"/>
    <mergeCell ref="L29:P29"/>
    <mergeCell ref="W30:AE30"/>
    <mergeCell ref="J104:AF104"/>
    <mergeCell ref="K102:AF102"/>
    <mergeCell ref="K103:AF103"/>
    <mergeCell ref="K98:AF98"/>
    <mergeCell ref="K101:AF101"/>
    <mergeCell ref="L30:P30"/>
    <mergeCell ref="W31:AE31"/>
    <mergeCell ref="L31:P31"/>
    <mergeCell ref="AK31:AO31"/>
    <mergeCell ref="K97:AF97"/>
    <mergeCell ref="L85:AO85"/>
    <mergeCell ref="AG94:AM94"/>
    <mergeCell ref="E14:AJ14"/>
    <mergeCell ref="E23:AN23"/>
    <mergeCell ref="AK26:AO26"/>
    <mergeCell ref="L28:P28"/>
    <mergeCell ref="W28:AE28"/>
    <mergeCell ref="AK28:AO28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2:AM102"/>
    <mergeCell ref="AG96:AM96"/>
    <mergeCell ref="AG92:AM92"/>
    <mergeCell ref="AG98:AM98"/>
    <mergeCell ref="AG99:AM99"/>
    <mergeCell ref="AM87:AN87"/>
    <mergeCell ref="AM90:AP90"/>
    <mergeCell ref="AM89:AP89"/>
    <mergeCell ref="AS89:AT91"/>
    <mergeCell ref="AK30:AO30"/>
    <mergeCell ref="BE5:BE34"/>
    <mergeCell ref="K5:AO5"/>
    <mergeCell ref="K6:AO6"/>
    <mergeCell ref="AG104:AM104"/>
    <mergeCell ref="AG103:AM103"/>
    <mergeCell ref="AG95:AM95"/>
    <mergeCell ref="AG101:AM101"/>
    <mergeCell ref="AG100:AM100"/>
    <mergeCell ref="AG97:AM97"/>
    <mergeCell ref="AN103:AP103"/>
    <mergeCell ref="AN104:AP104"/>
    <mergeCell ref="AN97:AP97"/>
    <mergeCell ref="AN92:AP92"/>
    <mergeCell ref="AN101:AP101"/>
    <mergeCell ref="AN100:AP100"/>
    <mergeCell ref="AN95:AP95"/>
    <mergeCell ref="AN99:AP99"/>
    <mergeCell ref="AN96:AP96"/>
    <mergeCell ref="AN102:AP102"/>
    <mergeCell ref="AN98:AP98"/>
    <mergeCell ref="AN94:AP94"/>
  </mergeCells>
  <hyperlinks>
    <hyperlink ref="A95" location="'01 - Oprava železničního ...'!C2" display="/"/>
    <hyperlink ref="A97" location="'02 - Oprava železničního ...'!C2" display="/"/>
    <hyperlink ref="A98" location="'01 - Oprava výhybek č. 40...'!C2" display="/"/>
    <hyperlink ref="A99" location="'03 - Oprava železničního ...'!C2" display="/"/>
    <hyperlink ref="A101" location="'01 - P2454'!C2" display="/"/>
    <hyperlink ref="A102" location="'02 - P2449'!C2" display="/"/>
    <hyperlink ref="A103" location="'03 - P2448'!C2" display="/"/>
    <hyperlink ref="A104" location="'05 - VRN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6"/>
  <sheetViews>
    <sheetView showGridLines="0" topLeftCell="A140" workbookViewId="0">
      <selection activeCell="I145" sqref="I14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7" t="s">
        <v>81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103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2" t="str">
        <f>'Rekapitulace stavby'!K6</f>
        <v>15 - Oprava trati v úseku Kladno Ostrovec - Kralupy nad Vltavou</v>
      </c>
      <c r="F7" s="303"/>
      <c r="G7" s="303"/>
      <c r="H7" s="303"/>
      <c r="L7" s="20"/>
    </row>
    <row r="8" spans="1:46" s="2" customFormat="1" ht="12" customHeight="1">
      <c r="A8" s="34"/>
      <c r="B8" s="39"/>
      <c r="C8" s="34"/>
      <c r="D8" s="119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04" t="s">
        <v>105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44312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8" t="s">
        <v>1</v>
      </c>
      <c r="F27" s="308"/>
      <c r="G27" s="308"/>
      <c r="H27" s="308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ROUND((SUM(BE119:BE265)),  2)</f>
        <v>0</v>
      </c>
      <c r="G33" s="34"/>
      <c r="H33" s="34"/>
      <c r="I33" s="130">
        <v>0.21</v>
      </c>
      <c r="J33" s="129">
        <f>ROUND(((SUM(BE119:BE265))*I33),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ROUND((SUM(BF119:BF265)),  2)</f>
        <v>0</v>
      </c>
      <c r="G34" s="34"/>
      <c r="H34" s="34"/>
      <c r="I34" s="130">
        <v>0.15</v>
      </c>
      <c r="J34" s="129">
        <f>ROUND(((SUM(BF119:BF265))*I34),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ROUND((SUM(BG119:BG265)),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ROUND((SUM(BH119:BH265)),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ROUND((SUM(BI119:BI265)),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15 - Oprava trati v úseku Kladno Ostrovec - Kralupy nad Vltavou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95" t="str">
        <f>E9</f>
        <v>01 - Oprava železničního svršku Kladno Dubí - Brandýsek km 7,910-11,690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44312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107</v>
      </c>
      <c r="D94" s="150"/>
      <c r="E94" s="150"/>
      <c r="F94" s="150"/>
      <c r="G94" s="150"/>
      <c r="H94" s="150"/>
      <c r="I94" s="150"/>
      <c r="J94" s="151" t="s">
        <v>108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109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53"/>
      <c r="C97" s="154"/>
      <c r="D97" s="155" t="s">
        <v>111</v>
      </c>
      <c r="E97" s="156"/>
      <c r="F97" s="156"/>
      <c r="G97" s="156"/>
      <c r="H97" s="156"/>
      <c r="I97" s="156"/>
      <c r="J97" s="157">
        <f>J120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112</v>
      </c>
      <c r="E98" s="161"/>
      <c r="F98" s="161"/>
      <c r="G98" s="161"/>
      <c r="H98" s="161"/>
      <c r="I98" s="161"/>
      <c r="J98" s="162">
        <f>J121</f>
        <v>0</v>
      </c>
      <c r="K98" s="104"/>
      <c r="L98" s="163"/>
    </row>
    <row r="99" spans="1:31" s="9" customFormat="1" ht="24.95" customHeight="1">
      <c r="B99" s="153"/>
      <c r="C99" s="154"/>
      <c r="D99" s="155" t="s">
        <v>113</v>
      </c>
      <c r="E99" s="156"/>
      <c r="F99" s="156"/>
      <c r="G99" s="156"/>
      <c r="H99" s="156"/>
      <c r="I99" s="156"/>
      <c r="J99" s="157">
        <f>J240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114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00" t="str">
        <f>E7</f>
        <v>15 - Oprava trati v úseku Kladno Ostrovec - Kralupy nad Vltavou</v>
      </c>
      <c r="F109" s="301"/>
      <c r="G109" s="301"/>
      <c r="H109" s="30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>
      <c r="A111" s="34"/>
      <c r="B111" s="35"/>
      <c r="C111" s="36"/>
      <c r="D111" s="36"/>
      <c r="E111" s="295" t="str">
        <f>E9</f>
        <v>01 - Oprava železničního svršku Kladno Dubí - Brandýsek km 7,910-11,690</v>
      </c>
      <c r="F111" s="299"/>
      <c r="G111" s="299"/>
      <c r="H111" s="299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>
        <f>IF(J12="","",J12)</f>
        <v>44312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23</v>
      </c>
      <c r="D115" s="36"/>
      <c r="E115" s="36"/>
      <c r="F115" s="27" t="str">
        <f>E15</f>
        <v xml:space="preserve"> </v>
      </c>
      <c r="G115" s="36"/>
      <c r="H115" s="36"/>
      <c r="I115" s="29" t="s">
        <v>28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26</v>
      </c>
      <c r="D116" s="36"/>
      <c r="E116" s="36"/>
      <c r="F116" s="27" t="str">
        <f>IF(E18="","",E18)</f>
        <v>Vyplň údaj</v>
      </c>
      <c r="G116" s="36"/>
      <c r="H116" s="36"/>
      <c r="I116" s="29" t="s">
        <v>30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4"/>
      <c r="B118" s="165"/>
      <c r="C118" s="166" t="s">
        <v>115</v>
      </c>
      <c r="D118" s="167" t="s">
        <v>57</v>
      </c>
      <c r="E118" s="167" t="s">
        <v>53</v>
      </c>
      <c r="F118" s="167" t="s">
        <v>54</v>
      </c>
      <c r="G118" s="167" t="s">
        <v>116</v>
      </c>
      <c r="H118" s="167" t="s">
        <v>117</v>
      </c>
      <c r="I118" s="167" t="s">
        <v>118</v>
      </c>
      <c r="J118" s="167" t="s">
        <v>108</v>
      </c>
      <c r="K118" s="168" t="s">
        <v>119</v>
      </c>
      <c r="L118" s="169"/>
      <c r="M118" s="75" t="s">
        <v>1</v>
      </c>
      <c r="N118" s="76" t="s">
        <v>36</v>
      </c>
      <c r="O118" s="76" t="s">
        <v>120</v>
      </c>
      <c r="P118" s="76" t="s">
        <v>121</v>
      </c>
      <c r="Q118" s="76" t="s">
        <v>122</v>
      </c>
      <c r="R118" s="76" t="s">
        <v>123</v>
      </c>
      <c r="S118" s="76" t="s">
        <v>124</v>
      </c>
      <c r="T118" s="77" t="s">
        <v>125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4"/>
      <c r="B119" s="35"/>
      <c r="C119" s="82" t="s">
        <v>126</v>
      </c>
      <c r="D119" s="36"/>
      <c r="E119" s="36"/>
      <c r="F119" s="36"/>
      <c r="G119" s="36"/>
      <c r="H119" s="36"/>
      <c r="I119" s="36"/>
      <c r="J119" s="170">
        <f>BK119</f>
        <v>0</v>
      </c>
      <c r="K119" s="36"/>
      <c r="L119" s="39"/>
      <c r="M119" s="78"/>
      <c r="N119" s="171"/>
      <c r="O119" s="79"/>
      <c r="P119" s="172">
        <f>P120+P240</f>
        <v>0</v>
      </c>
      <c r="Q119" s="79"/>
      <c r="R119" s="172">
        <f>R120+R240</f>
        <v>4963.0681200000008</v>
      </c>
      <c r="S119" s="79"/>
      <c r="T119" s="173">
        <f>T120+T240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71</v>
      </c>
      <c r="AU119" s="17" t="s">
        <v>110</v>
      </c>
      <c r="BK119" s="174">
        <f>BK120+BK240</f>
        <v>0</v>
      </c>
    </row>
    <row r="120" spans="1:65" s="12" customFormat="1" ht="25.9" customHeight="1">
      <c r="B120" s="175"/>
      <c r="C120" s="176"/>
      <c r="D120" s="177" t="s">
        <v>71</v>
      </c>
      <c r="E120" s="178" t="s">
        <v>127</v>
      </c>
      <c r="F120" s="178" t="s">
        <v>128</v>
      </c>
      <c r="G120" s="176"/>
      <c r="H120" s="176"/>
      <c r="I120" s="179"/>
      <c r="J120" s="180">
        <f>BK120</f>
        <v>0</v>
      </c>
      <c r="K120" s="176"/>
      <c r="L120" s="181"/>
      <c r="M120" s="182"/>
      <c r="N120" s="183"/>
      <c r="O120" s="183"/>
      <c r="P120" s="184">
        <f>P121</f>
        <v>0</v>
      </c>
      <c r="Q120" s="183"/>
      <c r="R120" s="184">
        <f>R121</f>
        <v>4963.0681200000008</v>
      </c>
      <c r="S120" s="183"/>
      <c r="T120" s="185">
        <f>T121</f>
        <v>0</v>
      </c>
      <c r="AR120" s="186" t="s">
        <v>80</v>
      </c>
      <c r="AT120" s="187" t="s">
        <v>71</v>
      </c>
      <c r="AU120" s="187" t="s">
        <v>72</v>
      </c>
      <c r="AY120" s="186" t="s">
        <v>129</v>
      </c>
      <c r="BK120" s="188">
        <f>BK121</f>
        <v>0</v>
      </c>
    </row>
    <row r="121" spans="1:65" s="12" customFormat="1" ht="22.9" customHeight="1">
      <c r="B121" s="175"/>
      <c r="C121" s="176"/>
      <c r="D121" s="177" t="s">
        <v>71</v>
      </c>
      <c r="E121" s="189" t="s">
        <v>130</v>
      </c>
      <c r="F121" s="189" t="s">
        <v>131</v>
      </c>
      <c r="G121" s="176"/>
      <c r="H121" s="176"/>
      <c r="I121" s="179"/>
      <c r="J121" s="190">
        <f>BK121</f>
        <v>0</v>
      </c>
      <c r="K121" s="176"/>
      <c r="L121" s="181"/>
      <c r="M121" s="182"/>
      <c r="N121" s="183"/>
      <c r="O121" s="183"/>
      <c r="P121" s="184">
        <f>SUM(P122:P239)</f>
        <v>0</v>
      </c>
      <c r="Q121" s="183"/>
      <c r="R121" s="184">
        <f>SUM(R122:R239)</f>
        <v>4963.0681200000008</v>
      </c>
      <c r="S121" s="183"/>
      <c r="T121" s="185">
        <f>SUM(T122:T239)</f>
        <v>0</v>
      </c>
      <c r="AR121" s="186" t="s">
        <v>80</v>
      </c>
      <c r="AT121" s="187" t="s">
        <v>71</v>
      </c>
      <c r="AU121" s="187" t="s">
        <v>80</v>
      </c>
      <c r="AY121" s="186" t="s">
        <v>129</v>
      </c>
      <c r="BK121" s="188">
        <f>SUM(BK122:BK239)</f>
        <v>0</v>
      </c>
    </row>
    <row r="122" spans="1:65" s="2" customFormat="1" ht="66.75" customHeight="1">
      <c r="A122" s="34"/>
      <c r="B122" s="35"/>
      <c r="C122" s="191" t="s">
        <v>80</v>
      </c>
      <c r="D122" s="191" t="s">
        <v>132</v>
      </c>
      <c r="E122" s="192" t="s">
        <v>133</v>
      </c>
      <c r="F122" s="193" t="s">
        <v>134</v>
      </c>
      <c r="G122" s="194" t="s">
        <v>135</v>
      </c>
      <c r="H122" s="195">
        <v>1740</v>
      </c>
      <c r="I122" s="196"/>
      <c r="J122" s="197">
        <f>ROUND(I122*H122,2)</f>
        <v>0</v>
      </c>
      <c r="K122" s="193" t="s">
        <v>136</v>
      </c>
      <c r="L122" s="39"/>
      <c r="M122" s="198" t="s">
        <v>1</v>
      </c>
      <c r="N122" s="199" t="s">
        <v>37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137</v>
      </c>
      <c r="AT122" s="202" t="s">
        <v>132</v>
      </c>
      <c r="AU122" s="202" t="s">
        <v>82</v>
      </c>
      <c r="AY122" s="17" t="s">
        <v>129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80</v>
      </c>
      <c r="BK122" s="203">
        <f>ROUND(I122*H122,2)</f>
        <v>0</v>
      </c>
      <c r="BL122" s="17" t="s">
        <v>137</v>
      </c>
      <c r="BM122" s="202" t="s">
        <v>138</v>
      </c>
    </row>
    <row r="123" spans="1:65" s="13" customFormat="1">
      <c r="B123" s="204"/>
      <c r="C123" s="205"/>
      <c r="D123" s="206" t="s">
        <v>139</v>
      </c>
      <c r="E123" s="207" t="s">
        <v>1</v>
      </c>
      <c r="F123" s="208" t="s">
        <v>140</v>
      </c>
      <c r="G123" s="205"/>
      <c r="H123" s="209">
        <v>940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139</v>
      </c>
      <c r="AU123" s="215" t="s">
        <v>82</v>
      </c>
      <c r="AV123" s="13" t="s">
        <v>82</v>
      </c>
      <c r="AW123" s="13" t="s">
        <v>29</v>
      </c>
      <c r="AX123" s="13" t="s">
        <v>72</v>
      </c>
      <c r="AY123" s="215" t="s">
        <v>129</v>
      </c>
    </row>
    <row r="124" spans="1:65" s="13" customFormat="1">
      <c r="B124" s="204"/>
      <c r="C124" s="205"/>
      <c r="D124" s="206" t="s">
        <v>139</v>
      </c>
      <c r="E124" s="207" t="s">
        <v>1</v>
      </c>
      <c r="F124" s="208" t="s">
        <v>141</v>
      </c>
      <c r="G124" s="205"/>
      <c r="H124" s="209">
        <v>800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139</v>
      </c>
      <c r="AU124" s="215" t="s">
        <v>82</v>
      </c>
      <c r="AV124" s="13" t="s">
        <v>82</v>
      </c>
      <c r="AW124" s="13" t="s">
        <v>29</v>
      </c>
      <c r="AX124" s="13" t="s">
        <v>72</v>
      </c>
      <c r="AY124" s="215" t="s">
        <v>129</v>
      </c>
    </row>
    <row r="125" spans="1:65" s="14" customFormat="1">
      <c r="B125" s="216"/>
      <c r="C125" s="217"/>
      <c r="D125" s="206" t="s">
        <v>139</v>
      </c>
      <c r="E125" s="218" t="s">
        <v>1</v>
      </c>
      <c r="F125" s="219" t="s">
        <v>142</v>
      </c>
      <c r="G125" s="217"/>
      <c r="H125" s="220">
        <v>1740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139</v>
      </c>
      <c r="AU125" s="226" t="s">
        <v>82</v>
      </c>
      <c r="AV125" s="14" t="s">
        <v>137</v>
      </c>
      <c r="AW125" s="14" t="s">
        <v>29</v>
      </c>
      <c r="AX125" s="14" t="s">
        <v>80</v>
      </c>
      <c r="AY125" s="226" t="s">
        <v>129</v>
      </c>
    </row>
    <row r="126" spans="1:65" s="2" customFormat="1" ht="167.1" customHeight="1">
      <c r="A126" s="34"/>
      <c r="B126" s="35"/>
      <c r="C126" s="191" t="s">
        <v>82</v>
      </c>
      <c r="D126" s="191" t="s">
        <v>132</v>
      </c>
      <c r="E126" s="192" t="s">
        <v>143</v>
      </c>
      <c r="F126" s="193" t="s">
        <v>144</v>
      </c>
      <c r="G126" s="194" t="s">
        <v>145</v>
      </c>
      <c r="H126" s="195">
        <v>3.78</v>
      </c>
      <c r="I126" s="196"/>
      <c r="J126" s="197">
        <f>ROUND(I126*H126,2)</f>
        <v>0</v>
      </c>
      <c r="K126" s="193" t="s">
        <v>136</v>
      </c>
      <c r="L126" s="39"/>
      <c r="M126" s="198" t="s">
        <v>1</v>
      </c>
      <c r="N126" s="199" t="s">
        <v>37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137</v>
      </c>
      <c r="AT126" s="202" t="s">
        <v>132</v>
      </c>
      <c r="AU126" s="202" t="s">
        <v>82</v>
      </c>
      <c r="AY126" s="17" t="s">
        <v>129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137</v>
      </c>
      <c r="BM126" s="202" t="s">
        <v>146</v>
      </c>
    </row>
    <row r="127" spans="1:65" s="13" customFormat="1">
      <c r="B127" s="204"/>
      <c r="C127" s="205"/>
      <c r="D127" s="206" t="s">
        <v>139</v>
      </c>
      <c r="E127" s="207" t="s">
        <v>1</v>
      </c>
      <c r="F127" s="208" t="s">
        <v>147</v>
      </c>
      <c r="G127" s="205"/>
      <c r="H127" s="209">
        <v>3.78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139</v>
      </c>
      <c r="AU127" s="215" t="s">
        <v>82</v>
      </c>
      <c r="AV127" s="13" t="s">
        <v>82</v>
      </c>
      <c r="AW127" s="13" t="s">
        <v>29</v>
      </c>
      <c r="AX127" s="13" t="s">
        <v>72</v>
      </c>
      <c r="AY127" s="215" t="s">
        <v>129</v>
      </c>
    </row>
    <row r="128" spans="1:65" s="14" customFormat="1">
      <c r="B128" s="216"/>
      <c r="C128" s="217"/>
      <c r="D128" s="206" t="s">
        <v>139</v>
      </c>
      <c r="E128" s="218" t="s">
        <v>1</v>
      </c>
      <c r="F128" s="219" t="s">
        <v>142</v>
      </c>
      <c r="G128" s="217"/>
      <c r="H128" s="220">
        <v>3.78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139</v>
      </c>
      <c r="AU128" s="226" t="s">
        <v>82</v>
      </c>
      <c r="AV128" s="14" t="s">
        <v>137</v>
      </c>
      <c r="AW128" s="14" t="s">
        <v>29</v>
      </c>
      <c r="AX128" s="14" t="s">
        <v>80</v>
      </c>
      <c r="AY128" s="226" t="s">
        <v>129</v>
      </c>
    </row>
    <row r="129" spans="1:65" s="2" customFormat="1" ht="72">
      <c r="A129" s="34"/>
      <c r="B129" s="35"/>
      <c r="C129" s="191" t="s">
        <v>148</v>
      </c>
      <c r="D129" s="191" t="s">
        <v>132</v>
      </c>
      <c r="E129" s="192" t="s">
        <v>149</v>
      </c>
      <c r="F129" s="193" t="s">
        <v>150</v>
      </c>
      <c r="G129" s="194" t="s">
        <v>151</v>
      </c>
      <c r="H129" s="195">
        <v>2646</v>
      </c>
      <c r="I129" s="196"/>
      <c r="J129" s="197">
        <f>ROUND(I129*H129,2)</f>
        <v>0</v>
      </c>
      <c r="K129" s="193" t="s">
        <v>136</v>
      </c>
      <c r="L129" s="39"/>
      <c r="M129" s="198" t="s">
        <v>1</v>
      </c>
      <c r="N129" s="199" t="s">
        <v>37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137</v>
      </c>
      <c r="AT129" s="202" t="s">
        <v>132</v>
      </c>
      <c r="AU129" s="202" t="s">
        <v>82</v>
      </c>
      <c r="AY129" s="17" t="s">
        <v>129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137</v>
      </c>
      <c r="BM129" s="202" t="s">
        <v>152</v>
      </c>
    </row>
    <row r="130" spans="1:65" s="13" customFormat="1">
      <c r="B130" s="204"/>
      <c r="C130" s="205"/>
      <c r="D130" s="206" t="s">
        <v>139</v>
      </c>
      <c r="E130" s="207" t="s">
        <v>1</v>
      </c>
      <c r="F130" s="208" t="s">
        <v>153</v>
      </c>
      <c r="G130" s="205"/>
      <c r="H130" s="209">
        <v>2646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139</v>
      </c>
      <c r="AU130" s="215" t="s">
        <v>82</v>
      </c>
      <c r="AV130" s="13" t="s">
        <v>82</v>
      </c>
      <c r="AW130" s="13" t="s">
        <v>29</v>
      </c>
      <c r="AX130" s="13" t="s">
        <v>72</v>
      </c>
      <c r="AY130" s="215" t="s">
        <v>129</v>
      </c>
    </row>
    <row r="131" spans="1:65" s="14" customFormat="1">
      <c r="B131" s="216"/>
      <c r="C131" s="217"/>
      <c r="D131" s="206" t="s">
        <v>139</v>
      </c>
      <c r="E131" s="218" t="s">
        <v>1</v>
      </c>
      <c r="F131" s="219" t="s">
        <v>142</v>
      </c>
      <c r="G131" s="217"/>
      <c r="H131" s="220">
        <v>2646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139</v>
      </c>
      <c r="AU131" s="226" t="s">
        <v>82</v>
      </c>
      <c r="AV131" s="14" t="s">
        <v>137</v>
      </c>
      <c r="AW131" s="14" t="s">
        <v>29</v>
      </c>
      <c r="AX131" s="14" t="s">
        <v>80</v>
      </c>
      <c r="AY131" s="226" t="s">
        <v>129</v>
      </c>
    </row>
    <row r="132" spans="1:65" s="2" customFormat="1" ht="16.5" customHeight="1">
      <c r="A132" s="34"/>
      <c r="B132" s="35"/>
      <c r="C132" s="227" t="s">
        <v>137</v>
      </c>
      <c r="D132" s="227" t="s">
        <v>154</v>
      </c>
      <c r="E132" s="228" t="s">
        <v>155</v>
      </c>
      <c r="F132" s="229" t="s">
        <v>156</v>
      </c>
      <c r="G132" s="230" t="s">
        <v>157</v>
      </c>
      <c r="H132" s="231">
        <v>4762.8</v>
      </c>
      <c r="I132" s="232"/>
      <c r="J132" s="233">
        <f>ROUND(I132*H132,2)</f>
        <v>0</v>
      </c>
      <c r="K132" s="229" t="s">
        <v>136</v>
      </c>
      <c r="L132" s="234"/>
      <c r="M132" s="235" t="s">
        <v>1</v>
      </c>
      <c r="N132" s="236" t="s">
        <v>37</v>
      </c>
      <c r="O132" s="71"/>
      <c r="P132" s="200">
        <f>O132*H132</f>
        <v>0</v>
      </c>
      <c r="Q132" s="200">
        <v>1</v>
      </c>
      <c r="R132" s="200">
        <f>Q132*H132</f>
        <v>4762.8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158</v>
      </c>
      <c r="AT132" s="202" t="s">
        <v>154</v>
      </c>
      <c r="AU132" s="202" t="s">
        <v>82</v>
      </c>
      <c r="AY132" s="17" t="s">
        <v>129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137</v>
      </c>
      <c r="BM132" s="202" t="s">
        <v>159</v>
      </c>
    </row>
    <row r="133" spans="1:65" s="13" customFormat="1">
      <c r="B133" s="204"/>
      <c r="C133" s="205"/>
      <c r="D133" s="206" t="s">
        <v>139</v>
      </c>
      <c r="E133" s="207" t="s">
        <v>1</v>
      </c>
      <c r="F133" s="208" t="s">
        <v>160</v>
      </c>
      <c r="G133" s="205"/>
      <c r="H133" s="209">
        <v>4762.8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139</v>
      </c>
      <c r="AU133" s="215" t="s">
        <v>82</v>
      </c>
      <c r="AV133" s="13" t="s">
        <v>82</v>
      </c>
      <c r="AW133" s="13" t="s">
        <v>29</v>
      </c>
      <c r="AX133" s="13" t="s">
        <v>72</v>
      </c>
      <c r="AY133" s="215" t="s">
        <v>129</v>
      </c>
    </row>
    <row r="134" spans="1:65" s="14" customFormat="1">
      <c r="B134" s="216"/>
      <c r="C134" s="217"/>
      <c r="D134" s="206" t="s">
        <v>139</v>
      </c>
      <c r="E134" s="218" t="s">
        <v>1</v>
      </c>
      <c r="F134" s="219" t="s">
        <v>142</v>
      </c>
      <c r="G134" s="217"/>
      <c r="H134" s="220">
        <v>4762.8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139</v>
      </c>
      <c r="AU134" s="226" t="s">
        <v>82</v>
      </c>
      <c r="AV134" s="14" t="s">
        <v>137</v>
      </c>
      <c r="AW134" s="14" t="s">
        <v>29</v>
      </c>
      <c r="AX134" s="14" t="s">
        <v>80</v>
      </c>
      <c r="AY134" s="226" t="s">
        <v>129</v>
      </c>
    </row>
    <row r="135" spans="1:65" s="2" customFormat="1" ht="142.15" customHeight="1">
      <c r="A135" s="34"/>
      <c r="B135" s="35"/>
      <c r="C135" s="191" t="s">
        <v>130</v>
      </c>
      <c r="D135" s="191" t="s">
        <v>132</v>
      </c>
      <c r="E135" s="192" t="s">
        <v>161</v>
      </c>
      <c r="F135" s="193" t="s">
        <v>162</v>
      </c>
      <c r="G135" s="194" t="s">
        <v>163</v>
      </c>
      <c r="H135" s="195">
        <v>30</v>
      </c>
      <c r="I135" s="196"/>
      <c r="J135" s="197">
        <f>ROUND(I135*H135,2)</f>
        <v>0</v>
      </c>
      <c r="K135" s="193" t="s">
        <v>136</v>
      </c>
      <c r="L135" s="39"/>
      <c r="M135" s="198" t="s">
        <v>1</v>
      </c>
      <c r="N135" s="199" t="s">
        <v>37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137</v>
      </c>
      <c r="AT135" s="202" t="s">
        <v>132</v>
      </c>
      <c r="AU135" s="202" t="s">
        <v>82</v>
      </c>
      <c r="AY135" s="17" t="s">
        <v>129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137</v>
      </c>
      <c r="BM135" s="202" t="s">
        <v>164</v>
      </c>
    </row>
    <row r="136" spans="1:65" s="13" customFormat="1">
      <c r="B136" s="204"/>
      <c r="C136" s="205"/>
      <c r="D136" s="206" t="s">
        <v>139</v>
      </c>
      <c r="E136" s="207" t="s">
        <v>1</v>
      </c>
      <c r="F136" s="208" t="s">
        <v>165</v>
      </c>
      <c r="G136" s="205"/>
      <c r="H136" s="209">
        <v>30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139</v>
      </c>
      <c r="AU136" s="215" t="s">
        <v>82</v>
      </c>
      <c r="AV136" s="13" t="s">
        <v>82</v>
      </c>
      <c r="AW136" s="13" t="s">
        <v>29</v>
      </c>
      <c r="AX136" s="13" t="s">
        <v>72</v>
      </c>
      <c r="AY136" s="215" t="s">
        <v>129</v>
      </c>
    </row>
    <row r="137" spans="1:65" s="14" customFormat="1">
      <c r="B137" s="216"/>
      <c r="C137" s="217"/>
      <c r="D137" s="206" t="s">
        <v>139</v>
      </c>
      <c r="E137" s="218" t="s">
        <v>1</v>
      </c>
      <c r="F137" s="219" t="s">
        <v>142</v>
      </c>
      <c r="G137" s="217"/>
      <c r="H137" s="220">
        <v>30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139</v>
      </c>
      <c r="AU137" s="226" t="s">
        <v>82</v>
      </c>
      <c r="AV137" s="14" t="s">
        <v>137</v>
      </c>
      <c r="AW137" s="14" t="s">
        <v>29</v>
      </c>
      <c r="AX137" s="14" t="s">
        <v>80</v>
      </c>
      <c r="AY137" s="226" t="s">
        <v>129</v>
      </c>
    </row>
    <row r="138" spans="1:65" s="2" customFormat="1" ht="21.75" customHeight="1">
      <c r="A138" s="34"/>
      <c r="B138" s="35"/>
      <c r="C138" s="227" t="s">
        <v>166</v>
      </c>
      <c r="D138" s="227" t="s">
        <v>154</v>
      </c>
      <c r="E138" s="228" t="s">
        <v>167</v>
      </c>
      <c r="F138" s="229" t="s">
        <v>168</v>
      </c>
      <c r="G138" s="230" t="s">
        <v>163</v>
      </c>
      <c r="H138" s="231">
        <v>30</v>
      </c>
      <c r="I138" s="251"/>
      <c r="J138" s="233">
        <f>ROUND(I138*H138,2)</f>
        <v>0</v>
      </c>
      <c r="K138" s="229" t="s">
        <v>136</v>
      </c>
      <c r="L138" s="234"/>
      <c r="M138" s="235" t="s">
        <v>1</v>
      </c>
      <c r="N138" s="236" t="s">
        <v>37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169</v>
      </c>
      <c r="AT138" s="202" t="s">
        <v>154</v>
      </c>
      <c r="AU138" s="202" t="s">
        <v>82</v>
      </c>
      <c r="AY138" s="17" t="s">
        <v>129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169</v>
      </c>
      <c r="BM138" s="202" t="s">
        <v>170</v>
      </c>
    </row>
    <row r="139" spans="1:65" s="15" customFormat="1">
      <c r="B139" s="237"/>
      <c r="C139" s="238"/>
      <c r="D139" s="206" t="s">
        <v>139</v>
      </c>
      <c r="E139" s="239" t="s">
        <v>1</v>
      </c>
      <c r="F139" s="240" t="s">
        <v>171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139</v>
      </c>
      <c r="AU139" s="246" t="s">
        <v>82</v>
      </c>
      <c r="AV139" s="15" t="s">
        <v>80</v>
      </c>
      <c r="AW139" s="15" t="s">
        <v>29</v>
      </c>
      <c r="AX139" s="15" t="s">
        <v>72</v>
      </c>
      <c r="AY139" s="246" t="s">
        <v>129</v>
      </c>
    </row>
    <row r="140" spans="1:65" s="13" customFormat="1">
      <c r="B140" s="204"/>
      <c r="C140" s="205"/>
      <c r="D140" s="206" t="s">
        <v>139</v>
      </c>
      <c r="E140" s="207" t="s">
        <v>1</v>
      </c>
      <c r="F140" s="208" t="s">
        <v>172</v>
      </c>
      <c r="G140" s="205"/>
      <c r="H140" s="209">
        <v>30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139</v>
      </c>
      <c r="AU140" s="215" t="s">
        <v>82</v>
      </c>
      <c r="AV140" s="13" t="s">
        <v>82</v>
      </c>
      <c r="AW140" s="13" t="s">
        <v>29</v>
      </c>
      <c r="AX140" s="13" t="s">
        <v>72</v>
      </c>
      <c r="AY140" s="215" t="s">
        <v>129</v>
      </c>
    </row>
    <row r="141" spans="1:65" s="14" customFormat="1">
      <c r="B141" s="216"/>
      <c r="C141" s="217"/>
      <c r="D141" s="206" t="s">
        <v>139</v>
      </c>
      <c r="E141" s="218" t="s">
        <v>1</v>
      </c>
      <c r="F141" s="219" t="s">
        <v>142</v>
      </c>
      <c r="G141" s="217"/>
      <c r="H141" s="220">
        <v>30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139</v>
      </c>
      <c r="AU141" s="226" t="s">
        <v>82</v>
      </c>
      <c r="AV141" s="14" t="s">
        <v>137</v>
      </c>
      <c r="AW141" s="14" t="s">
        <v>29</v>
      </c>
      <c r="AX141" s="14" t="s">
        <v>80</v>
      </c>
      <c r="AY141" s="226" t="s">
        <v>129</v>
      </c>
    </row>
    <row r="142" spans="1:65" s="2" customFormat="1" ht="120">
      <c r="A142" s="34"/>
      <c r="B142" s="35"/>
      <c r="C142" s="191" t="s">
        <v>173</v>
      </c>
      <c r="D142" s="191" t="s">
        <v>132</v>
      </c>
      <c r="E142" s="192" t="s">
        <v>174</v>
      </c>
      <c r="F142" s="193" t="s">
        <v>175</v>
      </c>
      <c r="G142" s="194" t="s">
        <v>176</v>
      </c>
      <c r="H142" s="195">
        <v>2040</v>
      </c>
      <c r="I142" s="196"/>
      <c r="J142" s="197">
        <f>ROUND(I142*H142,2)</f>
        <v>0</v>
      </c>
      <c r="K142" s="193" t="s">
        <v>136</v>
      </c>
      <c r="L142" s="39"/>
      <c r="M142" s="198" t="s">
        <v>1</v>
      </c>
      <c r="N142" s="199" t="s">
        <v>37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137</v>
      </c>
      <c r="AT142" s="202" t="s">
        <v>132</v>
      </c>
      <c r="AU142" s="202" t="s">
        <v>82</v>
      </c>
      <c r="AY142" s="17" t="s">
        <v>129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137</v>
      </c>
      <c r="BM142" s="202" t="s">
        <v>177</v>
      </c>
    </row>
    <row r="143" spans="1:65" s="13" customFormat="1">
      <c r="B143" s="204"/>
      <c r="C143" s="205"/>
      <c r="D143" s="206" t="s">
        <v>139</v>
      </c>
      <c r="E143" s="207" t="s">
        <v>1</v>
      </c>
      <c r="F143" s="208" t="s">
        <v>178</v>
      </c>
      <c r="G143" s="205"/>
      <c r="H143" s="209">
        <v>2040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139</v>
      </c>
      <c r="AU143" s="215" t="s">
        <v>82</v>
      </c>
      <c r="AV143" s="13" t="s">
        <v>82</v>
      </c>
      <c r="AW143" s="13" t="s">
        <v>29</v>
      </c>
      <c r="AX143" s="13" t="s">
        <v>72</v>
      </c>
      <c r="AY143" s="215" t="s">
        <v>129</v>
      </c>
    </row>
    <row r="144" spans="1:65" s="14" customFormat="1">
      <c r="B144" s="216"/>
      <c r="C144" s="217"/>
      <c r="D144" s="206" t="s">
        <v>139</v>
      </c>
      <c r="E144" s="218" t="s">
        <v>1</v>
      </c>
      <c r="F144" s="219" t="s">
        <v>142</v>
      </c>
      <c r="G144" s="217"/>
      <c r="H144" s="220">
        <v>2040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139</v>
      </c>
      <c r="AU144" s="226" t="s">
        <v>82</v>
      </c>
      <c r="AV144" s="14" t="s">
        <v>137</v>
      </c>
      <c r="AW144" s="14" t="s">
        <v>29</v>
      </c>
      <c r="AX144" s="14" t="s">
        <v>80</v>
      </c>
      <c r="AY144" s="226" t="s">
        <v>129</v>
      </c>
    </row>
    <row r="145" spans="1:65" s="2" customFormat="1" ht="21.75" customHeight="1">
      <c r="A145" s="34"/>
      <c r="B145" s="35"/>
      <c r="C145" s="227" t="s">
        <v>158</v>
      </c>
      <c r="D145" s="227" t="s">
        <v>154</v>
      </c>
      <c r="E145" s="228" t="s">
        <v>179</v>
      </c>
      <c r="F145" s="229" t="s">
        <v>180</v>
      </c>
      <c r="G145" s="230" t="s">
        <v>163</v>
      </c>
      <c r="H145" s="231">
        <v>28</v>
      </c>
      <c r="I145" s="251"/>
      <c r="J145" s="233">
        <f>ROUND(I145*H145,2)</f>
        <v>0</v>
      </c>
      <c r="K145" s="229" t="s">
        <v>136</v>
      </c>
      <c r="L145" s="234"/>
      <c r="M145" s="235" t="s">
        <v>1</v>
      </c>
      <c r="N145" s="236" t="s">
        <v>37</v>
      </c>
      <c r="O145" s="71"/>
      <c r="P145" s="200">
        <f>O145*H145</f>
        <v>0</v>
      </c>
      <c r="Q145" s="200">
        <v>3.70425</v>
      </c>
      <c r="R145" s="200">
        <f>Q145*H145</f>
        <v>103.71899999999999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158</v>
      </c>
      <c r="AT145" s="202" t="s">
        <v>154</v>
      </c>
      <c r="AU145" s="202" t="s">
        <v>82</v>
      </c>
      <c r="AY145" s="17" t="s">
        <v>129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137</v>
      </c>
      <c r="BM145" s="202" t="s">
        <v>181</v>
      </c>
    </row>
    <row r="146" spans="1:65" s="15" customFormat="1">
      <c r="B146" s="237"/>
      <c r="C146" s="238"/>
      <c r="D146" s="206" t="s">
        <v>139</v>
      </c>
      <c r="E146" s="239" t="s">
        <v>1</v>
      </c>
      <c r="F146" s="240" t="s">
        <v>171</v>
      </c>
      <c r="G146" s="238"/>
      <c r="H146" s="239" t="s">
        <v>1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139</v>
      </c>
      <c r="AU146" s="246" t="s">
        <v>82</v>
      </c>
      <c r="AV146" s="15" t="s">
        <v>80</v>
      </c>
      <c r="AW146" s="15" t="s">
        <v>29</v>
      </c>
      <c r="AX146" s="15" t="s">
        <v>72</v>
      </c>
      <c r="AY146" s="246" t="s">
        <v>129</v>
      </c>
    </row>
    <row r="147" spans="1:65" s="13" customFormat="1">
      <c r="B147" s="204"/>
      <c r="C147" s="205"/>
      <c r="D147" s="206" t="s">
        <v>139</v>
      </c>
      <c r="E147" s="207" t="s">
        <v>1</v>
      </c>
      <c r="F147" s="208" t="s">
        <v>182</v>
      </c>
      <c r="G147" s="205"/>
      <c r="H147" s="209">
        <v>28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139</v>
      </c>
      <c r="AU147" s="215" t="s">
        <v>82</v>
      </c>
      <c r="AV147" s="13" t="s">
        <v>82</v>
      </c>
      <c r="AW147" s="13" t="s">
        <v>29</v>
      </c>
      <c r="AX147" s="13" t="s">
        <v>72</v>
      </c>
      <c r="AY147" s="215" t="s">
        <v>129</v>
      </c>
    </row>
    <row r="148" spans="1:65" s="14" customFormat="1">
      <c r="B148" s="216"/>
      <c r="C148" s="217"/>
      <c r="D148" s="206" t="s">
        <v>139</v>
      </c>
      <c r="E148" s="218" t="s">
        <v>1</v>
      </c>
      <c r="F148" s="219" t="s">
        <v>142</v>
      </c>
      <c r="G148" s="217"/>
      <c r="H148" s="220">
        <v>28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139</v>
      </c>
      <c r="AU148" s="226" t="s">
        <v>82</v>
      </c>
      <c r="AV148" s="14" t="s">
        <v>137</v>
      </c>
      <c r="AW148" s="14" t="s">
        <v>29</v>
      </c>
      <c r="AX148" s="14" t="s">
        <v>80</v>
      </c>
      <c r="AY148" s="226" t="s">
        <v>129</v>
      </c>
    </row>
    <row r="149" spans="1:65" s="2" customFormat="1" ht="114.95" customHeight="1">
      <c r="A149" s="34"/>
      <c r="B149" s="35"/>
      <c r="C149" s="191" t="s">
        <v>183</v>
      </c>
      <c r="D149" s="191" t="s">
        <v>132</v>
      </c>
      <c r="E149" s="192" t="s">
        <v>184</v>
      </c>
      <c r="F149" s="193" t="s">
        <v>185</v>
      </c>
      <c r="G149" s="194" t="s">
        <v>176</v>
      </c>
      <c r="H149" s="195">
        <v>1130</v>
      </c>
      <c r="I149" s="196"/>
      <c r="J149" s="197">
        <f>ROUND(I149*H149,2)</f>
        <v>0</v>
      </c>
      <c r="K149" s="193" t="s">
        <v>136</v>
      </c>
      <c r="L149" s="39"/>
      <c r="M149" s="198" t="s">
        <v>1</v>
      </c>
      <c r="N149" s="199" t="s">
        <v>37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137</v>
      </c>
      <c r="AT149" s="202" t="s">
        <v>132</v>
      </c>
      <c r="AU149" s="202" t="s">
        <v>82</v>
      </c>
      <c r="AY149" s="17" t="s">
        <v>129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137</v>
      </c>
      <c r="BM149" s="202" t="s">
        <v>186</v>
      </c>
    </row>
    <row r="150" spans="1:65" s="13" customFormat="1">
      <c r="B150" s="204"/>
      <c r="C150" s="205"/>
      <c r="D150" s="206" t="s">
        <v>139</v>
      </c>
      <c r="E150" s="207" t="s">
        <v>1</v>
      </c>
      <c r="F150" s="208" t="s">
        <v>187</v>
      </c>
      <c r="G150" s="205"/>
      <c r="H150" s="209">
        <v>1130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139</v>
      </c>
      <c r="AU150" s="215" t="s">
        <v>82</v>
      </c>
      <c r="AV150" s="13" t="s">
        <v>82</v>
      </c>
      <c r="AW150" s="13" t="s">
        <v>29</v>
      </c>
      <c r="AX150" s="13" t="s">
        <v>72</v>
      </c>
      <c r="AY150" s="215" t="s">
        <v>129</v>
      </c>
    </row>
    <row r="151" spans="1:65" s="14" customFormat="1">
      <c r="B151" s="216"/>
      <c r="C151" s="217"/>
      <c r="D151" s="206" t="s">
        <v>139</v>
      </c>
      <c r="E151" s="218" t="s">
        <v>1</v>
      </c>
      <c r="F151" s="219" t="s">
        <v>142</v>
      </c>
      <c r="G151" s="217"/>
      <c r="H151" s="220">
        <v>1130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139</v>
      </c>
      <c r="AU151" s="226" t="s">
        <v>82</v>
      </c>
      <c r="AV151" s="14" t="s">
        <v>137</v>
      </c>
      <c r="AW151" s="14" t="s">
        <v>29</v>
      </c>
      <c r="AX151" s="14" t="s">
        <v>80</v>
      </c>
      <c r="AY151" s="226" t="s">
        <v>129</v>
      </c>
    </row>
    <row r="152" spans="1:65" s="2" customFormat="1" ht="90" customHeight="1">
      <c r="A152" s="34"/>
      <c r="B152" s="35"/>
      <c r="C152" s="191" t="s">
        <v>188</v>
      </c>
      <c r="D152" s="191" t="s">
        <v>132</v>
      </c>
      <c r="E152" s="192" t="s">
        <v>189</v>
      </c>
      <c r="F152" s="193" t="s">
        <v>190</v>
      </c>
      <c r="G152" s="194" t="s">
        <v>176</v>
      </c>
      <c r="H152" s="195">
        <v>400</v>
      </c>
      <c r="I152" s="196"/>
      <c r="J152" s="197">
        <f>ROUND(I152*H152,2)</f>
        <v>0</v>
      </c>
      <c r="K152" s="193" t="s">
        <v>136</v>
      </c>
      <c r="L152" s="39"/>
      <c r="M152" s="198" t="s">
        <v>1</v>
      </c>
      <c r="N152" s="199" t="s">
        <v>37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137</v>
      </c>
      <c r="AT152" s="202" t="s">
        <v>132</v>
      </c>
      <c r="AU152" s="202" t="s">
        <v>82</v>
      </c>
      <c r="AY152" s="17" t="s">
        <v>129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80</v>
      </c>
      <c r="BK152" s="203">
        <f>ROUND(I152*H152,2)</f>
        <v>0</v>
      </c>
      <c r="BL152" s="17" t="s">
        <v>137</v>
      </c>
      <c r="BM152" s="202" t="s">
        <v>191</v>
      </c>
    </row>
    <row r="153" spans="1:65" s="13" customFormat="1">
      <c r="B153" s="204"/>
      <c r="C153" s="205"/>
      <c r="D153" s="206" t="s">
        <v>139</v>
      </c>
      <c r="E153" s="207" t="s">
        <v>1</v>
      </c>
      <c r="F153" s="208" t="s">
        <v>192</v>
      </c>
      <c r="G153" s="205"/>
      <c r="H153" s="209">
        <v>400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139</v>
      </c>
      <c r="AU153" s="215" t="s">
        <v>82</v>
      </c>
      <c r="AV153" s="13" t="s">
        <v>82</v>
      </c>
      <c r="AW153" s="13" t="s">
        <v>29</v>
      </c>
      <c r="AX153" s="13" t="s">
        <v>72</v>
      </c>
      <c r="AY153" s="215" t="s">
        <v>129</v>
      </c>
    </row>
    <row r="154" spans="1:65" s="14" customFormat="1">
      <c r="B154" s="216"/>
      <c r="C154" s="217"/>
      <c r="D154" s="206" t="s">
        <v>139</v>
      </c>
      <c r="E154" s="218" t="s">
        <v>1</v>
      </c>
      <c r="F154" s="219" t="s">
        <v>142</v>
      </c>
      <c r="G154" s="217"/>
      <c r="H154" s="220">
        <v>400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139</v>
      </c>
      <c r="AU154" s="226" t="s">
        <v>82</v>
      </c>
      <c r="AV154" s="14" t="s">
        <v>137</v>
      </c>
      <c r="AW154" s="14" t="s">
        <v>29</v>
      </c>
      <c r="AX154" s="14" t="s">
        <v>80</v>
      </c>
      <c r="AY154" s="226" t="s">
        <v>129</v>
      </c>
    </row>
    <row r="155" spans="1:65" s="2" customFormat="1" ht="48">
      <c r="A155" s="34"/>
      <c r="B155" s="35"/>
      <c r="C155" s="191" t="s">
        <v>193</v>
      </c>
      <c r="D155" s="191" t="s">
        <v>132</v>
      </c>
      <c r="E155" s="192" t="s">
        <v>194</v>
      </c>
      <c r="F155" s="193" t="s">
        <v>195</v>
      </c>
      <c r="G155" s="194" t="s">
        <v>163</v>
      </c>
      <c r="H155" s="195">
        <v>480</v>
      </c>
      <c r="I155" s="196"/>
      <c r="J155" s="197">
        <f>ROUND(I155*H155,2)</f>
        <v>0</v>
      </c>
      <c r="K155" s="193" t="s">
        <v>136</v>
      </c>
      <c r="L155" s="39"/>
      <c r="M155" s="198" t="s">
        <v>1</v>
      </c>
      <c r="N155" s="199" t="s">
        <v>37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137</v>
      </c>
      <c r="AT155" s="202" t="s">
        <v>132</v>
      </c>
      <c r="AU155" s="202" t="s">
        <v>82</v>
      </c>
      <c r="AY155" s="17" t="s">
        <v>129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80</v>
      </c>
      <c r="BK155" s="203">
        <f>ROUND(I155*H155,2)</f>
        <v>0</v>
      </c>
      <c r="BL155" s="17" t="s">
        <v>137</v>
      </c>
      <c r="BM155" s="202" t="s">
        <v>196</v>
      </c>
    </row>
    <row r="156" spans="1:65" s="13" customFormat="1">
      <c r="B156" s="204"/>
      <c r="C156" s="205"/>
      <c r="D156" s="206" t="s">
        <v>139</v>
      </c>
      <c r="E156" s="207" t="s">
        <v>1</v>
      </c>
      <c r="F156" s="208" t="s">
        <v>197</v>
      </c>
      <c r="G156" s="205"/>
      <c r="H156" s="209">
        <v>480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139</v>
      </c>
      <c r="AU156" s="215" t="s">
        <v>82</v>
      </c>
      <c r="AV156" s="13" t="s">
        <v>82</v>
      </c>
      <c r="AW156" s="13" t="s">
        <v>29</v>
      </c>
      <c r="AX156" s="13" t="s">
        <v>72</v>
      </c>
      <c r="AY156" s="215" t="s">
        <v>129</v>
      </c>
    </row>
    <row r="157" spans="1:65" s="14" customFormat="1">
      <c r="B157" s="216"/>
      <c r="C157" s="217"/>
      <c r="D157" s="206" t="s">
        <v>139</v>
      </c>
      <c r="E157" s="218" t="s">
        <v>1</v>
      </c>
      <c r="F157" s="219" t="s">
        <v>142</v>
      </c>
      <c r="G157" s="217"/>
      <c r="H157" s="220">
        <v>480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139</v>
      </c>
      <c r="AU157" s="226" t="s">
        <v>82</v>
      </c>
      <c r="AV157" s="14" t="s">
        <v>137</v>
      </c>
      <c r="AW157" s="14" t="s">
        <v>29</v>
      </c>
      <c r="AX157" s="14" t="s">
        <v>80</v>
      </c>
      <c r="AY157" s="226" t="s">
        <v>129</v>
      </c>
    </row>
    <row r="158" spans="1:65" s="2" customFormat="1" ht="78" customHeight="1">
      <c r="A158" s="34"/>
      <c r="B158" s="35"/>
      <c r="C158" s="191" t="s">
        <v>198</v>
      </c>
      <c r="D158" s="191" t="s">
        <v>132</v>
      </c>
      <c r="E158" s="192" t="s">
        <v>199</v>
      </c>
      <c r="F158" s="193" t="s">
        <v>200</v>
      </c>
      <c r="G158" s="194" t="s">
        <v>201</v>
      </c>
      <c r="H158" s="195">
        <v>656</v>
      </c>
      <c r="I158" s="196"/>
      <c r="J158" s="197">
        <f>ROUND(I158*H158,2)</f>
        <v>0</v>
      </c>
      <c r="K158" s="193" t="s">
        <v>136</v>
      </c>
      <c r="L158" s="39"/>
      <c r="M158" s="198" t="s">
        <v>1</v>
      </c>
      <c r="N158" s="199" t="s">
        <v>37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137</v>
      </c>
      <c r="AT158" s="202" t="s">
        <v>132</v>
      </c>
      <c r="AU158" s="202" t="s">
        <v>82</v>
      </c>
      <c r="AY158" s="17" t="s">
        <v>129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80</v>
      </c>
      <c r="BK158" s="203">
        <f>ROUND(I158*H158,2)</f>
        <v>0</v>
      </c>
      <c r="BL158" s="17" t="s">
        <v>137</v>
      </c>
      <c r="BM158" s="202" t="s">
        <v>202</v>
      </c>
    </row>
    <row r="159" spans="1:65" s="13" customFormat="1">
      <c r="B159" s="204"/>
      <c r="C159" s="205"/>
      <c r="D159" s="206" t="s">
        <v>139</v>
      </c>
      <c r="E159" s="207" t="s">
        <v>1</v>
      </c>
      <c r="F159" s="208" t="s">
        <v>203</v>
      </c>
      <c r="G159" s="205"/>
      <c r="H159" s="209">
        <v>656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139</v>
      </c>
      <c r="AU159" s="215" t="s">
        <v>82</v>
      </c>
      <c r="AV159" s="13" t="s">
        <v>82</v>
      </c>
      <c r="AW159" s="13" t="s">
        <v>29</v>
      </c>
      <c r="AX159" s="13" t="s">
        <v>72</v>
      </c>
      <c r="AY159" s="215" t="s">
        <v>129</v>
      </c>
    </row>
    <row r="160" spans="1:65" s="14" customFormat="1">
      <c r="B160" s="216"/>
      <c r="C160" s="217"/>
      <c r="D160" s="206" t="s">
        <v>139</v>
      </c>
      <c r="E160" s="218" t="s">
        <v>1</v>
      </c>
      <c r="F160" s="219" t="s">
        <v>142</v>
      </c>
      <c r="G160" s="217"/>
      <c r="H160" s="220">
        <v>656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139</v>
      </c>
      <c r="AU160" s="226" t="s">
        <v>82</v>
      </c>
      <c r="AV160" s="14" t="s">
        <v>137</v>
      </c>
      <c r="AW160" s="14" t="s">
        <v>29</v>
      </c>
      <c r="AX160" s="14" t="s">
        <v>80</v>
      </c>
      <c r="AY160" s="226" t="s">
        <v>129</v>
      </c>
    </row>
    <row r="161" spans="1:65" s="2" customFormat="1" ht="21.75" customHeight="1">
      <c r="A161" s="34"/>
      <c r="B161" s="35"/>
      <c r="C161" s="227" t="s">
        <v>204</v>
      </c>
      <c r="D161" s="227" t="s">
        <v>154</v>
      </c>
      <c r="E161" s="228" t="s">
        <v>205</v>
      </c>
      <c r="F161" s="229" t="s">
        <v>206</v>
      </c>
      <c r="G161" s="230" t="s">
        <v>163</v>
      </c>
      <c r="H161" s="231">
        <v>7708</v>
      </c>
      <c r="I161" s="251"/>
      <c r="J161" s="233">
        <f>ROUND(I161*H161,2)</f>
        <v>0</v>
      </c>
      <c r="K161" s="229" t="s">
        <v>136</v>
      </c>
      <c r="L161" s="234"/>
      <c r="M161" s="235" t="s">
        <v>1</v>
      </c>
      <c r="N161" s="236" t="s">
        <v>37</v>
      </c>
      <c r="O161" s="71"/>
      <c r="P161" s="200">
        <f>O161*H161</f>
        <v>0</v>
      </c>
      <c r="Q161" s="200">
        <v>1.8000000000000001E-4</v>
      </c>
      <c r="R161" s="200">
        <f>Q161*H161</f>
        <v>1.38744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158</v>
      </c>
      <c r="AT161" s="202" t="s">
        <v>154</v>
      </c>
      <c r="AU161" s="202" t="s">
        <v>82</v>
      </c>
      <c r="AY161" s="17" t="s">
        <v>129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80</v>
      </c>
      <c r="BK161" s="203">
        <f>ROUND(I161*H161,2)</f>
        <v>0</v>
      </c>
      <c r="BL161" s="17" t="s">
        <v>137</v>
      </c>
      <c r="BM161" s="202" t="s">
        <v>207</v>
      </c>
    </row>
    <row r="162" spans="1:65" s="15" customFormat="1">
      <c r="B162" s="237"/>
      <c r="C162" s="238"/>
      <c r="D162" s="206" t="s">
        <v>139</v>
      </c>
      <c r="E162" s="239" t="s">
        <v>1</v>
      </c>
      <c r="F162" s="240" t="s">
        <v>171</v>
      </c>
      <c r="G162" s="238"/>
      <c r="H162" s="239" t="s">
        <v>1</v>
      </c>
      <c r="I162" s="241"/>
      <c r="J162" s="238"/>
      <c r="K162" s="238"/>
      <c r="L162" s="242"/>
      <c r="M162" s="243"/>
      <c r="N162" s="244"/>
      <c r="O162" s="244"/>
      <c r="P162" s="244"/>
      <c r="Q162" s="244"/>
      <c r="R162" s="244"/>
      <c r="S162" s="244"/>
      <c r="T162" s="245"/>
      <c r="AT162" s="246" t="s">
        <v>139</v>
      </c>
      <c r="AU162" s="246" t="s">
        <v>82</v>
      </c>
      <c r="AV162" s="15" t="s">
        <v>80</v>
      </c>
      <c r="AW162" s="15" t="s">
        <v>29</v>
      </c>
      <c r="AX162" s="15" t="s">
        <v>72</v>
      </c>
      <c r="AY162" s="246" t="s">
        <v>129</v>
      </c>
    </row>
    <row r="163" spans="1:65" s="13" customFormat="1">
      <c r="B163" s="204"/>
      <c r="C163" s="205"/>
      <c r="D163" s="206" t="s">
        <v>139</v>
      </c>
      <c r="E163" s="207" t="s">
        <v>1</v>
      </c>
      <c r="F163" s="208" t="s">
        <v>208</v>
      </c>
      <c r="G163" s="205"/>
      <c r="H163" s="209">
        <v>7708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139</v>
      </c>
      <c r="AU163" s="215" t="s">
        <v>82</v>
      </c>
      <c r="AV163" s="13" t="s">
        <v>82</v>
      </c>
      <c r="AW163" s="13" t="s">
        <v>29</v>
      </c>
      <c r="AX163" s="13" t="s">
        <v>72</v>
      </c>
      <c r="AY163" s="215" t="s">
        <v>129</v>
      </c>
    </row>
    <row r="164" spans="1:65" s="14" customFormat="1">
      <c r="B164" s="216"/>
      <c r="C164" s="217"/>
      <c r="D164" s="206" t="s">
        <v>139</v>
      </c>
      <c r="E164" s="218" t="s">
        <v>1</v>
      </c>
      <c r="F164" s="219" t="s">
        <v>142</v>
      </c>
      <c r="G164" s="217"/>
      <c r="H164" s="220">
        <v>7708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139</v>
      </c>
      <c r="AU164" s="226" t="s">
        <v>82</v>
      </c>
      <c r="AV164" s="14" t="s">
        <v>137</v>
      </c>
      <c r="AW164" s="14" t="s">
        <v>29</v>
      </c>
      <c r="AX164" s="14" t="s">
        <v>80</v>
      </c>
      <c r="AY164" s="226" t="s">
        <v>129</v>
      </c>
    </row>
    <row r="165" spans="1:65" s="2" customFormat="1" ht="24">
      <c r="A165" s="34"/>
      <c r="B165" s="35"/>
      <c r="C165" s="227" t="s">
        <v>209</v>
      </c>
      <c r="D165" s="227" t="s">
        <v>154</v>
      </c>
      <c r="E165" s="228" t="s">
        <v>210</v>
      </c>
      <c r="F165" s="229" t="s">
        <v>211</v>
      </c>
      <c r="G165" s="230" t="s">
        <v>163</v>
      </c>
      <c r="H165" s="231">
        <v>15416</v>
      </c>
      <c r="I165" s="232"/>
      <c r="J165" s="233">
        <f>ROUND(I165*H165,2)</f>
        <v>0</v>
      </c>
      <c r="K165" s="229" t="s">
        <v>136</v>
      </c>
      <c r="L165" s="234"/>
      <c r="M165" s="235" t="s">
        <v>1</v>
      </c>
      <c r="N165" s="236" t="s">
        <v>37</v>
      </c>
      <c r="O165" s="71"/>
      <c r="P165" s="200">
        <f>O165*H165</f>
        <v>0</v>
      </c>
      <c r="Q165" s="200">
        <v>1.23E-3</v>
      </c>
      <c r="R165" s="200">
        <f>Q165*H165</f>
        <v>18.961680000000001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158</v>
      </c>
      <c r="AT165" s="202" t="s">
        <v>154</v>
      </c>
      <c r="AU165" s="202" t="s">
        <v>82</v>
      </c>
      <c r="AY165" s="17" t="s">
        <v>129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80</v>
      </c>
      <c r="BK165" s="203">
        <f>ROUND(I165*H165,2)</f>
        <v>0</v>
      </c>
      <c r="BL165" s="17" t="s">
        <v>137</v>
      </c>
      <c r="BM165" s="202" t="s">
        <v>212</v>
      </c>
    </row>
    <row r="166" spans="1:65" s="13" customFormat="1">
      <c r="B166" s="204"/>
      <c r="C166" s="205"/>
      <c r="D166" s="206" t="s">
        <v>139</v>
      </c>
      <c r="E166" s="207" t="s">
        <v>1</v>
      </c>
      <c r="F166" s="208" t="s">
        <v>213</v>
      </c>
      <c r="G166" s="205"/>
      <c r="H166" s="209">
        <v>15416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139</v>
      </c>
      <c r="AU166" s="215" t="s">
        <v>82</v>
      </c>
      <c r="AV166" s="13" t="s">
        <v>82</v>
      </c>
      <c r="AW166" s="13" t="s">
        <v>29</v>
      </c>
      <c r="AX166" s="13" t="s">
        <v>72</v>
      </c>
      <c r="AY166" s="215" t="s">
        <v>129</v>
      </c>
    </row>
    <row r="167" spans="1:65" s="14" customFormat="1">
      <c r="B167" s="216"/>
      <c r="C167" s="217"/>
      <c r="D167" s="206" t="s">
        <v>139</v>
      </c>
      <c r="E167" s="218" t="s">
        <v>1</v>
      </c>
      <c r="F167" s="219" t="s">
        <v>142</v>
      </c>
      <c r="G167" s="217"/>
      <c r="H167" s="220">
        <v>15416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139</v>
      </c>
      <c r="AU167" s="226" t="s">
        <v>82</v>
      </c>
      <c r="AV167" s="14" t="s">
        <v>137</v>
      </c>
      <c r="AW167" s="14" t="s">
        <v>29</v>
      </c>
      <c r="AX167" s="14" t="s">
        <v>80</v>
      </c>
      <c r="AY167" s="226" t="s">
        <v>129</v>
      </c>
    </row>
    <row r="168" spans="1:65" s="2" customFormat="1" ht="134.25" customHeight="1">
      <c r="A168" s="34"/>
      <c r="B168" s="35"/>
      <c r="C168" s="191" t="s">
        <v>8</v>
      </c>
      <c r="D168" s="191" t="s">
        <v>132</v>
      </c>
      <c r="E168" s="192" t="s">
        <v>214</v>
      </c>
      <c r="F168" s="193" t="s">
        <v>215</v>
      </c>
      <c r="G168" s="194" t="s">
        <v>145</v>
      </c>
      <c r="H168" s="195">
        <v>7.56</v>
      </c>
      <c r="I168" s="196"/>
      <c r="J168" s="197">
        <f>ROUND(I168*H168,2)</f>
        <v>0</v>
      </c>
      <c r="K168" s="193" t="s">
        <v>136</v>
      </c>
      <c r="L168" s="39"/>
      <c r="M168" s="198" t="s">
        <v>1</v>
      </c>
      <c r="N168" s="199" t="s">
        <v>37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137</v>
      </c>
      <c r="AT168" s="202" t="s">
        <v>132</v>
      </c>
      <c r="AU168" s="202" t="s">
        <v>82</v>
      </c>
      <c r="AY168" s="17" t="s">
        <v>129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80</v>
      </c>
      <c r="BK168" s="203">
        <f>ROUND(I168*H168,2)</f>
        <v>0</v>
      </c>
      <c r="BL168" s="17" t="s">
        <v>137</v>
      </c>
      <c r="BM168" s="202" t="s">
        <v>216</v>
      </c>
    </row>
    <row r="169" spans="1:65" s="13" customFormat="1">
      <c r="B169" s="204"/>
      <c r="C169" s="205"/>
      <c r="D169" s="206" t="s">
        <v>139</v>
      </c>
      <c r="E169" s="207" t="s">
        <v>1</v>
      </c>
      <c r="F169" s="208" t="s">
        <v>217</v>
      </c>
      <c r="G169" s="205"/>
      <c r="H169" s="209">
        <v>7.56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139</v>
      </c>
      <c r="AU169" s="215" t="s">
        <v>82</v>
      </c>
      <c r="AV169" s="13" t="s">
        <v>82</v>
      </c>
      <c r="AW169" s="13" t="s">
        <v>29</v>
      </c>
      <c r="AX169" s="13" t="s">
        <v>72</v>
      </c>
      <c r="AY169" s="215" t="s">
        <v>129</v>
      </c>
    </row>
    <row r="170" spans="1:65" s="14" customFormat="1">
      <c r="B170" s="216"/>
      <c r="C170" s="217"/>
      <c r="D170" s="206" t="s">
        <v>139</v>
      </c>
      <c r="E170" s="218" t="s">
        <v>1</v>
      </c>
      <c r="F170" s="219" t="s">
        <v>142</v>
      </c>
      <c r="G170" s="217"/>
      <c r="H170" s="220">
        <v>7.56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139</v>
      </c>
      <c r="AU170" s="226" t="s">
        <v>82</v>
      </c>
      <c r="AV170" s="14" t="s">
        <v>137</v>
      </c>
      <c r="AW170" s="14" t="s">
        <v>29</v>
      </c>
      <c r="AX170" s="14" t="s">
        <v>80</v>
      </c>
      <c r="AY170" s="226" t="s">
        <v>129</v>
      </c>
    </row>
    <row r="171" spans="1:65" s="2" customFormat="1" ht="114.95" customHeight="1">
      <c r="A171" s="34"/>
      <c r="B171" s="35"/>
      <c r="C171" s="191" t="s">
        <v>218</v>
      </c>
      <c r="D171" s="191" t="s">
        <v>132</v>
      </c>
      <c r="E171" s="192" t="s">
        <v>219</v>
      </c>
      <c r="F171" s="193" t="s">
        <v>220</v>
      </c>
      <c r="G171" s="194" t="s">
        <v>221</v>
      </c>
      <c r="H171" s="195">
        <v>218</v>
      </c>
      <c r="I171" s="196"/>
      <c r="J171" s="197">
        <f>ROUND(I171*H171,2)</f>
        <v>0</v>
      </c>
      <c r="K171" s="193" t="s">
        <v>136</v>
      </c>
      <c r="L171" s="39"/>
      <c r="M171" s="198" t="s">
        <v>1</v>
      </c>
      <c r="N171" s="199" t="s">
        <v>37</v>
      </c>
      <c r="O171" s="7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137</v>
      </c>
      <c r="AT171" s="202" t="s">
        <v>132</v>
      </c>
      <c r="AU171" s="202" t="s">
        <v>82</v>
      </c>
      <c r="AY171" s="17" t="s">
        <v>129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80</v>
      </c>
      <c r="BK171" s="203">
        <f>ROUND(I171*H171,2)</f>
        <v>0</v>
      </c>
      <c r="BL171" s="17" t="s">
        <v>137</v>
      </c>
      <c r="BM171" s="202" t="s">
        <v>222</v>
      </c>
    </row>
    <row r="172" spans="1:65" s="13" customFormat="1">
      <c r="B172" s="204"/>
      <c r="C172" s="205"/>
      <c r="D172" s="206" t="s">
        <v>139</v>
      </c>
      <c r="E172" s="207" t="s">
        <v>1</v>
      </c>
      <c r="F172" s="208" t="s">
        <v>223</v>
      </c>
      <c r="G172" s="205"/>
      <c r="H172" s="209">
        <v>160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139</v>
      </c>
      <c r="AU172" s="215" t="s">
        <v>82</v>
      </c>
      <c r="AV172" s="13" t="s">
        <v>82</v>
      </c>
      <c r="AW172" s="13" t="s">
        <v>29</v>
      </c>
      <c r="AX172" s="13" t="s">
        <v>72</v>
      </c>
      <c r="AY172" s="215" t="s">
        <v>129</v>
      </c>
    </row>
    <row r="173" spans="1:65" s="13" customFormat="1">
      <c r="B173" s="204"/>
      <c r="C173" s="205"/>
      <c r="D173" s="206" t="s">
        <v>139</v>
      </c>
      <c r="E173" s="207" t="s">
        <v>1</v>
      </c>
      <c r="F173" s="208" t="s">
        <v>224</v>
      </c>
      <c r="G173" s="205"/>
      <c r="H173" s="209">
        <v>28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139</v>
      </c>
      <c r="AU173" s="215" t="s">
        <v>82</v>
      </c>
      <c r="AV173" s="13" t="s">
        <v>82</v>
      </c>
      <c r="AW173" s="13" t="s">
        <v>29</v>
      </c>
      <c r="AX173" s="13" t="s">
        <v>72</v>
      </c>
      <c r="AY173" s="215" t="s">
        <v>129</v>
      </c>
    </row>
    <row r="174" spans="1:65" s="13" customFormat="1">
      <c r="B174" s="204"/>
      <c r="C174" s="205"/>
      <c r="D174" s="206" t="s">
        <v>139</v>
      </c>
      <c r="E174" s="207" t="s">
        <v>1</v>
      </c>
      <c r="F174" s="208" t="s">
        <v>225</v>
      </c>
      <c r="G174" s="205"/>
      <c r="H174" s="209">
        <v>30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139</v>
      </c>
      <c r="AU174" s="215" t="s">
        <v>82</v>
      </c>
      <c r="AV174" s="13" t="s">
        <v>82</v>
      </c>
      <c r="AW174" s="13" t="s">
        <v>29</v>
      </c>
      <c r="AX174" s="13" t="s">
        <v>72</v>
      </c>
      <c r="AY174" s="215" t="s">
        <v>129</v>
      </c>
    </row>
    <row r="175" spans="1:65" s="14" customFormat="1">
      <c r="B175" s="216"/>
      <c r="C175" s="217"/>
      <c r="D175" s="206" t="s">
        <v>139</v>
      </c>
      <c r="E175" s="218" t="s">
        <v>1</v>
      </c>
      <c r="F175" s="219" t="s">
        <v>142</v>
      </c>
      <c r="G175" s="217"/>
      <c r="H175" s="220">
        <v>218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139</v>
      </c>
      <c r="AU175" s="226" t="s">
        <v>82</v>
      </c>
      <c r="AV175" s="14" t="s">
        <v>137</v>
      </c>
      <c r="AW175" s="14" t="s">
        <v>29</v>
      </c>
      <c r="AX175" s="14" t="s">
        <v>80</v>
      </c>
      <c r="AY175" s="226" t="s">
        <v>129</v>
      </c>
    </row>
    <row r="176" spans="1:65" s="2" customFormat="1" ht="101.25" customHeight="1">
      <c r="A176" s="34"/>
      <c r="B176" s="35"/>
      <c r="C176" s="191" t="s">
        <v>226</v>
      </c>
      <c r="D176" s="191" t="s">
        <v>132</v>
      </c>
      <c r="E176" s="192" t="s">
        <v>227</v>
      </c>
      <c r="F176" s="193" t="s">
        <v>228</v>
      </c>
      <c r="G176" s="194" t="s">
        <v>176</v>
      </c>
      <c r="H176" s="195">
        <v>7560</v>
      </c>
      <c r="I176" s="196"/>
      <c r="J176" s="197">
        <f>ROUND(I176*H176,2)</f>
        <v>0</v>
      </c>
      <c r="K176" s="193" t="s">
        <v>136</v>
      </c>
      <c r="L176" s="39"/>
      <c r="M176" s="198" t="s">
        <v>1</v>
      </c>
      <c r="N176" s="199" t="s">
        <v>37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137</v>
      </c>
      <c r="AT176" s="202" t="s">
        <v>132</v>
      </c>
      <c r="AU176" s="202" t="s">
        <v>82</v>
      </c>
      <c r="AY176" s="17" t="s">
        <v>129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80</v>
      </c>
      <c r="BK176" s="203">
        <f>ROUND(I176*H176,2)</f>
        <v>0</v>
      </c>
      <c r="BL176" s="17" t="s">
        <v>137</v>
      </c>
      <c r="BM176" s="202" t="s">
        <v>229</v>
      </c>
    </row>
    <row r="177" spans="1:65" s="13" customFormat="1">
      <c r="B177" s="204"/>
      <c r="C177" s="205"/>
      <c r="D177" s="206" t="s">
        <v>139</v>
      </c>
      <c r="E177" s="207" t="s">
        <v>1</v>
      </c>
      <c r="F177" s="208" t="s">
        <v>230</v>
      </c>
      <c r="G177" s="205"/>
      <c r="H177" s="209">
        <v>7560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139</v>
      </c>
      <c r="AU177" s="215" t="s">
        <v>82</v>
      </c>
      <c r="AV177" s="13" t="s">
        <v>82</v>
      </c>
      <c r="AW177" s="13" t="s">
        <v>29</v>
      </c>
      <c r="AX177" s="13" t="s">
        <v>72</v>
      </c>
      <c r="AY177" s="215" t="s">
        <v>129</v>
      </c>
    </row>
    <row r="178" spans="1:65" s="14" customFormat="1">
      <c r="B178" s="216"/>
      <c r="C178" s="217"/>
      <c r="D178" s="206" t="s">
        <v>139</v>
      </c>
      <c r="E178" s="218" t="s">
        <v>1</v>
      </c>
      <c r="F178" s="219" t="s">
        <v>142</v>
      </c>
      <c r="G178" s="217"/>
      <c r="H178" s="220">
        <v>7560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139</v>
      </c>
      <c r="AU178" s="226" t="s">
        <v>82</v>
      </c>
      <c r="AV178" s="14" t="s">
        <v>137</v>
      </c>
      <c r="AW178" s="14" t="s">
        <v>29</v>
      </c>
      <c r="AX178" s="14" t="s">
        <v>80</v>
      </c>
      <c r="AY178" s="226" t="s">
        <v>129</v>
      </c>
    </row>
    <row r="179" spans="1:65" s="2" customFormat="1" ht="60">
      <c r="A179" s="34"/>
      <c r="B179" s="35"/>
      <c r="C179" s="191" t="s">
        <v>231</v>
      </c>
      <c r="D179" s="191" t="s">
        <v>132</v>
      </c>
      <c r="E179" s="192" t="s">
        <v>232</v>
      </c>
      <c r="F179" s="193" t="s">
        <v>233</v>
      </c>
      <c r="G179" s="194" t="s">
        <v>145</v>
      </c>
      <c r="H179" s="195">
        <v>7.56</v>
      </c>
      <c r="I179" s="196"/>
      <c r="J179" s="197">
        <f>ROUND(I179*H179,2)</f>
        <v>0</v>
      </c>
      <c r="K179" s="193" t="s">
        <v>136</v>
      </c>
      <c r="L179" s="39"/>
      <c r="M179" s="198" t="s">
        <v>1</v>
      </c>
      <c r="N179" s="199" t="s">
        <v>37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137</v>
      </c>
      <c r="AT179" s="202" t="s">
        <v>132</v>
      </c>
      <c r="AU179" s="202" t="s">
        <v>82</v>
      </c>
      <c r="AY179" s="17" t="s">
        <v>129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80</v>
      </c>
      <c r="BK179" s="203">
        <f>ROUND(I179*H179,2)</f>
        <v>0</v>
      </c>
      <c r="BL179" s="17" t="s">
        <v>137</v>
      </c>
      <c r="BM179" s="202" t="s">
        <v>234</v>
      </c>
    </row>
    <row r="180" spans="1:65" s="13" customFormat="1">
      <c r="B180" s="204"/>
      <c r="C180" s="205"/>
      <c r="D180" s="206" t="s">
        <v>139</v>
      </c>
      <c r="E180" s="207" t="s">
        <v>1</v>
      </c>
      <c r="F180" s="208" t="s">
        <v>235</v>
      </c>
      <c r="G180" s="205"/>
      <c r="H180" s="209">
        <v>7.56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139</v>
      </c>
      <c r="AU180" s="215" t="s">
        <v>82</v>
      </c>
      <c r="AV180" s="13" t="s">
        <v>82</v>
      </c>
      <c r="AW180" s="13" t="s">
        <v>29</v>
      </c>
      <c r="AX180" s="13" t="s">
        <v>72</v>
      </c>
      <c r="AY180" s="215" t="s">
        <v>129</v>
      </c>
    </row>
    <row r="181" spans="1:65" s="14" customFormat="1">
      <c r="B181" s="216"/>
      <c r="C181" s="217"/>
      <c r="D181" s="206" t="s">
        <v>139</v>
      </c>
      <c r="E181" s="218" t="s">
        <v>1</v>
      </c>
      <c r="F181" s="219" t="s">
        <v>142</v>
      </c>
      <c r="G181" s="217"/>
      <c r="H181" s="220">
        <v>7.56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139</v>
      </c>
      <c r="AU181" s="226" t="s">
        <v>82</v>
      </c>
      <c r="AV181" s="14" t="s">
        <v>137</v>
      </c>
      <c r="AW181" s="14" t="s">
        <v>29</v>
      </c>
      <c r="AX181" s="14" t="s">
        <v>80</v>
      </c>
      <c r="AY181" s="226" t="s">
        <v>129</v>
      </c>
    </row>
    <row r="182" spans="1:65" s="2" customFormat="1" ht="48">
      <c r="A182" s="34"/>
      <c r="B182" s="35"/>
      <c r="C182" s="191" t="s">
        <v>236</v>
      </c>
      <c r="D182" s="191" t="s">
        <v>132</v>
      </c>
      <c r="E182" s="192" t="s">
        <v>237</v>
      </c>
      <c r="F182" s="193" t="s">
        <v>238</v>
      </c>
      <c r="G182" s="194" t="s">
        <v>163</v>
      </c>
      <c r="H182" s="195">
        <v>3</v>
      </c>
      <c r="I182" s="196"/>
      <c r="J182" s="197">
        <f>ROUND(I182*H182,2)</f>
        <v>0</v>
      </c>
      <c r="K182" s="193" t="s">
        <v>136</v>
      </c>
      <c r="L182" s="39"/>
      <c r="M182" s="198" t="s">
        <v>1</v>
      </c>
      <c r="N182" s="199" t="s">
        <v>37</v>
      </c>
      <c r="O182" s="7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2" t="s">
        <v>137</v>
      </c>
      <c r="AT182" s="202" t="s">
        <v>132</v>
      </c>
      <c r="AU182" s="202" t="s">
        <v>82</v>
      </c>
      <c r="AY182" s="17" t="s">
        <v>129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7" t="s">
        <v>80</v>
      </c>
      <c r="BK182" s="203">
        <f>ROUND(I182*H182,2)</f>
        <v>0</v>
      </c>
      <c r="BL182" s="17" t="s">
        <v>137</v>
      </c>
      <c r="BM182" s="202" t="s">
        <v>239</v>
      </c>
    </row>
    <row r="183" spans="1:65" s="13" customFormat="1">
      <c r="B183" s="204"/>
      <c r="C183" s="205"/>
      <c r="D183" s="206" t="s">
        <v>139</v>
      </c>
      <c r="E183" s="207" t="s">
        <v>1</v>
      </c>
      <c r="F183" s="208" t="s">
        <v>148</v>
      </c>
      <c r="G183" s="205"/>
      <c r="H183" s="209">
        <v>3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139</v>
      </c>
      <c r="AU183" s="215" t="s">
        <v>82</v>
      </c>
      <c r="AV183" s="13" t="s">
        <v>82</v>
      </c>
      <c r="AW183" s="13" t="s">
        <v>29</v>
      </c>
      <c r="AX183" s="13" t="s">
        <v>72</v>
      </c>
      <c r="AY183" s="215" t="s">
        <v>129</v>
      </c>
    </row>
    <row r="184" spans="1:65" s="14" customFormat="1">
      <c r="B184" s="216"/>
      <c r="C184" s="217"/>
      <c r="D184" s="206" t="s">
        <v>139</v>
      </c>
      <c r="E184" s="218" t="s">
        <v>1</v>
      </c>
      <c r="F184" s="219" t="s">
        <v>142</v>
      </c>
      <c r="G184" s="217"/>
      <c r="H184" s="220">
        <v>3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139</v>
      </c>
      <c r="AU184" s="226" t="s">
        <v>82</v>
      </c>
      <c r="AV184" s="14" t="s">
        <v>137</v>
      </c>
      <c r="AW184" s="14" t="s">
        <v>29</v>
      </c>
      <c r="AX184" s="14" t="s">
        <v>80</v>
      </c>
      <c r="AY184" s="226" t="s">
        <v>129</v>
      </c>
    </row>
    <row r="185" spans="1:65" s="2" customFormat="1" ht="55.5" customHeight="1">
      <c r="A185" s="34"/>
      <c r="B185" s="35"/>
      <c r="C185" s="191" t="s">
        <v>240</v>
      </c>
      <c r="D185" s="191" t="s">
        <v>132</v>
      </c>
      <c r="E185" s="192" t="s">
        <v>241</v>
      </c>
      <c r="F185" s="193" t="s">
        <v>242</v>
      </c>
      <c r="G185" s="194" t="s">
        <v>163</v>
      </c>
      <c r="H185" s="195">
        <v>2</v>
      </c>
      <c r="I185" s="196"/>
      <c r="J185" s="197">
        <f>ROUND(I185*H185,2)</f>
        <v>0</v>
      </c>
      <c r="K185" s="193" t="s">
        <v>136</v>
      </c>
      <c r="L185" s="39"/>
      <c r="M185" s="198" t="s">
        <v>1</v>
      </c>
      <c r="N185" s="199" t="s">
        <v>37</v>
      </c>
      <c r="O185" s="7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137</v>
      </c>
      <c r="AT185" s="202" t="s">
        <v>132</v>
      </c>
      <c r="AU185" s="202" t="s">
        <v>82</v>
      </c>
      <c r="AY185" s="17" t="s">
        <v>129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80</v>
      </c>
      <c r="BK185" s="203">
        <f>ROUND(I185*H185,2)</f>
        <v>0</v>
      </c>
      <c r="BL185" s="17" t="s">
        <v>137</v>
      </c>
      <c r="BM185" s="202" t="s">
        <v>243</v>
      </c>
    </row>
    <row r="186" spans="1:65" s="13" customFormat="1">
      <c r="B186" s="204"/>
      <c r="C186" s="205"/>
      <c r="D186" s="206" t="s">
        <v>139</v>
      </c>
      <c r="E186" s="207" t="s">
        <v>1</v>
      </c>
      <c r="F186" s="208" t="s">
        <v>244</v>
      </c>
      <c r="G186" s="205"/>
      <c r="H186" s="209">
        <v>2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139</v>
      </c>
      <c r="AU186" s="215" t="s">
        <v>82</v>
      </c>
      <c r="AV186" s="13" t="s">
        <v>82</v>
      </c>
      <c r="AW186" s="13" t="s">
        <v>29</v>
      </c>
      <c r="AX186" s="13" t="s">
        <v>72</v>
      </c>
      <c r="AY186" s="215" t="s">
        <v>129</v>
      </c>
    </row>
    <row r="187" spans="1:65" s="14" customFormat="1">
      <c r="B187" s="216"/>
      <c r="C187" s="217"/>
      <c r="D187" s="206" t="s">
        <v>139</v>
      </c>
      <c r="E187" s="218" t="s">
        <v>1</v>
      </c>
      <c r="F187" s="219" t="s">
        <v>142</v>
      </c>
      <c r="G187" s="217"/>
      <c r="H187" s="220">
        <v>2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139</v>
      </c>
      <c r="AU187" s="226" t="s">
        <v>82</v>
      </c>
      <c r="AV187" s="14" t="s">
        <v>137</v>
      </c>
      <c r="AW187" s="14" t="s">
        <v>29</v>
      </c>
      <c r="AX187" s="14" t="s">
        <v>80</v>
      </c>
      <c r="AY187" s="226" t="s">
        <v>129</v>
      </c>
    </row>
    <row r="188" spans="1:65" s="2" customFormat="1" ht="16.5" customHeight="1">
      <c r="A188" s="34"/>
      <c r="B188" s="35"/>
      <c r="C188" s="227" t="s">
        <v>7</v>
      </c>
      <c r="D188" s="227" t="s">
        <v>154</v>
      </c>
      <c r="E188" s="228" t="s">
        <v>245</v>
      </c>
      <c r="F188" s="229" t="s">
        <v>246</v>
      </c>
      <c r="G188" s="230" t="s">
        <v>163</v>
      </c>
      <c r="H188" s="231">
        <v>2</v>
      </c>
      <c r="I188" s="232"/>
      <c r="J188" s="233">
        <f>ROUND(I188*H188,2)</f>
        <v>0</v>
      </c>
      <c r="K188" s="229" t="s">
        <v>136</v>
      </c>
      <c r="L188" s="234"/>
      <c r="M188" s="235" t="s">
        <v>1</v>
      </c>
      <c r="N188" s="236" t="s">
        <v>37</v>
      </c>
      <c r="O188" s="71"/>
      <c r="P188" s="200">
        <f>O188*H188</f>
        <v>0</v>
      </c>
      <c r="Q188" s="200">
        <v>1.5549999999999999</v>
      </c>
      <c r="R188" s="200">
        <f>Q188*H188</f>
        <v>3.11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158</v>
      </c>
      <c r="AT188" s="202" t="s">
        <v>154</v>
      </c>
      <c r="AU188" s="202" t="s">
        <v>82</v>
      </c>
      <c r="AY188" s="17" t="s">
        <v>129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80</v>
      </c>
      <c r="BK188" s="203">
        <f>ROUND(I188*H188,2)</f>
        <v>0</v>
      </c>
      <c r="BL188" s="17" t="s">
        <v>137</v>
      </c>
      <c r="BM188" s="202" t="s">
        <v>247</v>
      </c>
    </row>
    <row r="189" spans="1:65" s="13" customFormat="1">
      <c r="B189" s="204"/>
      <c r="C189" s="205"/>
      <c r="D189" s="206" t="s">
        <v>139</v>
      </c>
      <c r="E189" s="207" t="s">
        <v>1</v>
      </c>
      <c r="F189" s="208" t="s">
        <v>82</v>
      </c>
      <c r="G189" s="205"/>
      <c r="H189" s="209">
        <v>2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139</v>
      </c>
      <c r="AU189" s="215" t="s">
        <v>82</v>
      </c>
      <c r="AV189" s="13" t="s">
        <v>82</v>
      </c>
      <c r="AW189" s="13" t="s">
        <v>29</v>
      </c>
      <c r="AX189" s="13" t="s">
        <v>72</v>
      </c>
      <c r="AY189" s="215" t="s">
        <v>129</v>
      </c>
    </row>
    <row r="190" spans="1:65" s="14" customFormat="1">
      <c r="B190" s="216"/>
      <c r="C190" s="217"/>
      <c r="D190" s="206" t="s">
        <v>139</v>
      </c>
      <c r="E190" s="218" t="s">
        <v>1</v>
      </c>
      <c r="F190" s="219" t="s">
        <v>142</v>
      </c>
      <c r="G190" s="217"/>
      <c r="H190" s="220">
        <v>2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139</v>
      </c>
      <c r="AU190" s="226" t="s">
        <v>82</v>
      </c>
      <c r="AV190" s="14" t="s">
        <v>137</v>
      </c>
      <c r="AW190" s="14" t="s">
        <v>29</v>
      </c>
      <c r="AX190" s="14" t="s">
        <v>80</v>
      </c>
      <c r="AY190" s="226" t="s">
        <v>129</v>
      </c>
    </row>
    <row r="191" spans="1:65" s="2" customFormat="1" ht="16.5" customHeight="1">
      <c r="A191" s="34"/>
      <c r="B191" s="35"/>
      <c r="C191" s="227" t="s">
        <v>248</v>
      </c>
      <c r="D191" s="227" t="s">
        <v>154</v>
      </c>
      <c r="E191" s="228" t="s">
        <v>249</v>
      </c>
      <c r="F191" s="229" t="s">
        <v>250</v>
      </c>
      <c r="G191" s="230" t="s">
        <v>163</v>
      </c>
      <c r="H191" s="231">
        <v>2</v>
      </c>
      <c r="I191" s="232"/>
      <c r="J191" s="233">
        <f>ROUND(I191*H191,2)</f>
        <v>0</v>
      </c>
      <c r="K191" s="229" t="s">
        <v>136</v>
      </c>
      <c r="L191" s="234"/>
      <c r="M191" s="235" t="s">
        <v>1</v>
      </c>
      <c r="N191" s="236" t="s">
        <v>37</v>
      </c>
      <c r="O191" s="71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158</v>
      </c>
      <c r="AT191" s="202" t="s">
        <v>154</v>
      </c>
      <c r="AU191" s="202" t="s">
        <v>82</v>
      </c>
      <c r="AY191" s="17" t="s">
        <v>129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80</v>
      </c>
      <c r="BK191" s="203">
        <f>ROUND(I191*H191,2)</f>
        <v>0</v>
      </c>
      <c r="BL191" s="17" t="s">
        <v>137</v>
      </c>
      <c r="BM191" s="202" t="s">
        <v>251</v>
      </c>
    </row>
    <row r="192" spans="1:65" s="13" customFormat="1">
      <c r="B192" s="204"/>
      <c r="C192" s="205"/>
      <c r="D192" s="206" t="s">
        <v>139</v>
      </c>
      <c r="E192" s="207" t="s">
        <v>1</v>
      </c>
      <c r="F192" s="208" t="s">
        <v>82</v>
      </c>
      <c r="G192" s="205"/>
      <c r="H192" s="209">
        <v>2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139</v>
      </c>
      <c r="AU192" s="215" t="s">
        <v>82</v>
      </c>
      <c r="AV192" s="13" t="s">
        <v>82</v>
      </c>
      <c r="AW192" s="13" t="s">
        <v>29</v>
      </c>
      <c r="AX192" s="13" t="s">
        <v>72</v>
      </c>
      <c r="AY192" s="215" t="s">
        <v>129</v>
      </c>
    </row>
    <row r="193" spans="1:65" s="14" customFormat="1">
      <c r="B193" s="216"/>
      <c r="C193" s="217"/>
      <c r="D193" s="206" t="s">
        <v>139</v>
      </c>
      <c r="E193" s="218" t="s">
        <v>1</v>
      </c>
      <c r="F193" s="219" t="s">
        <v>142</v>
      </c>
      <c r="G193" s="217"/>
      <c r="H193" s="220">
        <v>2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139</v>
      </c>
      <c r="AU193" s="226" t="s">
        <v>82</v>
      </c>
      <c r="AV193" s="14" t="s">
        <v>137</v>
      </c>
      <c r="AW193" s="14" t="s">
        <v>29</v>
      </c>
      <c r="AX193" s="14" t="s">
        <v>80</v>
      </c>
      <c r="AY193" s="226" t="s">
        <v>129</v>
      </c>
    </row>
    <row r="194" spans="1:65" s="2" customFormat="1" ht="72">
      <c r="A194" s="34"/>
      <c r="B194" s="35"/>
      <c r="C194" s="191" t="s">
        <v>252</v>
      </c>
      <c r="D194" s="191" t="s">
        <v>132</v>
      </c>
      <c r="E194" s="192" t="s">
        <v>253</v>
      </c>
      <c r="F194" s="193" t="s">
        <v>254</v>
      </c>
      <c r="G194" s="194" t="s">
        <v>135</v>
      </c>
      <c r="H194" s="195">
        <v>140</v>
      </c>
      <c r="I194" s="196"/>
      <c r="J194" s="197">
        <f>ROUND(I194*H194,2)</f>
        <v>0</v>
      </c>
      <c r="K194" s="193" t="s">
        <v>136</v>
      </c>
      <c r="L194" s="39"/>
      <c r="M194" s="198" t="s">
        <v>1</v>
      </c>
      <c r="N194" s="199" t="s">
        <v>37</v>
      </c>
      <c r="O194" s="7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137</v>
      </c>
      <c r="AT194" s="202" t="s">
        <v>132</v>
      </c>
      <c r="AU194" s="202" t="s">
        <v>82</v>
      </c>
      <c r="AY194" s="17" t="s">
        <v>129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80</v>
      </c>
      <c r="BK194" s="203">
        <f>ROUND(I194*H194,2)</f>
        <v>0</v>
      </c>
      <c r="BL194" s="17" t="s">
        <v>137</v>
      </c>
      <c r="BM194" s="202" t="s">
        <v>255</v>
      </c>
    </row>
    <row r="195" spans="1:65" s="13" customFormat="1">
      <c r="B195" s="204"/>
      <c r="C195" s="205"/>
      <c r="D195" s="206" t="s">
        <v>139</v>
      </c>
      <c r="E195" s="207" t="s">
        <v>1</v>
      </c>
      <c r="F195" s="208" t="s">
        <v>256</v>
      </c>
      <c r="G195" s="205"/>
      <c r="H195" s="209">
        <v>120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139</v>
      </c>
      <c r="AU195" s="215" t="s">
        <v>82</v>
      </c>
      <c r="AV195" s="13" t="s">
        <v>82</v>
      </c>
      <c r="AW195" s="13" t="s">
        <v>29</v>
      </c>
      <c r="AX195" s="13" t="s">
        <v>72</v>
      </c>
      <c r="AY195" s="215" t="s">
        <v>129</v>
      </c>
    </row>
    <row r="196" spans="1:65" s="13" customFormat="1">
      <c r="B196" s="204"/>
      <c r="C196" s="205"/>
      <c r="D196" s="206" t="s">
        <v>139</v>
      </c>
      <c r="E196" s="207" t="s">
        <v>1</v>
      </c>
      <c r="F196" s="208" t="s">
        <v>257</v>
      </c>
      <c r="G196" s="205"/>
      <c r="H196" s="209">
        <v>20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139</v>
      </c>
      <c r="AU196" s="215" t="s">
        <v>82</v>
      </c>
      <c r="AV196" s="13" t="s">
        <v>82</v>
      </c>
      <c r="AW196" s="13" t="s">
        <v>29</v>
      </c>
      <c r="AX196" s="13" t="s">
        <v>72</v>
      </c>
      <c r="AY196" s="215" t="s">
        <v>129</v>
      </c>
    </row>
    <row r="197" spans="1:65" s="14" customFormat="1">
      <c r="B197" s="216"/>
      <c r="C197" s="217"/>
      <c r="D197" s="206" t="s">
        <v>139</v>
      </c>
      <c r="E197" s="218" t="s">
        <v>1</v>
      </c>
      <c r="F197" s="219" t="s">
        <v>142</v>
      </c>
      <c r="G197" s="217"/>
      <c r="H197" s="220">
        <v>140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139</v>
      </c>
      <c r="AU197" s="226" t="s">
        <v>82</v>
      </c>
      <c r="AV197" s="14" t="s">
        <v>137</v>
      </c>
      <c r="AW197" s="14" t="s">
        <v>29</v>
      </c>
      <c r="AX197" s="14" t="s">
        <v>80</v>
      </c>
      <c r="AY197" s="226" t="s">
        <v>129</v>
      </c>
    </row>
    <row r="198" spans="1:65" s="2" customFormat="1" ht="78" customHeight="1">
      <c r="A198" s="34"/>
      <c r="B198" s="35"/>
      <c r="C198" s="191" t="s">
        <v>258</v>
      </c>
      <c r="D198" s="191" t="s">
        <v>132</v>
      </c>
      <c r="E198" s="192" t="s">
        <v>259</v>
      </c>
      <c r="F198" s="193" t="s">
        <v>260</v>
      </c>
      <c r="G198" s="194" t="s">
        <v>151</v>
      </c>
      <c r="H198" s="195">
        <v>3264</v>
      </c>
      <c r="I198" s="196"/>
      <c r="J198" s="197">
        <f>ROUND(I198*H198,2)</f>
        <v>0</v>
      </c>
      <c r="K198" s="193" t="s">
        <v>136</v>
      </c>
      <c r="L198" s="39"/>
      <c r="M198" s="198" t="s">
        <v>1</v>
      </c>
      <c r="N198" s="199" t="s">
        <v>37</v>
      </c>
      <c r="O198" s="7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137</v>
      </c>
      <c r="AT198" s="202" t="s">
        <v>132</v>
      </c>
      <c r="AU198" s="202" t="s">
        <v>82</v>
      </c>
      <c r="AY198" s="17" t="s">
        <v>129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80</v>
      </c>
      <c r="BK198" s="203">
        <f>ROUND(I198*H198,2)</f>
        <v>0</v>
      </c>
      <c r="BL198" s="17" t="s">
        <v>137</v>
      </c>
      <c r="BM198" s="202" t="s">
        <v>261</v>
      </c>
    </row>
    <row r="199" spans="1:65" s="13" customFormat="1">
      <c r="B199" s="204"/>
      <c r="C199" s="205"/>
      <c r="D199" s="206" t="s">
        <v>139</v>
      </c>
      <c r="E199" s="207" t="s">
        <v>1</v>
      </c>
      <c r="F199" s="208" t="s">
        <v>262</v>
      </c>
      <c r="G199" s="205"/>
      <c r="H199" s="209">
        <v>336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139</v>
      </c>
      <c r="AU199" s="215" t="s">
        <v>82</v>
      </c>
      <c r="AV199" s="13" t="s">
        <v>82</v>
      </c>
      <c r="AW199" s="13" t="s">
        <v>29</v>
      </c>
      <c r="AX199" s="13" t="s">
        <v>72</v>
      </c>
      <c r="AY199" s="215" t="s">
        <v>129</v>
      </c>
    </row>
    <row r="200" spans="1:65" s="13" customFormat="1">
      <c r="B200" s="204"/>
      <c r="C200" s="205"/>
      <c r="D200" s="206" t="s">
        <v>139</v>
      </c>
      <c r="E200" s="207" t="s">
        <v>1</v>
      </c>
      <c r="F200" s="208" t="s">
        <v>263</v>
      </c>
      <c r="G200" s="205"/>
      <c r="H200" s="209">
        <v>144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139</v>
      </c>
      <c r="AU200" s="215" t="s">
        <v>82</v>
      </c>
      <c r="AV200" s="13" t="s">
        <v>82</v>
      </c>
      <c r="AW200" s="13" t="s">
        <v>29</v>
      </c>
      <c r="AX200" s="13" t="s">
        <v>72</v>
      </c>
      <c r="AY200" s="215" t="s">
        <v>129</v>
      </c>
    </row>
    <row r="201" spans="1:65" s="13" customFormat="1">
      <c r="B201" s="204"/>
      <c r="C201" s="205"/>
      <c r="D201" s="206" t="s">
        <v>139</v>
      </c>
      <c r="E201" s="207" t="s">
        <v>1</v>
      </c>
      <c r="F201" s="208" t="s">
        <v>264</v>
      </c>
      <c r="G201" s="205"/>
      <c r="H201" s="209">
        <v>264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139</v>
      </c>
      <c r="AU201" s="215" t="s">
        <v>82</v>
      </c>
      <c r="AV201" s="13" t="s">
        <v>82</v>
      </c>
      <c r="AW201" s="13" t="s">
        <v>29</v>
      </c>
      <c r="AX201" s="13" t="s">
        <v>72</v>
      </c>
      <c r="AY201" s="215" t="s">
        <v>129</v>
      </c>
    </row>
    <row r="202" spans="1:65" s="13" customFormat="1">
      <c r="B202" s="204"/>
      <c r="C202" s="205"/>
      <c r="D202" s="206" t="s">
        <v>139</v>
      </c>
      <c r="E202" s="207" t="s">
        <v>1</v>
      </c>
      <c r="F202" s="208" t="s">
        <v>265</v>
      </c>
      <c r="G202" s="205"/>
      <c r="H202" s="209">
        <v>606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139</v>
      </c>
      <c r="AU202" s="215" t="s">
        <v>82</v>
      </c>
      <c r="AV202" s="13" t="s">
        <v>82</v>
      </c>
      <c r="AW202" s="13" t="s">
        <v>29</v>
      </c>
      <c r="AX202" s="13" t="s">
        <v>72</v>
      </c>
      <c r="AY202" s="215" t="s">
        <v>129</v>
      </c>
    </row>
    <row r="203" spans="1:65" s="13" customFormat="1">
      <c r="B203" s="204"/>
      <c r="C203" s="205"/>
      <c r="D203" s="206" t="s">
        <v>139</v>
      </c>
      <c r="E203" s="207" t="s">
        <v>1</v>
      </c>
      <c r="F203" s="208" t="s">
        <v>266</v>
      </c>
      <c r="G203" s="205"/>
      <c r="H203" s="209">
        <v>60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139</v>
      </c>
      <c r="AU203" s="215" t="s">
        <v>82</v>
      </c>
      <c r="AV203" s="13" t="s">
        <v>82</v>
      </c>
      <c r="AW203" s="13" t="s">
        <v>29</v>
      </c>
      <c r="AX203" s="13" t="s">
        <v>72</v>
      </c>
      <c r="AY203" s="215" t="s">
        <v>129</v>
      </c>
    </row>
    <row r="204" spans="1:65" s="13" customFormat="1">
      <c r="B204" s="204"/>
      <c r="C204" s="205"/>
      <c r="D204" s="206" t="s">
        <v>139</v>
      </c>
      <c r="E204" s="207" t="s">
        <v>1</v>
      </c>
      <c r="F204" s="208" t="s">
        <v>267</v>
      </c>
      <c r="G204" s="205"/>
      <c r="H204" s="209">
        <v>138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139</v>
      </c>
      <c r="AU204" s="215" t="s">
        <v>82</v>
      </c>
      <c r="AV204" s="13" t="s">
        <v>82</v>
      </c>
      <c r="AW204" s="13" t="s">
        <v>29</v>
      </c>
      <c r="AX204" s="13" t="s">
        <v>72</v>
      </c>
      <c r="AY204" s="215" t="s">
        <v>129</v>
      </c>
    </row>
    <row r="205" spans="1:65" s="13" customFormat="1">
      <c r="B205" s="204"/>
      <c r="C205" s="205"/>
      <c r="D205" s="206" t="s">
        <v>139</v>
      </c>
      <c r="E205" s="207" t="s">
        <v>1</v>
      </c>
      <c r="F205" s="208" t="s">
        <v>268</v>
      </c>
      <c r="G205" s="205"/>
      <c r="H205" s="209">
        <v>132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139</v>
      </c>
      <c r="AU205" s="215" t="s">
        <v>82</v>
      </c>
      <c r="AV205" s="13" t="s">
        <v>82</v>
      </c>
      <c r="AW205" s="13" t="s">
        <v>29</v>
      </c>
      <c r="AX205" s="13" t="s">
        <v>72</v>
      </c>
      <c r="AY205" s="215" t="s">
        <v>129</v>
      </c>
    </row>
    <row r="206" spans="1:65" s="13" customFormat="1">
      <c r="B206" s="204"/>
      <c r="C206" s="205"/>
      <c r="D206" s="206" t="s">
        <v>139</v>
      </c>
      <c r="E206" s="207" t="s">
        <v>1</v>
      </c>
      <c r="F206" s="208" t="s">
        <v>269</v>
      </c>
      <c r="G206" s="205"/>
      <c r="H206" s="209">
        <v>780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139</v>
      </c>
      <c r="AU206" s="215" t="s">
        <v>82</v>
      </c>
      <c r="AV206" s="13" t="s">
        <v>82</v>
      </c>
      <c r="AW206" s="13" t="s">
        <v>29</v>
      </c>
      <c r="AX206" s="13" t="s">
        <v>72</v>
      </c>
      <c r="AY206" s="215" t="s">
        <v>129</v>
      </c>
    </row>
    <row r="207" spans="1:65" s="13" customFormat="1">
      <c r="B207" s="204"/>
      <c r="C207" s="205"/>
      <c r="D207" s="206" t="s">
        <v>139</v>
      </c>
      <c r="E207" s="207" t="s">
        <v>1</v>
      </c>
      <c r="F207" s="208" t="s">
        <v>270</v>
      </c>
      <c r="G207" s="205"/>
      <c r="H207" s="209">
        <v>804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139</v>
      </c>
      <c r="AU207" s="215" t="s">
        <v>82</v>
      </c>
      <c r="AV207" s="13" t="s">
        <v>82</v>
      </c>
      <c r="AW207" s="13" t="s">
        <v>29</v>
      </c>
      <c r="AX207" s="13" t="s">
        <v>72</v>
      </c>
      <c r="AY207" s="215" t="s">
        <v>129</v>
      </c>
    </row>
    <row r="208" spans="1:65" s="14" customFormat="1">
      <c r="B208" s="216"/>
      <c r="C208" s="217"/>
      <c r="D208" s="206" t="s">
        <v>139</v>
      </c>
      <c r="E208" s="218" t="s">
        <v>1</v>
      </c>
      <c r="F208" s="219" t="s">
        <v>142</v>
      </c>
      <c r="G208" s="217"/>
      <c r="H208" s="220">
        <v>3264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139</v>
      </c>
      <c r="AU208" s="226" t="s">
        <v>82</v>
      </c>
      <c r="AV208" s="14" t="s">
        <v>137</v>
      </c>
      <c r="AW208" s="14" t="s">
        <v>29</v>
      </c>
      <c r="AX208" s="14" t="s">
        <v>80</v>
      </c>
      <c r="AY208" s="226" t="s">
        <v>129</v>
      </c>
    </row>
    <row r="209" spans="1:65" s="2" customFormat="1" ht="66.75" customHeight="1">
      <c r="A209" s="34"/>
      <c r="B209" s="35"/>
      <c r="C209" s="191" t="s">
        <v>271</v>
      </c>
      <c r="D209" s="191" t="s">
        <v>132</v>
      </c>
      <c r="E209" s="192" t="s">
        <v>272</v>
      </c>
      <c r="F209" s="193" t="s">
        <v>273</v>
      </c>
      <c r="G209" s="194" t="s">
        <v>176</v>
      </c>
      <c r="H209" s="195">
        <v>90</v>
      </c>
      <c r="I209" s="196"/>
      <c r="J209" s="197">
        <f>ROUND(I209*H209,2)</f>
        <v>0</v>
      </c>
      <c r="K209" s="193" t="s">
        <v>1</v>
      </c>
      <c r="L209" s="39"/>
      <c r="M209" s="198" t="s">
        <v>1</v>
      </c>
      <c r="N209" s="199" t="s">
        <v>37</v>
      </c>
      <c r="O209" s="71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2" t="s">
        <v>137</v>
      </c>
      <c r="AT209" s="202" t="s">
        <v>132</v>
      </c>
      <c r="AU209" s="202" t="s">
        <v>82</v>
      </c>
      <c r="AY209" s="17" t="s">
        <v>129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7" t="s">
        <v>80</v>
      </c>
      <c r="BK209" s="203">
        <f>ROUND(I209*H209,2)</f>
        <v>0</v>
      </c>
      <c r="BL209" s="17" t="s">
        <v>137</v>
      </c>
      <c r="BM209" s="202" t="s">
        <v>274</v>
      </c>
    </row>
    <row r="210" spans="1:65" s="13" customFormat="1">
      <c r="B210" s="204"/>
      <c r="C210" s="205"/>
      <c r="D210" s="206" t="s">
        <v>139</v>
      </c>
      <c r="E210" s="207" t="s">
        <v>1</v>
      </c>
      <c r="F210" s="208" t="s">
        <v>275</v>
      </c>
      <c r="G210" s="205"/>
      <c r="H210" s="209">
        <v>90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139</v>
      </c>
      <c r="AU210" s="215" t="s">
        <v>82</v>
      </c>
      <c r="AV210" s="13" t="s">
        <v>82</v>
      </c>
      <c r="AW210" s="13" t="s">
        <v>29</v>
      </c>
      <c r="AX210" s="13" t="s">
        <v>72</v>
      </c>
      <c r="AY210" s="215" t="s">
        <v>129</v>
      </c>
    </row>
    <row r="211" spans="1:65" s="14" customFormat="1">
      <c r="B211" s="216"/>
      <c r="C211" s="217"/>
      <c r="D211" s="206" t="s">
        <v>139</v>
      </c>
      <c r="E211" s="218" t="s">
        <v>1</v>
      </c>
      <c r="F211" s="219" t="s">
        <v>142</v>
      </c>
      <c r="G211" s="217"/>
      <c r="H211" s="220">
        <v>90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139</v>
      </c>
      <c r="AU211" s="226" t="s">
        <v>82</v>
      </c>
      <c r="AV211" s="14" t="s">
        <v>137</v>
      </c>
      <c r="AW211" s="14" t="s">
        <v>29</v>
      </c>
      <c r="AX211" s="14" t="s">
        <v>80</v>
      </c>
      <c r="AY211" s="226" t="s">
        <v>129</v>
      </c>
    </row>
    <row r="212" spans="1:65" s="2" customFormat="1" ht="55.5" customHeight="1">
      <c r="A212" s="34"/>
      <c r="B212" s="35"/>
      <c r="C212" s="191" t="s">
        <v>276</v>
      </c>
      <c r="D212" s="191" t="s">
        <v>132</v>
      </c>
      <c r="E212" s="192" t="s">
        <v>277</v>
      </c>
      <c r="F212" s="193" t="s">
        <v>278</v>
      </c>
      <c r="G212" s="194" t="s">
        <v>176</v>
      </c>
      <c r="H212" s="195">
        <v>60</v>
      </c>
      <c r="I212" s="196"/>
      <c r="J212" s="197">
        <f>ROUND(I212*H212,2)</f>
        <v>0</v>
      </c>
      <c r="K212" s="193" t="s">
        <v>136</v>
      </c>
      <c r="L212" s="39"/>
      <c r="M212" s="198" t="s">
        <v>1</v>
      </c>
      <c r="N212" s="199" t="s">
        <v>37</v>
      </c>
      <c r="O212" s="71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2" t="s">
        <v>137</v>
      </c>
      <c r="AT212" s="202" t="s">
        <v>132</v>
      </c>
      <c r="AU212" s="202" t="s">
        <v>82</v>
      </c>
      <c r="AY212" s="17" t="s">
        <v>129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7" t="s">
        <v>80</v>
      </c>
      <c r="BK212" s="203">
        <f>ROUND(I212*H212,2)</f>
        <v>0</v>
      </c>
      <c r="BL212" s="17" t="s">
        <v>137</v>
      </c>
      <c r="BM212" s="202" t="s">
        <v>279</v>
      </c>
    </row>
    <row r="213" spans="1:65" s="13" customFormat="1">
      <c r="B213" s="204"/>
      <c r="C213" s="205"/>
      <c r="D213" s="206" t="s">
        <v>139</v>
      </c>
      <c r="E213" s="207" t="s">
        <v>1</v>
      </c>
      <c r="F213" s="208" t="s">
        <v>280</v>
      </c>
      <c r="G213" s="205"/>
      <c r="H213" s="209">
        <v>60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139</v>
      </c>
      <c r="AU213" s="215" t="s">
        <v>82</v>
      </c>
      <c r="AV213" s="13" t="s">
        <v>82</v>
      </c>
      <c r="AW213" s="13" t="s">
        <v>29</v>
      </c>
      <c r="AX213" s="13" t="s">
        <v>72</v>
      </c>
      <c r="AY213" s="215" t="s">
        <v>129</v>
      </c>
    </row>
    <row r="214" spans="1:65" s="14" customFormat="1">
      <c r="B214" s="216"/>
      <c r="C214" s="217"/>
      <c r="D214" s="206" t="s">
        <v>139</v>
      </c>
      <c r="E214" s="218" t="s">
        <v>1</v>
      </c>
      <c r="F214" s="219" t="s">
        <v>142</v>
      </c>
      <c r="G214" s="217"/>
      <c r="H214" s="220">
        <v>60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139</v>
      </c>
      <c r="AU214" s="226" t="s">
        <v>82</v>
      </c>
      <c r="AV214" s="14" t="s">
        <v>137</v>
      </c>
      <c r="AW214" s="14" t="s">
        <v>29</v>
      </c>
      <c r="AX214" s="14" t="s">
        <v>80</v>
      </c>
      <c r="AY214" s="226" t="s">
        <v>129</v>
      </c>
    </row>
    <row r="215" spans="1:65" s="2" customFormat="1" ht="16.5" customHeight="1">
      <c r="A215" s="34"/>
      <c r="B215" s="35"/>
      <c r="C215" s="227" t="s">
        <v>281</v>
      </c>
      <c r="D215" s="227" t="s">
        <v>154</v>
      </c>
      <c r="E215" s="228" t="s">
        <v>282</v>
      </c>
      <c r="F215" s="229" t="s">
        <v>283</v>
      </c>
      <c r="G215" s="230" t="s">
        <v>163</v>
      </c>
      <c r="H215" s="231">
        <v>61</v>
      </c>
      <c r="I215" s="232"/>
      <c r="J215" s="233">
        <f>ROUND(I215*H215,2)</f>
        <v>0</v>
      </c>
      <c r="K215" s="229" t="s">
        <v>136</v>
      </c>
      <c r="L215" s="234"/>
      <c r="M215" s="235" t="s">
        <v>1</v>
      </c>
      <c r="N215" s="236" t="s">
        <v>37</v>
      </c>
      <c r="O215" s="71"/>
      <c r="P215" s="200">
        <f>O215*H215</f>
        <v>0</v>
      </c>
      <c r="Q215" s="200">
        <v>0.13200000000000001</v>
      </c>
      <c r="R215" s="200">
        <f>Q215*H215</f>
        <v>8.0519999999999996</v>
      </c>
      <c r="S215" s="200">
        <v>0</v>
      </c>
      <c r="T215" s="20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2" t="s">
        <v>158</v>
      </c>
      <c r="AT215" s="202" t="s">
        <v>154</v>
      </c>
      <c r="AU215" s="202" t="s">
        <v>82</v>
      </c>
      <c r="AY215" s="17" t="s">
        <v>129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7" t="s">
        <v>80</v>
      </c>
      <c r="BK215" s="203">
        <f>ROUND(I215*H215,2)</f>
        <v>0</v>
      </c>
      <c r="BL215" s="17" t="s">
        <v>137</v>
      </c>
      <c r="BM215" s="202" t="s">
        <v>284</v>
      </c>
    </row>
    <row r="216" spans="1:65" s="13" customFormat="1">
      <c r="B216" s="204"/>
      <c r="C216" s="205"/>
      <c r="D216" s="206" t="s">
        <v>139</v>
      </c>
      <c r="E216" s="207" t="s">
        <v>1</v>
      </c>
      <c r="F216" s="208" t="s">
        <v>285</v>
      </c>
      <c r="G216" s="205"/>
      <c r="H216" s="209">
        <v>61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139</v>
      </c>
      <c r="AU216" s="215" t="s">
        <v>82</v>
      </c>
      <c r="AV216" s="13" t="s">
        <v>82</v>
      </c>
      <c r="AW216" s="13" t="s">
        <v>29</v>
      </c>
      <c r="AX216" s="13" t="s">
        <v>72</v>
      </c>
      <c r="AY216" s="215" t="s">
        <v>129</v>
      </c>
    </row>
    <row r="217" spans="1:65" s="14" customFormat="1">
      <c r="B217" s="216"/>
      <c r="C217" s="217"/>
      <c r="D217" s="206" t="s">
        <v>139</v>
      </c>
      <c r="E217" s="218" t="s">
        <v>1</v>
      </c>
      <c r="F217" s="219" t="s">
        <v>142</v>
      </c>
      <c r="G217" s="217"/>
      <c r="H217" s="220">
        <v>61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139</v>
      </c>
      <c r="AU217" s="226" t="s">
        <v>82</v>
      </c>
      <c r="AV217" s="14" t="s">
        <v>137</v>
      </c>
      <c r="AW217" s="14" t="s">
        <v>29</v>
      </c>
      <c r="AX217" s="14" t="s">
        <v>80</v>
      </c>
      <c r="AY217" s="226" t="s">
        <v>129</v>
      </c>
    </row>
    <row r="218" spans="1:65" s="2" customFormat="1" ht="16.5" customHeight="1">
      <c r="A218" s="34"/>
      <c r="B218" s="35"/>
      <c r="C218" s="227" t="s">
        <v>286</v>
      </c>
      <c r="D218" s="227" t="s">
        <v>154</v>
      </c>
      <c r="E218" s="228" t="s">
        <v>287</v>
      </c>
      <c r="F218" s="229" t="s">
        <v>288</v>
      </c>
      <c r="G218" s="230" t="s">
        <v>163</v>
      </c>
      <c r="H218" s="231">
        <v>60</v>
      </c>
      <c r="I218" s="232"/>
      <c r="J218" s="233">
        <f>ROUND(I218*H218,2)</f>
        <v>0</v>
      </c>
      <c r="K218" s="229" t="s">
        <v>136</v>
      </c>
      <c r="L218" s="234"/>
      <c r="M218" s="235" t="s">
        <v>1</v>
      </c>
      <c r="N218" s="236" t="s">
        <v>37</v>
      </c>
      <c r="O218" s="71"/>
      <c r="P218" s="200">
        <f>O218*H218</f>
        <v>0</v>
      </c>
      <c r="Q218" s="200">
        <v>0.14899999999999999</v>
      </c>
      <c r="R218" s="200">
        <f>Q218*H218</f>
        <v>8.94</v>
      </c>
      <c r="S218" s="200">
        <v>0</v>
      </c>
      <c r="T218" s="20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2" t="s">
        <v>158</v>
      </c>
      <c r="AT218" s="202" t="s">
        <v>154</v>
      </c>
      <c r="AU218" s="202" t="s">
        <v>82</v>
      </c>
      <c r="AY218" s="17" t="s">
        <v>129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7" t="s">
        <v>80</v>
      </c>
      <c r="BK218" s="203">
        <f>ROUND(I218*H218,2)</f>
        <v>0</v>
      </c>
      <c r="BL218" s="17" t="s">
        <v>137</v>
      </c>
      <c r="BM218" s="202" t="s">
        <v>289</v>
      </c>
    </row>
    <row r="219" spans="1:65" s="13" customFormat="1">
      <c r="B219" s="204"/>
      <c r="C219" s="205"/>
      <c r="D219" s="206" t="s">
        <v>139</v>
      </c>
      <c r="E219" s="207" t="s">
        <v>1</v>
      </c>
      <c r="F219" s="208" t="s">
        <v>290</v>
      </c>
      <c r="G219" s="205"/>
      <c r="H219" s="209">
        <v>60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139</v>
      </c>
      <c r="AU219" s="215" t="s">
        <v>82</v>
      </c>
      <c r="AV219" s="13" t="s">
        <v>82</v>
      </c>
      <c r="AW219" s="13" t="s">
        <v>29</v>
      </c>
      <c r="AX219" s="13" t="s">
        <v>72</v>
      </c>
      <c r="AY219" s="215" t="s">
        <v>129</v>
      </c>
    </row>
    <row r="220" spans="1:65" s="14" customFormat="1">
      <c r="B220" s="216"/>
      <c r="C220" s="217"/>
      <c r="D220" s="206" t="s">
        <v>139</v>
      </c>
      <c r="E220" s="218" t="s">
        <v>1</v>
      </c>
      <c r="F220" s="219" t="s">
        <v>142</v>
      </c>
      <c r="G220" s="217"/>
      <c r="H220" s="220">
        <v>60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139</v>
      </c>
      <c r="AU220" s="226" t="s">
        <v>82</v>
      </c>
      <c r="AV220" s="14" t="s">
        <v>137</v>
      </c>
      <c r="AW220" s="14" t="s">
        <v>29</v>
      </c>
      <c r="AX220" s="14" t="s">
        <v>80</v>
      </c>
      <c r="AY220" s="226" t="s">
        <v>129</v>
      </c>
    </row>
    <row r="221" spans="1:65" s="2" customFormat="1" ht="16.5" customHeight="1">
      <c r="A221" s="34"/>
      <c r="B221" s="35"/>
      <c r="C221" s="227" t="s">
        <v>291</v>
      </c>
      <c r="D221" s="227" t="s">
        <v>154</v>
      </c>
      <c r="E221" s="228" t="s">
        <v>292</v>
      </c>
      <c r="F221" s="229" t="s">
        <v>293</v>
      </c>
      <c r="G221" s="230" t="s">
        <v>163</v>
      </c>
      <c r="H221" s="231">
        <v>120</v>
      </c>
      <c r="I221" s="232"/>
      <c r="J221" s="233">
        <f>ROUND(I221*H221,2)</f>
        <v>0</v>
      </c>
      <c r="K221" s="229" t="s">
        <v>136</v>
      </c>
      <c r="L221" s="234"/>
      <c r="M221" s="235" t="s">
        <v>1</v>
      </c>
      <c r="N221" s="236" t="s">
        <v>37</v>
      </c>
      <c r="O221" s="71"/>
      <c r="P221" s="200">
        <f>O221*H221</f>
        <v>0</v>
      </c>
      <c r="Q221" s="200">
        <v>4.7E-2</v>
      </c>
      <c r="R221" s="200">
        <f>Q221*H221</f>
        <v>5.64</v>
      </c>
      <c r="S221" s="200">
        <v>0</v>
      </c>
      <c r="T221" s="20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2" t="s">
        <v>158</v>
      </c>
      <c r="AT221" s="202" t="s">
        <v>154</v>
      </c>
      <c r="AU221" s="202" t="s">
        <v>82</v>
      </c>
      <c r="AY221" s="17" t="s">
        <v>129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7" t="s">
        <v>80</v>
      </c>
      <c r="BK221" s="203">
        <f>ROUND(I221*H221,2)</f>
        <v>0</v>
      </c>
      <c r="BL221" s="17" t="s">
        <v>137</v>
      </c>
      <c r="BM221" s="202" t="s">
        <v>294</v>
      </c>
    </row>
    <row r="222" spans="1:65" s="13" customFormat="1">
      <c r="B222" s="204"/>
      <c r="C222" s="205"/>
      <c r="D222" s="206" t="s">
        <v>139</v>
      </c>
      <c r="E222" s="207" t="s">
        <v>1</v>
      </c>
      <c r="F222" s="208" t="s">
        <v>256</v>
      </c>
      <c r="G222" s="205"/>
      <c r="H222" s="209">
        <v>120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139</v>
      </c>
      <c r="AU222" s="215" t="s">
        <v>82</v>
      </c>
      <c r="AV222" s="13" t="s">
        <v>82</v>
      </c>
      <c r="AW222" s="13" t="s">
        <v>29</v>
      </c>
      <c r="AX222" s="13" t="s">
        <v>72</v>
      </c>
      <c r="AY222" s="215" t="s">
        <v>129</v>
      </c>
    </row>
    <row r="223" spans="1:65" s="14" customFormat="1">
      <c r="B223" s="216"/>
      <c r="C223" s="217"/>
      <c r="D223" s="206" t="s">
        <v>139</v>
      </c>
      <c r="E223" s="218" t="s">
        <v>1</v>
      </c>
      <c r="F223" s="219" t="s">
        <v>142</v>
      </c>
      <c r="G223" s="217"/>
      <c r="H223" s="220">
        <v>120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139</v>
      </c>
      <c r="AU223" s="226" t="s">
        <v>82</v>
      </c>
      <c r="AV223" s="14" t="s">
        <v>137</v>
      </c>
      <c r="AW223" s="14" t="s">
        <v>29</v>
      </c>
      <c r="AX223" s="14" t="s">
        <v>80</v>
      </c>
      <c r="AY223" s="226" t="s">
        <v>129</v>
      </c>
    </row>
    <row r="224" spans="1:65" s="2" customFormat="1" ht="16.5" customHeight="1">
      <c r="A224" s="34"/>
      <c r="B224" s="35"/>
      <c r="C224" s="227" t="s">
        <v>172</v>
      </c>
      <c r="D224" s="227" t="s">
        <v>154</v>
      </c>
      <c r="E224" s="228" t="s">
        <v>295</v>
      </c>
      <c r="F224" s="229" t="s">
        <v>296</v>
      </c>
      <c r="G224" s="230" t="s">
        <v>163</v>
      </c>
      <c r="H224" s="231">
        <v>80</v>
      </c>
      <c r="I224" s="232"/>
      <c r="J224" s="233">
        <f>ROUND(I224*H224,2)</f>
        <v>0</v>
      </c>
      <c r="K224" s="229" t="s">
        <v>136</v>
      </c>
      <c r="L224" s="234"/>
      <c r="M224" s="235" t="s">
        <v>1</v>
      </c>
      <c r="N224" s="236" t="s">
        <v>37</v>
      </c>
      <c r="O224" s="71"/>
      <c r="P224" s="200">
        <f>O224*H224</f>
        <v>0</v>
      </c>
      <c r="Q224" s="200">
        <v>6.8599999999999994E-2</v>
      </c>
      <c r="R224" s="200">
        <f>Q224*H224</f>
        <v>5.4879999999999995</v>
      </c>
      <c r="S224" s="200">
        <v>0</v>
      </c>
      <c r="T224" s="201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2" t="s">
        <v>158</v>
      </c>
      <c r="AT224" s="202" t="s">
        <v>154</v>
      </c>
      <c r="AU224" s="202" t="s">
        <v>82</v>
      </c>
      <c r="AY224" s="17" t="s">
        <v>129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7" t="s">
        <v>80</v>
      </c>
      <c r="BK224" s="203">
        <f>ROUND(I224*H224,2)</f>
        <v>0</v>
      </c>
      <c r="BL224" s="17" t="s">
        <v>137</v>
      </c>
      <c r="BM224" s="202" t="s">
        <v>297</v>
      </c>
    </row>
    <row r="225" spans="1:65" s="13" customFormat="1">
      <c r="B225" s="204"/>
      <c r="C225" s="205"/>
      <c r="D225" s="206" t="s">
        <v>139</v>
      </c>
      <c r="E225" s="207" t="s">
        <v>1</v>
      </c>
      <c r="F225" s="208" t="s">
        <v>298</v>
      </c>
      <c r="G225" s="205"/>
      <c r="H225" s="209">
        <v>80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139</v>
      </c>
      <c r="AU225" s="215" t="s">
        <v>82</v>
      </c>
      <c r="AV225" s="13" t="s">
        <v>82</v>
      </c>
      <c r="AW225" s="13" t="s">
        <v>29</v>
      </c>
      <c r="AX225" s="13" t="s">
        <v>72</v>
      </c>
      <c r="AY225" s="215" t="s">
        <v>129</v>
      </c>
    </row>
    <row r="226" spans="1:65" s="14" customFormat="1">
      <c r="B226" s="216"/>
      <c r="C226" s="217"/>
      <c r="D226" s="206" t="s">
        <v>139</v>
      </c>
      <c r="E226" s="218" t="s">
        <v>1</v>
      </c>
      <c r="F226" s="219" t="s">
        <v>142</v>
      </c>
      <c r="G226" s="217"/>
      <c r="H226" s="220">
        <v>80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139</v>
      </c>
      <c r="AU226" s="226" t="s">
        <v>82</v>
      </c>
      <c r="AV226" s="14" t="s">
        <v>137</v>
      </c>
      <c r="AW226" s="14" t="s">
        <v>29</v>
      </c>
      <c r="AX226" s="14" t="s">
        <v>80</v>
      </c>
      <c r="AY226" s="226" t="s">
        <v>129</v>
      </c>
    </row>
    <row r="227" spans="1:65" s="2" customFormat="1" ht="21.75" customHeight="1">
      <c r="A227" s="34"/>
      <c r="B227" s="35"/>
      <c r="C227" s="227" t="s">
        <v>299</v>
      </c>
      <c r="D227" s="227" t="s">
        <v>154</v>
      </c>
      <c r="E227" s="228" t="s">
        <v>300</v>
      </c>
      <c r="F227" s="229" t="s">
        <v>301</v>
      </c>
      <c r="G227" s="230" t="s">
        <v>151</v>
      </c>
      <c r="H227" s="231">
        <v>5</v>
      </c>
      <c r="I227" s="232"/>
      <c r="J227" s="233">
        <f>ROUND(I227*H227,2)</f>
        <v>0</v>
      </c>
      <c r="K227" s="229" t="s">
        <v>136</v>
      </c>
      <c r="L227" s="234"/>
      <c r="M227" s="235" t="s">
        <v>1</v>
      </c>
      <c r="N227" s="236" t="s">
        <v>37</v>
      </c>
      <c r="O227" s="71"/>
      <c r="P227" s="200">
        <f>O227*H227</f>
        <v>0</v>
      </c>
      <c r="Q227" s="200">
        <v>2.234</v>
      </c>
      <c r="R227" s="200">
        <f>Q227*H227</f>
        <v>11.17</v>
      </c>
      <c r="S227" s="200">
        <v>0</v>
      </c>
      <c r="T227" s="201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2" t="s">
        <v>158</v>
      </c>
      <c r="AT227" s="202" t="s">
        <v>154</v>
      </c>
      <c r="AU227" s="202" t="s">
        <v>82</v>
      </c>
      <c r="AY227" s="17" t="s">
        <v>129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7" t="s">
        <v>80</v>
      </c>
      <c r="BK227" s="203">
        <f>ROUND(I227*H227,2)</f>
        <v>0</v>
      </c>
      <c r="BL227" s="17" t="s">
        <v>137</v>
      </c>
      <c r="BM227" s="202" t="s">
        <v>302</v>
      </c>
    </row>
    <row r="228" spans="1:65" s="13" customFormat="1">
      <c r="B228" s="204"/>
      <c r="C228" s="205"/>
      <c r="D228" s="206" t="s">
        <v>139</v>
      </c>
      <c r="E228" s="207" t="s">
        <v>1</v>
      </c>
      <c r="F228" s="208" t="s">
        <v>303</v>
      </c>
      <c r="G228" s="205"/>
      <c r="H228" s="209">
        <v>5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139</v>
      </c>
      <c r="AU228" s="215" t="s">
        <v>82</v>
      </c>
      <c r="AV228" s="13" t="s">
        <v>82</v>
      </c>
      <c r="AW228" s="13" t="s">
        <v>29</v>
      </c>
      <c r="AX228" s="13" t="s">
        <v>72</v>
      </c>
      <c r="AY228" s="215" t="s">
        <v>129</v>
      </c>
    </row>
    <row r="229" spans="1:65" s="14" customFormat="1">
      <c r="B229" s="216"/>
      <c r="C229" s="217"/>
      <c r="D229" s="206" t="s">
        <v>139</v>
      </c>
      <c r="E229" s="218" t="s">
        <v>1</v>
      </c>
      <c r="F229" s="219" t="s">
        <v>142</v>
      </c>
      <c r="G229" s="217"/>
      <c r="H229" s="220">
        <v>5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139</v>
      </c>
      <c r="AU229" s="226" t="s">
        <v>82</v>
      </c>
      <c r="AV229" s="14" t="s">
        <v>137</v>
      </c>
      <c r="AW229" s="14" t="s">
        <v>29</v>
      </c>
      <c r="AX229" s="14" t="s">
        <v>80</v>
      </c>
      <c r="AY229" s="226" t="s">
        <v>129</v>
      </c>
    </row>
    <row r="230" spans="1:65" s="2" customFormat="1" ht="55.5" customHeight="1">
      <c r="A230" s="34"/>
      <c r="B230" s="35"/>
      <c r="C230" s="191" t="s">
        <v>304</v>
      </c>
      <c r="D230" s="191" t="s">
        <v>132</v>
      </c>
      <c r="E230" s="192" t="s">
        <v>305</v>
      </c>
      <c r="F230" s="193" t="s">
        <v>306</v>
      </c>
      <c r="G230" s="194" t="s">
        <v>135</v>
      </c>
      <c r="H230" s="195">
        <v>1200</v>
      </c>
      <c r="I230" s="196"/>
      <c r="J230" s="197">
        <f>ROUND(I230*H230,2)</f>
        <v>0</v>
      </c>
      <c r="K230" s="193" t="s">
        <v>136</v>
      </c>
      <c r="L230" s="39"/>
      <c r="M230" s="198" t="s">
        <v>1</v>
      </c>
      <c r="N230" s="199" t="s">
        <v>37</v>
      </c>
      <c r="O230" s="71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2" t="s">
        <v>137</v>
      </c>
      <c r="AT230" s="202" t="s">
        <v>132</v>
      </c>
      <c r="AU230" s="202" t="s">
        <v>82</v>
      </c>
      <c r="AY230" s="17" t="s">
        <v>129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7" t="s">
        <v>80</v>
      </c>
      <c r="BK230" s="203">
        <f>ROUND(I230*H230,2)</f>
        <v>0</v>
      </c>
      <c r="BL230" s="17" t="s">
        <v>137</v>
      </c>
      <c r="BM230" s="202" t="s">
        <v>307</v>
      </c>
    </row>
    <row r="231" spans="1:65" s="13" customFormat="1">
      <c r="B231" s="204"/>
      <c r="C231" s="205"/>
      <c r="D231" s="206" t="s">
        <v>139</v>
      </c>
      <c r="E231" s="207" t="s">
        <v>1</v>
      </c>
      <c r="F231" s="208" t="s">
        <v>308</v>
      </c>
      <c r="G231" s="205"/>
      <c r="H231" s="209">
        <v>1200</v>
      </c>
      <c r="I231" s="210"/>
      <c r="J231" s="205"/>
      <c r="K231" s="205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139</v>
      </c>
      <c r="AU231" s="215" t="s">
        <v>82</v>
      </c>
      <c r="AV231" s="13" t="s">
        <v>82</v>
      </c>
      <c r="AW231" s="13" t="s">
        <v>29</v>
      </c>
      <c r="AX231" s="13" t="s">
        <v>72</v>
      </c>
      <c r="AY231" s="215" t="s">
        <v>129</v>
      </c>
    </row>
    <row r="232" spans="1:65" s="14" customFormat="1">
      <c r="B232" s="216"/>
      <c r="C232" s="217"/>
      <c r="D232" s="206" t="s">
        <v>139</v>
      </c>
      <c r="E232" s="218" t="s">
        <v>1</v>
      </c>
      <c r="F232" s="219" t="s">
        <v>142</v>
      </c>
      <c r="G232" s="217"/>
      <c r="H232" s="220">
        <v>1200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139</v>
      </c>
      <c r="AU232" s="226" t="s">
        <v>82</v>
      </c>
      <c r="AV232" s="14" t="s">
        <v>137</v>
      </c>
      <c r="AW232" s="14" t="s">
        <v>29</v>
      </c>
      <c r="AX232" s="14" t="s">
        <v>80</v>
      </c>
      <c r="AY232" s="226" t="s">
        <v>129</v>
      </c>
    </row>
    <row r="233" spans="1:65" s="2" customFormat="1" ht="21.75" customHeight="1">
      <c r="A233" s="34"/>
      <c r="B233" s="35"/>
      <c r="C233" s="227" t="s">
        <v>309</v>
      </c>
      <c r="D233" s="227" t="s">
        <v>154</v>
      </c>
      <c r="E233" s="228" t="s">
        <v>310</v>
      </c>
      <c r="F233" s="229" t="s">
        <v>311</v>
      </c>
      <c r="G233" s="230" t="s">
        <v>157</v>
      </c>
      <c r="H233" s="231">
        <v>33.799999999999997</v>
      </c>
      <c r="I233" s="232"/>
      <c r="J233" s="233">
        <f>ROUND(I233*H233,2)</f>
        <v>0</v>
      </c>
      <c r="K233" s="229" t="s">
        <v>136</v>
      </c>
      <c r="L233" s="234"/>
      <c r="M233" s="235" t="s">
        <v>1</v>
      </c>
      <c r="N233" s="236" t="s">
        <v>37</v>
      </c>
      <c r="O233" s="71"/>
      <c r="P233" s="200">
        <f>O233*H233</f>
        <v>0</v>
      </c>
      <c r="Q233" s="200">
        <v>1</v>
      </c>
      <c r="R233" s="200">
        <f>Q233*H233</f>
        <v>33.799999999999997</v>
      </c>
      <c r="S233" s="200">
        <v>0</v>
      </c>
      <c r="T233" s="201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2" t="s">
        <v>158</v>
      </c>
      <c r="AT233" s="202" t="s">
        <v>154</v>
      </c>
      <c r="AU233" s="202" t="s">
        <v>82</v>
      </c>
      <c r="AY233" s="17" t="s">
        <v>129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7" t="s">
        <v>80</v>
      </c>
      <c r="BK233" s="203">
        <f>ROUND(I233*H233,2)</f>
        <v>0</v>
      </c>
      <c r="BL233" s="17" t="s">
        <v>137</v>
      </c>
      <c r="BM233" s="202" t="s">
        <v>312</v>
      </c>
    </row>
    <row r="234" spans="1:65" s="13" customFormat="1">
      <c r="B234" s="204"/>
      <c r="C234" s="205"/>
      <c r="D234" s="206" t="s">
        <v>139</v>
      </c>
      <c r="E234" s="207" t="s">
        <v>1</v>
      </c>
      <c r="F234" s="208" t="s">
        <v>313</v>
      </c>
      <c r="G234" s="205"/>
      <c r="H234" s="209">
        <v>13.8</v>
      </c>
      <c r="I234" s="210"/>
      <c r="J234" s="205"/>
      <c r="K234" s="205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139</v>
      </c>
      <c r="AU234" s="215" t="s">
        <v>82</v>
      </c>
      <c r="AV234" s="13" t="s">
        <v>82</v>
      </c>
      <c r="AW234" s="13" t="s">
        <v>29</v>
      </c>
      <c r="AX234" s="13" t="s">
        <v>72</v>
      </c>
      <c r="AY234" s="215" t="s">
        <v>129</v>
      </c>
    </row>
    <row r="235" spans="1:65" s="13" customFormat="1">
      <c r="B235" s="204"/>
      <c r="C235" s="205"/>
      <c r="D235" s="206" t="s">
        <v>139</v>
      </c>
      <c r="E235" s="207" t="s">
        <v>1</v>
      </c>
      <c r="F235" s="208" t="s">
        <v>314</v>
      </c>
      <c r="G235" s="205"/>
      <c r="H235" s="209">
        <v>20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139</v>
      </c>
      <c r="AU235" s="215" t="s">
        <v>82</v>
      </c>
      <c r="AV235" s="13" t="s">
        <v>82</v>
      </c>
      <c r="AW235" s="13" t="s">
        <v>29</v>
      </c>
      <c r="AX235" s="13" t="s">
        <v>72</v>
      </c>
      <c r="AY235" s="215" t="s">
        <v>129</v>
      </c>
    </row>
    <row r="236" spans="1:65" s="14" customFormat="1">
      <c r="B236" s="216"/>
      <c r="C236" s="217"/>
      <c r="D236" s="206" t="s">
        <v>139</v>
      </c>
      <c r="E236" s="218" t="s">
        <v>1</v>
      </c>
      <c r="F236" s="219" t="s">
        <v>142</v>
      </c>
      <c r="G236" s="217"/>
      <c r="H236" s="220">
        <v>33.799999999999997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139</v>
      </c>
      <c r="AU236" s="226" t="s">
        <v>82</v>
      </c>
      <c r="AV236" s="14" t="s">
        <v>137</v>
      </c>
      <c r="AW236" s="14" t="s">
        <v>29</v>
      </c>
      <c r="AX236" s="14" t="s">
        <v>80</v>
      </c>
      <c r="AY236" s="226" t="s">
        <v>129</v>
      </c>
    </row>
    <row r="237" spans="1:65" s="2" customFormat="1" ht="72">
      <c r="A237" s="34"/>
      <c r="B237" s="35"/>
      <c r="C237" s="191" t="s">
        <v>315</v>
      </c>
      <c r="D237" s="191" t="s">
        <v>132</v>
      </c>
      <c r="E237" s="192" t="s">
        <v>316</v>
      </c>
      <c r="F237" s="193" t="s">
        <v>317</v>
      </c>
      <c r="G237" s="194" t="s">
        <v>151</v>
      </c>
      <c r="H237" s="195">
        <v>5</v>
      </c>
      <c r="I237" s="196"/>
      <c r="J237" s="197">
        <f>ROUND(I237*H237,2)</f>
        <v>0</v>
      </c>
      <c r="K237" s="193" t="s">
        <v>136</v>
      </c>
      <c r="L237" s="39"/>
      <c r="M237" s="198" t="s">
        <v>1</v>
      </c>
      <c r="N237" s="199" t="s">
        <v>37</v>
      </c>
      <c r="O237" s="71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2" t="s">
        <v>137</v>
      </c>
      <c r="AT237" s="202" t="s">
        <v>132</v>
      </c>
      <c r="AU237" s="202" t="s">
        <v>82</v>
      </c>
      <c r="AY237" s="17" t="s">
        <v>129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7" t="s">
        <v>80</v>
      </c>
      <c r="BK237" s="203">
        <f>ROUND(I237*H237,2)</f>
        <v>0</v>
      </c>
      <c r="BL237" s="17" t="s">
        <v>137</v>
      </c>
      <c r="BM237" s="202" t="s">
        <v>318</v>
      </c>
    </row>
    <row r="238" spans="1:65" s="13" customFormat="1">
      <c r="B238" s="204"/>
      <c r="C238" s="205"/>
      <c r="D238" s="206" t="s">
        <v>139</v>
      </c>
      <c r="E238" s="207" t="s">
        <v>1</v>
      </c>
      <c r="F238" s="208" t="s">
        <v>319</v>
      </c>
      <c r="G238" s="205"/>
      <c r="H238" s="209">
        <v>5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139</v>
      </c>
      <c r="AU238" s="215" t="s">
        <v>82</v>
      </c>
      <c r="AV238" s="13" t="s">
        <v>82</v>
      </c>
      <c r="AW238" s="13" t="s">
        <v>29</v>
      </c>
      <c r="AX238" s="13" t="s">
        <v>72</v>
      </c>
      <c r="AY238" s="215" t="s">
        <v>129</v>
      </c>
    </row>
    <row r="239" spans="1:65" s="14" customFormat="1">
      <c r="B239" s="216"/>
      <c r="C239" s="217"/>
      <c r="D239" s="206" t="s">
        <v>139</v>
      </c>
      <c r="E239" s="218" t="s">
        <v>1</v>
      </c>
      <c r="F239" s="219" t="s">
        <v>142</v>
      </c>
      <c r="G239" s="217"/>
      <c r="H239" s="220">
        <v>5</v>
      </c>
      <c r="I239" s="221"/>
      <c r="J239" s="217"/>
      <c r="K239" s="217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139</v>
      </c>
      <c r="AU239" s="226" t="s">
        <v>82</v>
      </c>
      <c r="AV239" s="14" t="s">
        <v>137</v>
      </c>
      <c r="AW239" s="14" t="s">
        <v>29</v>
      </c>
      <c r="AX239" s="14" t="s">
        <v>80</v>
      </c>
      <c r="AY239" s="226" t="s">
        <v>129</v>
      </c>
    </row>
    <row r="240" spans="1:65" s="12" customFormat="1" ht="25.9" customHeight="1">
      <c r="B240" s="175"/>
      <c r="C240" s="176"/>
      <c r="D240" s="177" t="s">
        <v>71</v>
      </c>
      <c r="E240" s="178" t="s">
        <v>320</v>
      </c>
      <c r="F240" s="178" t="s">
        <v>321</v>
      </c>
      <c r="G240" s="176"/>
      <c r="H240" s="176"/>
      <c r="I240" s="179"/>
      <c r="J240" s="180">
        <f>BK240</f>
        <v>0</v>
      </c>
      <c r="K240" s="176"/>
      <c r="L240" s="181"/>
      <c r="M240" s="182"/>
      <c r="N240" s="183"/>
      <c r="O240" s="183"/>
      <c r="P240" s="184">
        <f>SUM(P241:P265)</f>
        <v>0</v>
      </c>
      <c r="Q240" s="183"/>
      <c r="R240" s="184">
        <f>SUM(R241:R265)</f>
        <v>0</v>
      </c>
      <c r="S240" s="183"/>
      <c r="T240" s="185">
        <f>SUM(T241:T265)</f>
        <v>0</v>
      </c>
      <c r="AR240" s="186" t="s">
        <v>137</v>
      </c>
      <c r="AT240" s="187" t="s">
        <v>71</v>
      </c>
      <c r="AU240" s="187" t="s">
        <v>72</v>
      </c>
      <c r="AY240" s="186" t="s">
        <v>129</v>
      </c>
      <c r="BK240" s="188">
        <f>SUM(BK241:BK265)</f>
        <v>0</v>
      </c>
    </row>
    <row r="241" spans="1:65" s="2" customFormat="1" ht="78" customHeight="1">
      <c r="A241" s="34"/>
      <c r="B241" s="35"/>
      <c r="C241" s="191" t="s">
        <v>322</v>
      </c>
      <c r="D241" s="191" t="s">
        <v>132</v>
      </c>
      <c r="E241" s="192" t="s">
        <v>323</v>
      </c>
      <c r="F241" s="193" t="s">
        <v>324</v>
      </c>
      <c r="G241" s="194" t="s">
        <v>163</v>
      </c>
      <c r="H241" s="195">
        <v>1</v>
      </c>
      <c r="I241" s="196"/>
      <c r="J241" s="197">
        <f>ROUND(I241*H241,2)</f>
        <v>0</v>
      </c>
      <c r="K241" s="252" t="s">
        <v>136</v>
      </c>
      <c r="L241" s="39"/>
      <c r="M241" s="198" t="s">
        <v>1</v>
      </c>
      <c r="N241" s="199" t="s">
        <v>37</v>
      </c>
      <c r="O241" s="71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2" t="s">
        <v>137</v>
      </c>
      <c r="AT241" s="202" t="s">
        <v>132</v>
      </c>
      <c r="AU241" s="202" t="s">
        <v>80</v>
      </c>
      <c r="AY241" s="17" t="s">
        <v>129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" t="s">
        <v>80</v>
      </c>
      <c r="BK241" s="203">
        <f>ROUND(I241*H241,2)</f>
        <v>0</v>
      </c>
      <c r="BL241" s="17" t="s">
        <v>137</v>
      </c>
      <c r="BM241" s="202" t="s">
        <v>325</v>
      </c>
    </row>
    <row r="242" spans="1:65" s="13" customFormat="1">
      <c r="B242" s="204"/>
      <c r="C242" s="205"/>
      <c r="D242" s="206" t="s">
        <v>139</v>
      </c>
      <c r="E242" s="207" t="s">
        <v>1</v>
      </c>
      <c r="F242" s="208" t="s">
        <v>80</v>
      </c>
      <c r="G242" s="205"/>
      <c r="H242" s="209">
        <v>1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139</v>
      </c>
      <c r="AU242" s="215" t="s">
        <v>80</v>
      </c>
      <c r="AV242" s="13" t="s">
        <v>82</v>
      </c>
      <c r="AW242" s="13" t="s">
        <v>29</v>
      </c>
      <c r="AX242" s="13" t="s">
        <v>72</v>
      </c>
      <c r="AY242" s="215" t="s">
        <v>129</v>
      </c>
    </row>
    <row r="243" spans="1:65" s="14" customFormat="1">
      <c r="B243" s="216"/>
      <c r="C243" s="217"/>
      <c r="D243" s="206" t="s">
        <v>139</v>
      </c>
      <c r="E243" s="218" t="s">
        <v>1</v>
      </c>
      <c r="F243" s="219" t="s">
        <v>142</v>
      </c>
      <c r="G243" s="217"/>
      <c r="H243" s="220">
        <v>1</v>
      </c>
      <c r="I243" s="221"/>
      <c r="J243" s="217"/>
      <c r="K243" s="217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139</v>
      </c>
      <c r="AU243" s="226" t="s">
        <v>80</v>
      </c>
      <c r="AV243" s="14" t="s">
        <v>137</v>
      </c>
      <c r="AW243" s="14" t="s">
        <v>29</v>
      </c>
      <c r="AX243" s="14" t="s">
        <v>80</v>
      </c>
      <c r="AY243" s="226" t="s">
        <v>129</v>
      </c>
    </row>
    <row r="244" spans="1:65" s="2" customFormat="1" ht="36">
      <c r="A244" s="34"/>
      <c r="B244" s="35"/>
      <c r="C244" s="191" t="s">
        <v>326</v>
      </c>
      <c r="D244" s="191" t="s">
        <v>132</v>
      </c>
      <c r="E244" s="192" t="s">
        <v>327</v>
      </c>
      <c r="F244" s="193" t="s">
        <v>328</v>
      </c>
      <c r="G244" s="194" t="s">
        <v>163</v>
      </c>
      <c r="H244" s="195">
        <v>6</v>
      </c>
      <c r="I244" s="196"/>
      <c r="J244" s="197">
        <f>ROUND(I244*H244,2)</f>
        <v>0</v>
      </c>
      <c r="K244" s="193" t="s">
        <v>136</v>
      </c>
      <c r="L244" s="39"/>
      <c r="M244" s="198" t="s">
        <v>1</v>
      </c>
      <c r="N244" s="199" t="s">
        <v>37</v>
      </c>
      <c r="O244" s="71"/>
      <c r="P244" s="200">
        <f>O244*H244</f>
        <v>0</v>
      </c>
      <c r="Q244" s="200">
        <v>0</v>
      </c>
      <c r="R244" s="200">
        <f>Q244*H244</f>
        <v>0</v>
      </c>
      <c r="S244" s="200">
        <v>0</v>
      </c>
      <c r="T244" s="201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2" t="s">
        <v>329</v>
      </c>
      <c r="AT244" s="202" t="s">
        <v>132</v>
      </c>
      <c r="AU244" s="202" t="s">
        <v>80</v>
      </c>
      <c r="AY244" s="17" t="s">
        <v>129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7" t="s">
        <v>80</v>
      </c>
      <c r="BK244" s="203">
        <f>ROUND(I244*H244,2)</f>
        <v>0</v>
      </c>
      <c r="BL244" s="17" t="s">
        <v>329</v>
      </c>
      <c r="BM244" s="202" t="s">
        <v>330</v>
      </c>
    </row>
    <row r="245" spans="1:65" s="13" customFormat="1">
      <c r="B245" s="204"/>
      <c r="C245" s="205"/>
      <c r="D245" s="206" t="s">
        <v>139</v>
      </c>
      <c r="E245" s="207" t="s">
        <v>1</v>
      </c>
      <c r="F245" s="208" t="s">
        <v>166</v>
      </c>
      <c r="G245" s="205"/>
      <c r="H245" s="209">
        <v>6</v>
      </c>
      <c r="I245" s="210"/>
      <c r="J245" s="205"/>
      <c r="K245" s="205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139</v>
      </c>
      <c r="AU245" s="215" t="s">
        <v>80</v>
      </c>
      <c r="AV245" s="13" t="s">
        <v>82</v>
      </c>
      <c r="AW245" s="13" t="s">
        <v>29</v>
      </c>
      <c r="AX245" s="13" t="s">
        <v>72</v>
      </c>
      <c r="AY245" s="215" t="s">
        <v>129</v>
      </c>
    </row>
    <row r="246" spans="1:65" s="14" customFormat="1">
      <c r="B246" s="216"/>
      <c r="C246" s="217"/>
      <c r="D246" s="206" t="s">
        <v>139</v>
      </c>
      <c r="E246" s="218" t="s">
        <v>1</v>
      </c>
      <c r="F246" s="219" t="s">
        <v>142</v>
      </c>
      <c r="G246" s="217"/>
      <c r="H246" s="220">
        <v>6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139</v>
      </c>
      <c r="AU246" s="226" t="s">
        <v>80</v>
      </c>
      <c r="AV246" s="14" t="s">
        <v>137</v>
      </c>
      <c r="AW246" s="14" t="s">
        <v>29</v>
      </c>
      <c r="AX246" s="14" t="s">
        <v>80</v>
      </c>
      <c r="AY246" s="226" t="s">
        <v>129</v>
      </c>
    </row>
    <row r="247" spans="1:65" s="2" customFormat="1" ht="21.75" customHeight="1">
      <c r="A247" s="34"/>
      <c r="B247" s="35"/>
      <c r="C247" s="191" t="s">
        <v>331</v>
      </c>
      <c r="D247" s="191" t="s">
        <v>132</v>
      </c>
      <c r="E247" s="192" t="s">
        <v>332</v>
      </c>
      <c r="F247" s="193" t="s">
        <v>333</v>
      </c>
      <c r="G247" s="194" t="s">
        <v>163</v>
      </c>
      <c r="H247" s="195">
        <v>6</v>
      </c>
      <c r="I247" s="196"/>
      <c r="J247" s="197">
        <f>ROUND(I247*H247,2)</f>
        <v>0</v>
      </c>
      <c r="K247" s="193" t="s">
        <v>136</v>
      </c>
      <c r="L247" s="39"/>
      <c r="M247" s="198" t="s">
        <v>1</v>
      </c>
      <c r="N247" s="199" t="s">
        <v>37</v>
      </c>
      <c r="O247" s="71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2" t="s">
        <v>329</v>
      </c>
      <c r="AT247" s="202" t="s">
        <v>132</v>
      </c>
      <c r="AU247" s="202" t="s">
        <v>80</v>
      </c>
      <c r="AY247" s="17" t="s">
        <v>129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7" t="s">
        <v>80</v>
      </c>
      <c r="BK247" s="203">
        <f>ROUND(I247*H247,2)</f>
        <v>0</v>
      </c>
      <c r="BL247" s="17" t="s">
        <v>329</v>
      </c>
      <c r="BM247" s="202" t="s">
        <v>334</v>
      </c>
    </row>
    <row r="248" spans="1:65" s="13" customFormat="1">
      <c r="B248" s="204"/>
      <c r="C248" s="205"/>
      <c r="D248" s="206" t="s">
        <v>139</v>
      </c>
      <c r="E248" s="207" t="s">
        <v>1</v>
      </c>
      <c r="F248" s="208" t="s">
        <v>166</v>
      </c>
      <c r="G248" s="205"/>
      <c r="H248" s="209">
        <v>6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139</v>
      </c>
      <c r="AU248" s="215" t="s">
        <v>80</v>
      </c>
      <c r="AV248" s="13" t="s">
        <v>82</v>
      </c>
      <c r="AW248" s="13" t="s">
        <v>29</v>
      </c>
      <c r="AX248" s="13" t="s">
        <v>72</v>
      </c>
      <c r="AY248" s="215" t="s">
        <v>129</v>
      </c>
    </row>
    <row r="249" spans="1:65" s="14" customFormat="1">
      <c r="B249" s="216"/>
      <c r="C249" s="217"/>
      <c r="D249" s="206" t="s">
        <v>139</v>
      </c>
      <c r="E249" s="218" t="s">
        <v>1</v>
      </c>
      <c r="F249" s="219" t="s">
        <v>142</v>
      </c>
      <c r="G249" s="217"/>
      <c r="H249" s="220">
        <v>6</v>
      </c>
      <c r="I249" s="221"/>
      <c r="J249" s="217"/>
      <c r="K249" s="217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139</v>
      </c>
      <c r="AU249" s="226" t="s">
        <v>80</v>
      </c>
      <c r="AV249" s="14" t="s">
        <v>137</v>
      </c>
      <c r="AW249" s="14" t="s">
        <v>29</v>
      </c>
      <c r="AX249" s="14" t="s">
        <v>80</v>
      </c>
      <c r="AY249" s="226" t="s">
        <v>129</v>
      </c>
    </row>
    <row r="250" spans="1:65" s="2" customFormat="1" ht="128.65" customHeight="1">
      <c r="A250" s="34"/>
      <c r="B250" s="35"/>
      <c r="C250" s="191" t="s">
        <v>335</v>
      </c>
      <c r="D250" s="191" t="s">
        <v>132</v>
      </c>
      <c r="E250" s="192" t="s">
        <v>336</v>
      </c>
      <c r="F250" s="193" t="s">
        <v>337</v>
      </c>
      <c r="G250" s="194" t="s">
        <v>157</v>
      </c>
      <c r="H250" s="195">
        <v>2600</v>
      </c>
      <c r="I250" s="196"/>
      <c r="J250" s="197">
        <f>ROUND(I250*H250,2)</f>
        <v>0</v>
      </c>
      <c r="K250" s="193" t="s">
        <v>136</v>
      </c>
      <c r="L250" s="39"/>
      <c r="M250" s="198" t="s">
        <v>1</v>
      </c>
      <c r="N250" s="199" t="s">
        <v>37</v>
      </c>
      <c r="O250" s="71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2" t="s">
        <v>329</v>
      </c>
      <c r="AT250" s="202" t="s">
        <v>132</v>
      </c>
      <c r="AU250" s="202" t="s">
        <v>80</v>
      </c>
      <c r="AY250" s="17" t="s">
        <v>129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7" t="s">
        <v>80</v>
      </c>
      <c r="BK250" s="203">
        <f>ROUND(I250*H250,2)</f>
        <v>0</v>
      </c>
      <c r="BL250" s="17" t="s">
        <v>329</v>
      </c>
      <c r="BM250" s="202" t="s">
        <v>338</v>
      </c>
    </row>
    <row r="251" spans="1:65" s="13" customFormat="1">
      <c r="B251" s="204"/>
      <c r="C251" s="205"/>
      <c r="D251" s="206" t="s">
        <v>139</v>
      </c>
      <c r="E251" s="207" t="s">
        <v>1</v>
      </c>
      <c r="F251" s="208" t="s">
        <v>339</v>
      </c>
      <c r="G251" s="205"/>
      <c r="H251" s="209">
        <v>2600</v>
      </c>
      <c r="I251" s="210"/>
      <c r="J251" s="205"/>
      <c r="K251" s="205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139</v>
      </c>
      <c r="AU251" s="215" t="s">
        <v>80</v>
      </c>
      <c r="AV251" s="13" t="s">
        <v>82</v>
      </c>
      <c r="AW251" s="13" t="s">
        <v>29</v>
      </c>
      <c r="AX251" s="13" t="s">
        <v>72</v>
      </c>
      <c r="AY251" s="215" t="s">
        <v>129</v>
      </c>
    </row>
    <row r="252" spans="1:65" s="14" customFormat="1">
      <c r="B252" s="216"/>
      <c r="C252" s="217"/>
      <c r="D252" s="206" t="s">
        <v>139</v>
      </c>
      <c r="E252" s="218" t="s">
        <v>1</v>
      </c>
      <c r="F252" s="219" t="s">
        <v>142</v>
      </c>
      <c r="G252" s="217"/>
      <c r="H252" s="220">
        <v>2600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139</v>
      </c>
      <c r="AU252" s="226" t="s">
        <v>80</v>
      </c>
      <c r="AV252" s="14" t="s">
        <v>137</v>
      </c>
      <c r="AW252" s="14" t="s">
        <v>29</v>
      </c>
      <c r="AX252" s="14" t="s">
        <v>80</v>
      </c>
      <c r="AY252" s="226" t="s">
        <v>129</v>
      </c>
    </row>
    <row r="253" spans="1:65" s="2" customFormat="1" ht="156.75" customHeight="1">
      <c r="A253" s="34"/>
      <c r="B253" s="35"/>
      <c r="C253" s="191" t="s">
        <v>340</v>
      </c>
      <c r="D253" s="191" t="s">
        <v>132</v>
      </c>
      <c r="E253" s="192" t="s">
        <v>341</v>
      </c>
      <c r="F253" s="193" t="s">
        <v>342</v>
      </c>
      <c r="G253" s="194" t="s">
        <v>157</v>
      </c>
      <c r="H253" s="195">
        <v>4837.9669999999996</v>
      </c>
      <c r="I253" s="196"/>
      <c r="J253" s="197">
        <f>ROUND(I253*H253,2)</f>
        <v>0</v>
      </c>
      <c r="K253" s="193" t="s">
        <v>136</v>
      </c>
      <c r="L253" s="39"/>
      <c r="M253" s="198" t="s">
        <v>1</v>
      </c>
      <c r="N253" s="199" t="s">
        <v>37</v>
      </c>
      <c r="O253" s="71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2" t="s">
        <v>329</v>
      </c>
      <c r="AT253" s="202" t="s">
        <v>132</v>
      </c>
      <c r="AU253" s="202" t="s">
        <v>80</v>
      </c>
      <c r="AY253" s="17" t="s">
        <v>129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7" t="s">
        <v>80</v>
      </c>
      <c r="BK253" s="203">
        <f>ROUND(I253*H253,2)</f>
        <v>0</v>
      </c>
      <c r="BL253" s="17" t="s">
        <v>329</v>
      </c>
      <c r="BM253" s="202" t="s">
        <v>343</v>
      </c>
    </row>
    <row r="254" spans="1:65" s="13" customFormat="1">
      <c r="B254" s="204"/>
      <c r="C254" s="205"/>
      <c r="D254" s="206" t="s">
        <v>139</v>
      </c>
      <c r="E254" s="207" t="s">
        <v>1</v>
      </c>
      <c r="F254" s="208" t="s">
        <v>344</v>
      </c>
      <c r="G254" s="205"/>
      <c r="H254" s="209">
        <v>4762.8</v>
      </c>
      <c r="I254" s="210"/>
      <c r="J254" s="205"/>
      <c r="K254" s="205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139</v>
      </c>
      <c r="AU254" s="215" t="s">
        <v>80</v>
      </c>
      <c r="AV254" s="13" t="s">
        <v>82</v>
      </c>
      <c r="AW254" s="13" t="s">
        <v>29</v>
      </c>
      <c r="AX254" s="13" t="s">
        <v>72</v>
      </c>
      <c r="AY254" s="215" t="s">
        <v>129</v>
      </c>
    </row>
    <row r="255" spans="1:65" s="13" customFormat="1">
      <c r="B255" s="204"/>
      <c r="C255" s="205"/>
      <c r="D255" s="206" t="s">
        <v>139</v>
      </c>
      <c r="E255" s="207" t="s">
        <v>1</v>
      </c>
      <c r="F255" s="208" t="s">
        <v>345</v>
      </c>
      <c r="G255" s="205"/>
      <c r="H255" s="209">
        <v>18.962</v>
      </c>
      <c r="I255" s="210"/>
      <c r="J255" s="205"/>
      <c r="K255" s="205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139</v>
      </c>
      <c r="AU255" s="215" t="s">
        <v>80</v>
      </c>
      <c r="AV255" s="13" t="s">
        <v>82</v>
      </c>
      <c r="AW255" s="13" t="s">
        <v>29</v>
      </c>
      <c r="AX255" s="13" t="s">
        <v>72</v>
      </c>
      <c r="AY255" s="215" t="s">
        <v>129</v>
      </c>
    </row>
    <row r="256" spans="1:65" s="13" customFormat="1">
      <c r="B256" s="204"/>
      <c r="C256" s="205"/>
      <c r="D256" s="206" t="s">
        <v>139</v>
      </c>
      <c r="E256" s="207" t="s">
        <v>1</v>
      </c>
      <c r="F256" s="208" t="s">
        <v>346</v>
      </c>
      <c r="G256" s="205"/>
      <c r="H256" s="209">
        <v>1.387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139</v>
      </c>
      <c r="AU256" s="215" t="s">
        <v>80</v>
      </c>
      <c r="AV256" s="13" t="s">
        <v>82</v>
      </c>
      <c r="AW256" s="13" t="s">
        <v>29</v>
      </c>
      <c r="AX256" s="13" t="s">
        <v>72</v>
      </c>
      <c r="AY256" s="215" t="s">
        <v>129</v>
      </c>
    </row>
    <row r="257" spans="1:65" s="13" customFormat="1">
      <c r="B257" s="204"/>
      <c r="C257" s="205"/>
      <c r="D257" s="206" t="s">
        <v>139</v>
      </c>
      <c r="E257" s="207" t="s">
        <v>1</v>
      </c>
      <c r="F257" s="208" t="s">
        <v>347</v>
      </c>
      <c r="G257" s="205"/>
      <c r="H257" s="209">
        <v>26.748000000000001</v>
      </c>
      <c r="I257" s="210"/>
      <c r="J257" s="205"/>
      <c r="K257" s="205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139</v>
      </c>
      <c r="AU257" s="215" t="s">
        <v>80</v>
      </c>
      <c r="AV257" s="13" t="s">
        <v>82</v>
      </c>
      <c r="AW257" s="13" t="s">
        <v>29</v>
      </c>
      <c r="AX257" s="13" t="s">
        <v>72</v>
      </c>
      <c r="AY257" s="215" t="s">
        <v>129</v>
      </c>
    </row>
    <row r="258" spans="1:65" s="13" customFormat="1">
      <c r="B258" s="204"/>
      <c r="C258" s="205"/>
      <c r="D258" s="206" t="s">
        <v>139</v>
      </c>
      <c r="E258" s="207" t="s">
        <v>1</v>
      </c>
      <c r="F258" s="208" t="s">
        <v>348</v>
      </c>
      <c r="G258" s="205"/>
      <c r="H258" s="209">
        <v>13.8</v>
      </c>
      <c r="I258" s="210"/>
      <c r="J258" s="205"/>
      <c r="K258" s="205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139</v>
      </c>
      <c r="AU258" s="215" t="s">
        <v>80</v>
      </c>
      <c r="AV258" s="13" t="s">
        <v>82</v>
      </c>
      <c r="AW258" s="13" t="s">
        <v>29</v>
      </c>
      <c r="AX258" s="13" t="s">
        <v>72</v>
      </c>
      <c r="AY258" s="215" t="s">
        <v>129</v>
      </c>
    </row>
    <row r="259" spans="1:65" s="13" customFormat="1">
      <c r="B259" s="204"/>
      <c r="C259" s="205"/>
      <c r="D259" s="206" t="s">
        <v>139</v>
      </c>
      <c r="E259" s="207" t="s">
        <v>1</v>
      </c>
      <c r="F259" s="208" t="s">
        <v>349</v>
      </c>
      <c r="G259" s="205"/>
      <c r="H259" s="209">
        <v>11.17</v>
      </c>
      <c r="I259" s="210"/>
      <c r="J259" s="205"/>
      <c r="K259" s="205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139</v>
      </c>
      <c r="AU259" s="215" t="s">
        <v>80</v>
      </c>
      <c r="AV259" s="13" t="s">
        <v>82</v>
      </c>
      <c r="AW259" s="13" t="s">
        <v>29</v>
      </c>
      <c r="AX259" s="13" t="s">
        <v>72</v>
      </c>
      <c r="AY259" s="215" t="s">
        <v>129</v>
      </c>
    </row>
    <row r="260" spans="1:65" s="13" customFormat="1">
      <c r="B260" s="204"/>
      <c r="C260" s="205"/>
      <c r="D260" s="206" t="s">
        <v>139</v>
      </c>
      <c r="E260" s="207" t="s">
        <v>1</v>
      </c>
      <c r="F260" s="208" t="s">
        <v>350</v>
      </c>
      <c r="G260" s="205"/>
      <c r="H260" s="209">
        <v>3.1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139</v>
      </c>
      <c r="AU260" s="215" t="s">
        <v>80</v>
      </c>
      <c r="AV260" s="13" t="s">
        <v>82</v>
      </c>
      <c r="AW260" s="13" t="s">
        <v>29</v>
      </c>
      <c r="AX260" s="13" t="s">
        <v>72</v>
      </c>
      <c r="AY260" s="215" t="s">
        <v>129</v>
      </c>
    </row>
    <row r="261" spans="1:65" s="14" customFormat="1">
      <c r="B261" s="216"/>
      <c r="C261" s="217"/>
      <c r="D261" s="206" t="s">
        <v>139</v>
      </c>
      <c r="E261" s="218" t="s">
        <v>1</v>
      </c>
      <c r="F261" s="219" t="s">
        <v>142</v>
      </c>
      <c r="G261" s="217"/>
      <c r="H261" s="220">
        <v>4837.9670000000006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139</v>
      </c>
      <c r="AU261" s="226" t="s">
        <v>80</v>
      </c>
      <c r="AV261" s="14" t="s">
        <v>137</v>
      </c>
      <c r="AW261" s="14" t="s">
        <v>29</v>
      </c>
      <c r="AX261" s="14" t="s">
        <v>80</v>
      </c>
      <c r="AY261" s="226" t="s">
        <v>129</v>
      </c>
    </row>
    <row r="262" spans="1:65" s="2" customFormat="1" ht="90" customHeight="1">
      <c r="A262" s="34"/>
      <c r="B262" s="35"/>
      <c r="C262" s="191" t="s">
        <v>351</v>
      </c>
      <c r="D262" s="191" t="s">
        <v>132</v>
      </c>
      <c r="E262" s="192" t="s">
        <v>352</v>
      </c>
      <c r="F262" s="193" t="s">
        <v>353</v>
      </c>
      <c r="G262" s="194" t="s">
        <v>163</v>
      </c>
      <c r="H262" s="195">
        <v>5</v>
      </c>
      <c r="I262" s="196"/>
      <c r="J262" s="197">
        <f>ROUND(I262*H262,2)</f>
        <v>0</v>
      </c>
      <c r="K262" s="193" t="s">
        <v>136</v>
      </c>
      <c r="L262" s="39"/>
      <c r="M262" s="198" t="s">
        <v>1</v>
      </c>
      <c r="N262" s="199" t="s">
        <v>37</v>
      </c>
      <c r="O262" s="71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2" t="s">
        <v>329</v>
      </c>
      <c r="AT262" s="202" t="s">
        <v>132</v>
      </c>
      <c r="AU262" s="202" t="s">
        <v>80</v>
      </c>
      <c r="AY262" s="17" t="s">
        <v>129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7" t="s">
        <v>80</v>
      </c>
      <c r="BK262" s="203">
        <f>ROUND(I262*H262,2)</f>
        <v>0</v>
      </c>
      <c r="BL262" s="17" t="s">
        <v>329</v>
      </c>
      <c r="BM262" s="202" t="s">
        <v>354</v>
      </c>
    </row>
    <row r="263" spans="1:65" s="13" customFormat="1">
      <c r="B263" s="204"/>
      <c r="C263" s="205"/>
      <c r="D263" s="206" t="s">
        <v>139</v>
      </c>
      <c r="E263" s="207" t="s">
        <v>1</v>
      </c>
      <c r="F263" s="208" t="s">
        <v>130</v>
      </c>
      <c r="G263" s="205"/>
      <c r="H263" s="209">
        <v>5</v>
      </c>
      <c r="I263" s="210"/>
      <c r="J263" s="205"/>
      <c r="K263" s="205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139</v>
      </c>
      <c r="AU263" s="215" t="s">
        <v>80</v>
      </c>
      <c r="AV263" s="13" t="s">
        <v>82</v>
      </c>
      <c r="AW263" s="13" t="s">
        <v>29</v>
      </c>
      <c r="AX263" s="13" t="s">
        <v>72</v>
      </c>
      <c r="AY263" s="215" t="s">
        <v>129</v>
      </c>
    </row>
    <row r="264" spans="1:65" s="14" customFormat="1">
      <c r="B264" s="216"/>
      <c r="C264" s="217"/>
      <c r="D264" s="206" t="s">
        <v>139</v>
      </c>
      <c r="E264" s="218" t="s">
        <v>1</v>
      </c>
      <c r="F264" s="219" t="s">
        <v>142</v>
      </c>
      <c r="G264" s="217"/>
      <c r="H264" s="220">
        <v>5</v>
      </c>
      <c r="I264" s="221"/>
      <c r="J264" s="217"/>
      <c r="K264" s="217"/>
      <c r="L264" s="222"/>
      <c r="M264" s="223"/>
      <c r="N264" s="224"/>
      <c r="O264" s="224"/>
      <c r="P264" s="224"/>
      <c r="Q264" s="224"/>
      <c r="R264" s="224"/>
      <c r="S264" s="224"/>
      <c r="T264" s="225"/>
      <c r="AT264" s="226" t="s">
        <v>139</v>
      </c>
      <c r="AU264" s="226" t="s">
        <v>80</v>
      </c>
      <c r="AV264" s="14" t="s">
        <v>137</v>
      </c>
      <c r="AW264" s="14" t="s">
        <v>29</v>
      </c>
      <c r="AX264" s="14" t="s">
        <v>80</v>
      </c>
      <c r="AY264" s="226" t="s">
        <v>129</v>
      </c>
    </row>
    <row r="265" spans="1:65" s="14" customFormat="1">
      <c r="B265" s="216"/>
      <c r="C265" s="217"/>
      <c r="D265" s="206" t="s">
        <v>139</v>
      </c>
      <c r="E265" s="218" t="s">
        <v>1</v>
      </c>
      <c r="F265" s="219" t="s">
        <v>142</v>
      </c>
      <c r="G265" s="217"/>
      <c r="H265" s="220">
        <v>0</v>
      </c>
      <c r="I265" s="221"/>
      <c r="J265" s="217"/>
      <c r="K265" s="217"/>
      <c r="L265" s="222"/>
      <c r="M265" s="247"/>
      <c r="N265" s="248"/>
      <c r="O265" s="248"/>
      <c r="P265" s="248"/>
      <c r="Q265" s="248"/>
      <c r="R265" s="248"/>
      <c r="S265" s="248"/>
      <c r="T265" s="249"/>
      <c r="AT265" s="226" t="s">
        <v>139</v>
      </c>
      <c r="AU265" s="226" t="s">
        <v>80</v>
      </c>
      <c r="AV265" s="14" t="s">
        <v>137</v>
      </c>
      <c r="AW265" s="14" t="s">
        <v>29</v>
      </c>
      <c r="AX265" s="14" t="s">
        <v>72</v>
      </c>
      <c r="AY265" s="226" t="s">
        <v>129</v>
      </c>
    </row>
    <row r="266" spans="1:65" s="2" customFormat="1" ht="6.95" customHeight="1">
      <c r="A266" s="34"/>
      <c r="B266" s="54"/>
      <c r="C266" s="55"/>
      <c r="D266" s="55"/>
      <c r="E266" s="55"/>
      <c r="F266" s="55"/>
      <c r="G266" s="55"/>
      <c r="H266" s="55"/>
      <c r="I266" s="55"/>
      <c r="J266" s="55"/>
      <c r="K266" s="55"/>
      <c r="L266" s="39"/>
      <c r="M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</row>
  </sheetData>
  <sheetProtection algorithmName="SHA-512" hashValue="0wOAdVA+N3pODNFgXKcFt9oyhKQRcQ0b71OtFkhhdRwFqFP+xtjspp/K0aTg9WcfJ/aeFD0p1/04K4bltUkAHw==" saltValue="Q9bjmSBJgsW9dX7ZLb7JnA==" spinCount="100000" sheet="1" objects="1" scenarios="1" formatColumns="0" formatRows="0" autoFilter="0"/>
  <autoFilter ref="C118:K26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topLeftCell="A113" workbookViewId="0">
      <selection activeCell="K208" sqref="K20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7" t="s">
        <v>85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103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2" t="str">
        <f>'Rekapitulace stavby'!K6</f>
        <v>15 - Oprava trati v úseku Kladno Ostrovec - Kralupy nad Vltavou</v>
      </c>
      <c r="F7" s="303"/>
      <c r="G7" s="303"/>
      <c r="H7" s="303"/>
      <c r="L7" s="20"/>
    </row>
    <row r="8" spans="1:46" s="2" customFormat="1" ht="12" customHeight="1">
      <c r="A8" s="34"/>
      <c r="B8" s="39"/>
      <c r="C8" s="34"/>
      <c r="D8" s="119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04" t="s">
        <v>355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44312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8" t="s">
        <v>1</v>
      </c>
      <c r="F27" s="308"/>
      <c r="G27" s="308"/>
      <c r="H27" s="308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ROUND((SUM(BE119:BE226)),  2)</f>
        <v>0</v>
      </c>
      <c r="G33" s="34"/>
      <c r="H33" s="34"/>
      <c r="I33" s="130">
        <v>0.21</v>
      </c>
      <c r="J33" s="129">
        <f>ROUND(((SUM(BE119:BE226))*I33),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ROUND((SUM(BF119:BF226)),  2)</f>
        <v>0</v>
      </c>
      <c r="G34" s="34"/>
      <c r="H34" s="34"/>
      <c r="I34" s="130">
        <v>0.15</v>
      </c>
      <c r="J34" s="129">
        <f>ROUND(((SUM(BF119:BF226))*I34),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ROUND((SUM(BG119:BG226)),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ROUND((SUM(BH119:BH226)),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ROUND((SUM(BI119:BI226)),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15 - Oprava trati v úseku Kladno Ostrovec - Kralupy nad Vltavou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95" t="str">
        <f>E9</f>
        <v>02 - Oprava železničního svršku Kladno Ostrovec - Kladno Dubí km 4,600-7,050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44312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107</v>
      </c>
      <c r="D94" s="150"/>
      <c r="E94" s="150"/>
      <c r="F94" s="150"/>
      <c r="G94" s="150"/>
      <c r="H94" s="150"/>
      <c r="I94" s="150"/>
      <c r="J94" s="151" t="s">
        <v>108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109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53"/>
      <c r="C97" s="154"/>
      <c r="D97" s="155" t="s">
        <v>111</v>
      </c>
      <c r="E97" s="156"/>
      <c r="F97" s="156"/>
      <c r="G97" s="156"/>
      <c r="H97" s="156"/>
      <c r="I97" s="156"/>
      <c r="J97" s="157">
        <f>J120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112</v>
      </c>
      <c r="E98" s="161"/>
      <c r="F98" s="161"/>
      <c r="G98" s="161"/>
      <c r="H98" s="161"/>
      <c r="I98" s="161"/>
      <c r="J98" s="162">
        <f>J121</f>
        <v>0</v>
      </c>
      <c r="K98" s="104"/>
      <c r="L98" s="163"/>
    </row>
    <row r="99" spans="1:31" s="9" customFormat="1" ht="24.95" customHeight="1">
      <c r="B99" s="153"/>
      <c r="C99" s="154"/>
      <c r="D99" s="155" t="s">
        <v>113</v>
      </c>
      <c r="E99" s="156"/>
      <c r="F99" s="156"/>
      <c r="G99" s="156"/>
      <c r="H99" s="156"/>
      <c r="I99" s="156"/>
      <c r="J99" s="157">
        <f>J207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114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00" t="str">
        <f>E7</f>
        <v>15 - Oprava trati v úseku Kladno Ostrovec - Kralupy nad Vltavou</v>
      </c>
      <c r="F109" s="301"/>
      <c r="G109" s="301"/>
      <c r="H109" s="30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30" customHeight="1">
      <c r="A111" s="34"/>
      <c r="B111" s="35"/>
      <c r="C111" s="36"/>
      <c r="D111" s="36"/>
      <c r="E111" s="295" t="str">
        <f>E9</f>
        <v>02 - Oprava železničního svršku Kladno Ostrovec - Kladno Dubí km 4,600-7,050</v>
      </c>
      <c r="F111" s="299"/>
      <c r="G111" s="299"/>
      <c r="H111" s="299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>
        <f>IF(J12="","",J12)</f>
        <v>44312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23</v>
      </c>
      <c r="D115" s="36"/>
      <c r="E115" s="36"/>
      <c r="F115" s="27" t="str">
        <f>E15</f>
        <v xml:space="preserve"> </v>
      </c>
      <c r="G115" s="36"/>
      <c r="H115" s="36"/>
      <c r="I115" s="29" t="s">
        <v>28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26</v>
      </c>
      <c r="D116" s="36"/>
      <c r="E116" s="36"/>
      <c r="F116" s="27" t="str">
        <f>IF(E18="","",E18)</f>
        <v>Vyplň údaj</v>
      </c>
      <c r="G116" s="36"/>
      <c r="H116" s="36"/>
      <c r="I116" s="29" t="s">
        <v>30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4"/>
      <c r="B118" s="165"/>
      <c r="C118" s="166" t="s">
        <v>115</v>
      </c>
      <c r="D118" s="167" t="s">
        <v>57</v>
      </c>
      <c r="E118" s="167" t="s">
        <v>53</v>
      </c>
      <c r="F118" s="167" t="s">
        <v>54</v>
      </c>
      <c r="G118" s="167" t="s">
        <v>116</v>
      </c>
      <c r="H118" s="167" t="s">
        <v>117</v>
      </c>
      <c r="I118" s="167" t="s">
        <v>118</v>
      </c>
      <c r="J118" s="167" t="s">
        <v>108</v>
      </c>
      <c r="K118" s="168" t="s">
        <v>119</v>
      </c>
      <c r="L118" s="169"/>
      <c r="M118" s="75" t="s">
        <v>1</v>
      </c>
      <c r="N118" s="76" t="s">
        <v>36</v>
      </c>
      <c r="O118" s="76" t="s">
        <v>120</v>
      </c>
      <c r="P118" s="76" t="s">
        <v>121</v>
      </c>
      <c r="Q118" s="76" t="s">
        <v>122</v>
      </c>
      <c r="R118" s="76" t="s">
        <v>123</v>
      </c>
      <c r="S118" s="76" t="s">
        <v>124</v>
      </c>
      <c r="T118" s="77" t="s">
        <v>125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4"/>
      <c r="B119" s="35"/>
      <c r="C119" s="82" t="s">
        <v>126</v>
      </c>
      <c r="D119" s="36"/>
      <c r="E119" s="36"/>
      <c r="F119" s="36"/>
      <c r="G119" s="36"/>
      <c r="H119" s="36"/>
      <c r="I119" s="36"/>
      <c r="J119" s="170">
        <f>BK119</f>
        <v>0</v>
      </c>
      <c r="K119" s="36"/>
      <c r="L119" s="39"/>
      <c r="M119" s="78"/>
      <c r="N119" s="171"/>
      <c r="O119" s="79"/>
      <c r="P119" s="172">
        <f>P120+P207</f>
        <v>0</v>
      </c>
      <c r="Q119" s="79"/>
      <c r="R119" s="172">
        <f>R120+R207</f>
        <v>3717.38688</v>
      </c>
      <c r="S119" s="79"/>
      <c r="T119" s="173">
        <f>T120+T207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71</v>
      </c>
      <c r="AU119" s="17" t="s">
        <v>110</v>
      </c>
      <c r="BK119" s="174">
        <f>BK120+BK207</f>
        <v>0</v>
      </c>
    </row>
    <row r="120" spans="1:65" s="12" customFormat="1" ht="25.9" customHeight="1">
      <c r="B120" s="175"/>
      <c r="C120" s="176"/>
      <c r="D120" s="177" t="s">
        <v>71</v>
      </c>
      <c r="E120" s="178" t="s">
        <v>127</v>
      </c>
      <c r="F120" s="178" t="s">
        <v>128</v>
      </c>
      <c r="G120" s="176"/>
      <c r="H120" s="176"/>
      <c r="I120" s="179"/>
      <c r="J120" s="180">
        <f>BK120</f>
        <v>0</v>
      </c>
      <c r="K120" s="176"/>
      <c r="L120" s="181"/>
      <c r="M120" s="182"/>
      <c r="N120" s="183"/>
      <c r="O120" s="183"/>
      <c r="P120" s="184">
        <f>P121</f>
        <v>0</v>
      </c>
      <c r="Q120" s="183"/>
      <c r="R120" s="184">
        <f>R121</f>
        <v>3717.38688</v>
      </c>
      <c r="S120" s="183"/>
      <c r="T120" s="185">
        <f>T121</f>
        <v>0</v>
      </c>
      <c r="AR120" s="186" t="s">
        <v>80</v>
      </c>
      <c r="AT120" s="187" t="s">
        <v>71</v>
      </c>
      <c r="AU120" s="187" t="s">
        <v>72</v>
      </c>
      <c r="AY120" s="186" t="s">
        <v>129</v>
      </c>
      <c r="BK120" s="188">
        <f>BK121</f>
        <v>0</v>
      </c>
    </row>
    <row r="121" spans="1:65" s="12" customFormat="1" ht="22.9" customHeight="1">
      <c r="B121" s="175"/>
      <c r="C121" s="176"/>
      <c r="D121" s="177" t="s">
        <v>71</v>
      </c>
      <c r="E121" s="189" t="s">
        <v>130</v>
      </c>
      <c r="F121" s="189" t="s">
        <v>131</v>
      </c>
      <c r="G121" s="176"/>
      <c r="H121" s="176"/>
      <c r="I121" s="179"/>
      <c r="J121" s="190">
        <f>BK121</f>
        <v>0</v>
      </c>
      <c r="K121" s="176"/>
      <c r="L121" s="181"/>
      <c r="M121" s="182"/>
      <c r="N121" s="183"/>
      <c r="O121" s="183"/>
      <c r="P121" s="184">
        <f>SUM(P122:P206)</f>
        <v>0</v>
      </c>
      <c r="Q121" s="183"/>
      <c r="R121" s="184">
        <f>SUM(R122:R206)</f>
        <v>3717.38688</v>
      </c>
      <c r="S121" s="183"/>
      <c r="T121" s="185">
        <f>SUM(T122:T206)</f>
        <v>0</v>
      </c>
      <c r="AR121" s="186" t="s">
        <v>80</v>
      </c>
      <c r="AT121" s="187" t="s">
        <v>71</v>
      </c>
      <c r="AU121" s="187" t="s">
        <v>80</v>
      </c>
      <c r="AY121" s="186" t="s">
        <v>129</v>
      </c>
      <c r="BK121" s="188">
        <f>SUM(BK122:BK206)</f>
        <v>0</v>
      </c>
    </row>
    <row r="122" spans="1:65" s="2" customFormat="1" ht="66.75" customHeight="1">
      <c r="A122" s="34"/>
      <c r="B122" s="35"/>
      <c r="C122" s="191" t="s">
        <v>80</v>
      </c>
      <c r="D122" s="191" t="s">
        <v>132</v>
      </c>
      <c r="E122" s="192" t="s">
        <v>133</v>
      </c>
      <c r="F122" s="193" t="s">
        <v>134</v>
      </c>
      <c r="G122" s="194" t="s">
        <v>135</v>
      </c>
      <c r="H122" s="195">
        <v>3200</v>
      </c>
      <c r="I122" s="196"/>
      <c r="J122" s="197">
        <f>ROUND(I122*H122,2)</f>
        <v>0</v>
      </c>
      <c r="K122" s="193" t="s">
        <v>136</v>
      </c>
      <c r="L122" s="39"/>
      <c r="M122" s="198" t="s">
        <v>1</v>
      </c>
      <c r="N122" s="199" t="s">
        <v>37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137</v>
      </c>
      <c r="AT122" s="202" t="s">
        <v>132</v>
      </c>
      <c r="AU122" s="202" t="s">
        <v>82</v>
      </c>
      <c r="AY122" s="17" t="s">
        <v>129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80</v>
      </c>
      <c r="BK122" s="203">
        <f>ROUND(I122*H122,2)</f>
        <v>0</v>
      </c>
      <c r="BL122" s="17" t="s">
        <v>137</v>
      </c>
      <c r="BM122" s="202" t="s">
        <v>356</v>
      </c>
    </row>
    <row r="123" spans="1:65" s="13" customFormat="1">
      <c r="B123" s="204"/>
      <c r="C123" s="205"/>
      <c r="D123" s="206" t="s">
        <v>139</v>
      </c>
      <c r="E123" s="207" t="s">
        <v>1</v>
      </c>
      <c r="F123" s="208" t="s">
        <v>357</v>
      </c>
      <c r="G123" s="205"/>
      <c r="H123" s="209">
        <v>3200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139</v>
      </c>
      <c r="AU123" s="215" t="s">
        <v>82</v>
      </c>
      <c r="AV123" s="13" t="s">
        <v>82</v>
      </c>
      <c r="AW123" s="13" t="s">
        <v>29</v>
      </c>
      <c r="AX123" s="13" t="s">
        <v>72</v>
      </c>
      <c r="AY123" s="215" t="s">
        <v>129</v>
      </c>
    </row>
    <row r="124" spans="1:65" s="14" customFormat="1">
      <c r="B124" s="216"/>
      <c r="C124" s="217"/>
      <c r="D124" s="206" t="s">
        <v>139</v>
      </c>
      <c r="E124" s="218" t="s">
        <v>1</v>
      </c>
      <c r="F124" s="219" t="s">
        <v>142</v>
      </c>
      <c r="G124" s="217"/>
      <c r="H124" s="220">
        <v>3200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139</v>
      </c>
      <c r="AU124" s="226" t="s">
        <v>82</v>
      </c>
      <c r="AV124" s="14" t="s">
        <v>137</v>
      </c>
      <c r="AW124" s="14" t="s">
        <v>29</v>
      </c>
      <c r="AX124" s="14" t="s">
        <v>80</v>
      </c>
      <c r="AY124" s="226" t="s">
        <v>129</v>
      </c>
    </row>
    <row r="125" spans="1:65" s="2" customFormat="1" ht="128.65" customHeight="1">
      <c r="A125" s="34"/>
      <c r="B125" s="35"/>
      <c r="C125" s="191" t="s">
        <v>82</v>
      </c>
      <c r="D125" s="191" t="s">
        <v>132</v>
      </c>
      <c r="E125" s="192" t="s">
        <v>358</v>
      </c>
      <c r="F125" s="193" t="s">
        <v>359</v>
      </c>
      <c r="G125" s="194" t="s">
        <v>151</v>
      </c>
      <c r="H125" s="195">
        <v>28.7</v>
      </c>
      <c r="I125" s="196"/>
      <c r="J125" s="197">
        <f>ROUND(I125*H125,2)</f>
        <v>0</v>
      </c>
      <c r="K125" s="193" t="s">
        <v>136</v>
      </c>
      <c r="L125" s="39"/>
      <c r="M125" s="198" t="s">
        <v>1</v>
      </c>
      <c r="N125" s="199" t="s">
        <v>37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137</v>
      </c>
      <c r="AT125" s="202" t="s">
        <v>132</v>
      </c>
      <c r="AU125" s="202" t="s">
        <v>82</v>
      </c>
      <c r="AY125" s="17" t="s">
        <v>129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80</v>
      </c>
      <c r="BK125" s="203">
        <f>ROUND(I125*H125,2)</f>
        <v>0</v>
      </c>
      <c r="BL125" s="17" t="s">
        <v>137</v>
      </c>
      <c r="BM125" s="202" t="s">
        <v>360</v>
      </c>
    </row>
    <row r="126" spans="1:65" s="13" customFormat="1">
      <c r="B126" s="204"/>
      <c r="C126" s="205"/>
      <c r="D126" s="206" t="s">
        <v>139</v>
      </c>
      <c r="E126" s="207" t="s">
        <v>1</v>
      </c>
      <c r="F126" s="208" t="s">
        <v>361</v>
      </c>
      <c r="G126" s="205"/>
      <c r="H126" s="209">
        <v>28.7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139</v>
      </c>
      <c r="AU126" s="215" t="s">
        <v>82</v>
      </c>
      <c r="AV126" s="13" t="s">
        <v>82</v>
      </c>
      <c r="AW126" s="13" t="s">
        <v>29</v>
      </c>
      <c r="AX126" s="13" t="s">
        <v>72</v>
      </c>
      <c r="AY126" s="215" t="s">
        <v>129</v>
      </c>
    </row>
    <row r="127" spans="1:65" s="14" customFormat="1">
      <c r="B127" s="216"/>
      <c r="C127" s="217"/>
      <c r="D127" s="206" t="s">
        <v>139</v>
      </c>
      <c r="E127" s="218" t="s">
        <v>1</v>
      </c>
      <c r="F127" s="219" t="s">
        <v>142</v>
      </c>
      <c r="G127" s="217"/>
      <c r="H127" s="220">
        <v>28.7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139</v>
      </c>
      <c r="AU127" s="226" t="s">
        <v>82</v>
      </c>
      <c r="AV127" s="14" t="s">
        <v>137</v>
      </c>
      <c r="AW127" s="14" t="s">
        <v>29</v>
      </c>
      <c r="AX127" s="14" t="s">
        <v>80</v>
      </c>
      <c r="AY127" s="226" t="s">
        <v>129</v>
      </c>
    </row>
    <row r="128" spans="1:65" s="2" customFormat="1" ht="167.1" customHeight="1">
      <c r="A128" s="34"/>
      <c r="B128" s="35"/>
      <c r="C128" s="191" t="s">
        <v>148</v>
      </c>
      <c r="D128" s="191" t="s">
        <v>132</v>
      </c>
      <c r="E128" s="192" t="s">
        <v>143</v>
      </c>
      <c r="F128" s="193" t="s">
        <v>144</v>
      </c>
      <c r="G128" s="194" t="s">
        <v>145</v>
      </c>
      <c r="H128" s="195">
        <v>2.33</v>
      </c>
      <c r="I128" s="196"/>
      <c r="J128" s="197">
        <f>ROUND(I128*H128,2)</f>
        <v>0</v>
      </c>
      <c r="K128" s="193" t="s">
        <v>136</v>
      </c>
      <c r="L128" s="39"/>
      <c r="M128" s="198" t="s">
        <v>1</v>
      </c>
      <c r="N128" s="199" t="s">
        <v>37</v>
      </c>
      <c r="O128" s="71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137</v>
      </c>
      <c r="AT128" s="202" t="s">
        <v>132</v>
      </c>
      <c r="AU128" s="202" t="s">
        <v>82</v>
      </c>
      <c r="AY128" s="17" t="s">
        <v>129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80</v>
      </c>
      <c r="BK128" s="203">
        <f>ROUND(I128*H128,2)</f>
        <v>0</v>
      </c>
      <c r="BL128" s="17" t="s">
        <v>137</v>
      </c>
      <c r="BM128" s="202" t="s">
        <v>362</v>
      </c>
    </row>
    <row r="129" spans="1:65" s="13" customFormat="1">
      <c r="B129" s="204"/>
      <c r="C129" s="205"/>
      <c r="D129" s="206" t="s">
        <v>139</v>
      </c>
      <c r="E129" s="207" t="s">
        <v>1</v>
      </c>
      <c r="F129" s="208" t="s">
        <v>363</v>
      </c>
      <c r="G129" s="205"/>
      <c r="H129" s="209">
        <v>2.41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139</v>
      </c>
      <c r="AU129" s="215" t="s">
        <v>82</v>
      </c>
      <c r="AV129" s="13" t="s">
        <v>82</v>
      </c>
      <c r="AW129" s="13" t="s">
        <v>29</v>
      </c>
      <c r="AX129" s="13" t="s">
        <v>72</v>
      </c>
      <c r="AY129" s="215" t="s">
        <v>129</v>
      </c>
    </row>
    <row r="130" spans="1:65" s="13" customFormat="1">
      <c r="B130" s="204"/>
      <c r="C130" s="205"/>
      <c r="D130" s="206" t="s">
        <v>139</v>
      </c>
      <c r="E130" s="207" t="s">
        <v>1</v>
      </c>
      <c r="F130" s="208" t="s">
        <v>364</v>
      </c>
      <c r="G130" s="205"/>
      <c r="H130" s="209">
        <v>-0.08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139</v>
      </c>
      <c r="AU130" s="215" t="s">
        <v>82</v>
      </c>
      <c r="AV130" s="13" t="s">
        <v>82</v>
      </c>
      <c r="AW130" s="13" t="s">
        <v>29</v>
      </c>
      <c r="AX130" s="13" t="s">
        <v>72</v>
      </c>
      <c r="AY130" s="215" t="s">
        <v>129</v>
      </c>
    </row>
    <row r="131" spans="1:65" s="14" customFormat="1">
      <c r="B131" s="216"/>
      <c r="C131" s="217"/>
      <c r="D131" s="206" t="s">
        <v>139</v>
      </c>
      <c r="E131" s="218" t="s">
        <v>1</v>
      </c>
      <c r="F131" s="219" t="s">
        <v>142</v>
      </c>
      <c r="G131" s="217"/>
      <c r="H131" s="220">
        <v>2.33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139</v>
      </c>
      <c r="AU131" s="226" t="s">
        <v>82</v>
      </c>
      <c r="AV131" s="14" t="s">
        <v>137</v>
      </c>
      <c r="AW131" s="14" t="s">
        <v>29</v>
      </c>
      <c r="AX131" s="14" t="s">
        <v>80</v>
      </c>
      <c r="AY131" s="226" t="s">
        <v>129</v>
      </c>
    </row>
    <row r="132" spans="1:65" s="2" customFormat="1" ht="72">
      <c r="A132" s="34"/>
      <c r="B132" s="35"/>
      <c r="C132" s="191" t="s">
        <v>137</v>
      </c>
      <c r="D132" s="191" t="s">
        <v>132</v>
      </c>
      <c r="E132" s="192" t="s">
        <v>149</v>
      </c>
      <c r="F132" s="193" t="s">
        <v>150</v>
      </c>
      <c r="G132" s="194" t="s">
        <v>151</v>
      </c>
      <c r="H132" s="195">
        <v>1959.7</v>
      </c>
      <c r="I132" s="196"/>
      <c r="J132" s="197">
        <f>ROUND(I132*H132,2)</f>
        <v>0</v>
      </c>
      <c r="K132" s="193" t="s">
        <v>136</v>
      </c>
      <c r="L132" s="39"/>
      <c r="M132" s="198" t="s">
        <v>1</v>
      </c>
      <c r="N132" s="199" t="s">
        <v>37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137</v>
      </c>
      <c r="AT132" s="202" t="s">
        <v>132</v>
      </c>
      <c r="AU132" s="202" t="s">
        <v>82</v>
      </c>
      <c r="AY132" s="17" t="s">
        <v>129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137</v>
      </c>
      <c r="BM132" s="202" t="s">
        <v>365</v>
      </c>
    </row>
    <row r="133" spans="1:65" s="13" customFormat="1">
      <c r="B133" s="204"/>
      <c r="C133" s="205"/>
      <c r="D133" s="206" t="s">
        <v>139</v>
      </c>
      <c r="E133" s="207" t="s">
        <v>1</v>
      </c>
      <c r="F133" s="208" t="s">
        <v>366</v>
      </c>
      <c r="G133" s="205"/>
      <c r="H133" s="209">
        <v>1631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139</v>
      </c>
      <c r="AU133" s="215" t="s">
        <v>82</v>
      </c>
      <c r="AV133" s="13" t="s">
        <v>82</v>
      </c>
      <c r="AW133" s="13" t="s">
        <v>29</v>
      </c>
      <c r="AX133" s="13" t="s">
        <v>72</v>
      </c>
      <c r="AY133" s="215" t="s">
        <v>129</v>
      </c>
    </row>
    <row r="134" spans="1:65" s="13" customFormat="1">
      <c r="B134" s="204"/>
      <c r="C134" s="205"/>
      <c r="D134" s="206" t="s">
        <v>139</v>
      </c>
      <c r="E134" s="207" t="s">
        <v>1</v>
      </c>
      <c r="F134" s="208" t="s">
        <v>367</v>
      </c>
      <c r="G134" s="205"/>
      <c r="H134" s="209">
        <v>28.7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139</v>
      </c>
      <c r="AU134" s="215" t="s">
        <v>82</v>
      </c>
      <c r="AV134" s="13" t="s">
        <v>82</v>
      </c>
      <c r="AW134" s="13" t="s">
        <v>29</v>
      </c>
      <c r="AX134" s="13" t="s">
        <v>72</v>
      </c>
      <c r="AY134" s="215" t="s">
        <v>129</v>
      </c>
    </row>
    <row r="135" spans="1:65" s="13" customFormat="1">
      <c r="B135" s="204"/>
      <c r="C135" s="205"/>
      <c r="D135" s="206" t="s">
        <v>139</v>
      </c>
      <c r="E135" s="207" t="s">
        <v>1</v>
      </c>
      <c r="F135" s="208" t="s">
        <v>368</v>
      </c>
      <c r="G135" s="205"/>
      <c r="H135" s="209">
        <v>300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139</v>
      </c>
      <c r="AU135" s="215" t="s">
        <v>82</v>
      </c>
      <c r="AV135" s="13" t="s">
        <v>82</v>
      </c>
      <c r="AW135" s="13" t="s">
        <v>29</v>
      </c>
      <c r="AX135" s="13" t="s">
        <v>72</v>
      </c>
      <c r="AY135" s="215" t="s">
        <v>129</v>
      </c>
    </row>
    <row r="136" spans="1:65" s="14" customFormat="1">
      <c r="B136" s="216"/>
      <c r="C136" s="217"/>
      <c r="D136" s="206" t="s">
        <v>139</v>
      </c>
      <c r="E136" s="218" t="s">
        <v>1</v>
      </c>
      <c r="F136" s="219" t="s">
        <v>142</v>
      </c>
      <c r="G136" s="217"/>
      <c r="H136" s="220">
        <v>1959.7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139</v>
      </c>
      <c r="AU136" s="226" t="s">
        <v>82</v>
      </c>
      <c r="AV136" s="14" t="s">
        <v>137</v>
      </c>
      <c r="AW136" s="14" t="s">
        <v>29</v>
      </c>
      <c r="AX136" s="14" t="s">
        <v>80</v>
      </c>
      <c r="AY136" s="226" t="s">
        <v>129</v>
      </c>
    </row>
    <row r="137" spans="1:65" s="2" customFormat="1" ht="16.5" customHeight="1">
      <c r="A137" s="34"/>
      <c r="B137" s="35"/>
      <c r="C137" s="227" t="s">
        <v>130</v>
      </c>
      <c r="D137" s="227" t="s">
        <v>154</v>
      </c>
      <c r="E137" s="228" t="s">
        <v>155</v>
      </c>
      <c r="F137" s="229" t="s">
        <v>156</v>
      </c>
      <c r="G137" s="230" t="s">
        <v>157</v>
      </c>
      <c r="H137" s="231">
        <v>3527.46</v>
      </c>
      <c r="I137" s="232"/>
      <c r="J137" s="233">
        <f>ROUND(I137*H137,2)</f>
        <v>0</v>
      </c>
      <c r="K137" s="229" t="s">
        <v>136</v>
      </c>
      <c r="L137" s="234"/>
      <c r="M137" s="235" t="s">
        <v>1</v>
      </c>
      <c r="N137" s="236" t="s">
        <v>37</v>
      </c>
      <c r="O137" s="71"/>
      <c r="P137" s="200">
        <f>O137*H137</f>
        <v>0</v>
      </c>
      <c r="Q137" s="200">
        <v>1</v>
      </c>
      <c r="R137" s="200">
        <f>Q137*H137</f>
        <v>3527.46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158</v>
      </c>
      <c r="AT137" s="202" t="s">
        <v>154</v>
      </c>
      <c r="AU137" s="202" t="s">
        <v>82</v>
      </c>
      <c r="AY137" s="17" t="s">
        <v>129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80</v>
      </c>
      <c r="BK137" s="203">
        <f>ROUND(I137*H137,2)</f>
        <v>0</v>
      </c>
      <c r="BL137" s="17" t="s">
        <v>137</v>
      </c>
      <c r="BM137" s="202" t="s">
        <v>369</v>
      </c>
    </row>
    <row r="138" spans="1:65" s="13" customFormat="1">
      <c r="B138" s="204"/>
      <c r="C138" s="205"/>
      <c r="D138" s="206" t="s">
        <v>139</v>
      </c>
      <c r="E138" s="207" t="s">
        <v>1</v>
      </c>
      <c r="F138" s="208" t="s">
        <v>370</v>
      </c>
      <c r="G138" s="205"/>
      <c r="H138" s="209">
        <v>3527.46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139</v>
      </c>
      <c r="AU138" s="215" t="s">
        <v>82</v>
      </c>
      <c r="AV138" s="13" t="s">
        <v>82</v>
      </c>
      <c r="AW138" s="13" t="s">
        <v>29</v>
      </c>
      <c r="AX138" s="13" t="s">
        <v>72</v>
      </c>
      <c r="AY138" s="215" t="s">
        <v>129</v>
      </c>
    </row>
    <row r="139" spans="1:65" s="14" customFormat="1">
      <c r="B139" s="216"/>
      <c r="C139" s="217"/>
      <c r="D139" s="206" t="s">
        <v>139</v>
      </c>
      <c r="E139" s="218" t="s">
        <v>1</v>
      </c>
      <c r="F139" s="219" t="s">
        <v>142</v>
      </c>
      <c r="G139" s="217"/>
      <c r="H139" s="220">
        <v>3527.46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139</v>
      </c>
      <c r="AU139" s="226" t="s">
        <v>82</v>
      </c>
      <c r="AV139" s="14" t="s">
        <v>137</v>
      </c>
      <c r="AW139" s="14" t="s">
        <v>29</v>
      </c>
      <c r="AX139" s="14" t="s">
        <v>80</v>
      </c>
      <c r="AY139" s="226" t="s">
        <v>129</v>
      </c>
    </row>
    <row r="140" spans="1:65" s="2" customFormat="1" ht="142.15" customHeight="1">
      <c r="A140" s="34"/>
      <c r="B140" s="35"/>
      <c r="C140" s="191" t="s">
        <v>166</v>
      </c>
      <c r="D140" s="191" t="s">
        <v>132</v>
      </c>
      <c r="E140" s="192" t="s">
        <v>161</v>
      </c>
      <c r="F140" s="193" t="s">
        <v>162</v>
      </c>
      <c r="G140" s="194" t="s">
        <v>163</v>
      </c>
      <c r="H140" s="195">
        <v>25</v>
      </c>
      <c r="I140" s="196"/>
      <c r="J140" s="197">
        <f>ROUND(I140*H140,2)</f>
        <v>0</v>
      </c>
      <c r="K140" s="193" t="s">
        <v>136</v>
      </c>
      <c r="L140" s="39"/>
      <c r="M140" s="198" t="s">
        <v>1</v>
      </c>
      <c r="N140" s="199" t="s">
        <v>37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137</v>
      </c>
      <c r="AT140" s="202" t="s">
        <v>132</v>
      </c>
      <c r="AU140" s="202" t="s">
        <v>82</v>
      </c>
      <c r="AY140" s="17" t="s">
        <v>129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80</v>
      </c>
      <c r="BK140" s="203">
        <f>ROUND(I140*H140,2)</f>
        <v>0</v>
      </c>
      <c r="BL140" s="17" t="s">
        <v>137</v>
      </c>
      <c r="BM140" s="202" t="s">
        <v>371</v>
      </c>
    </row>
    <row r="141" spans="1:65" s="13" customFormat="1">
      <c r="B141" s="204"/>
      <c r="C141" s="205"/>
      <c r="D141" s="206" t="s">
        <v>139</v>
      </c>
      <c r="E141" s="207" t="s">
        <v>1</v>
      </c>
      <c r="F141" s="208" t="s">
        <v>271</v>
      </c>
      <c r="G141" s="205"/>
      <c r="H141" s="209">
        <v>25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139</v>
      </c>
      <c r="AU141" s="215" t="s">
        <v>82</v>
      </c>
      <c r="AV141" s="13" t="s">
        <v>82</v>
      </c>
      <c r="AW141" s="13" t="s">
        <v>29</v>
      </c>
      <c r="AX141" s="13" t="s">
        <v>72</v>
      </c>
      <c r="AY141" s="215" t="s">
        <v>129</v>
      </c>
    </row>
    <row r="142" spans="1:65" s="14" customFormat="1">
      <c r="B142" s="216"/>
      <c r="C142" s="217"/>
      <c r="D142" s="206" t="s">
        <v>139</v>
      </c>
      <c r="E142" s="218" t="s">
        <v>1</v>
      </c>
      <c r="F142" s="219" t="s">
        <v>142</v>
      </c>
      <c r="G142" s="217"/>
      <c r="H142" s="220">
        <v>25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139</v>
      </c>
      <c r="AU142" s="226" t="s">
        <v>82</v>
      </c>
      <c r="AV142" s="14" t="s">
        <v>137</v>
      </c>
      <c r="AW142" s="14" t="s">
        <v>29</v>
      </c>
      <c r="AX142" s="14" t="s">
        <v>80</v>
      </c>
      <c r="AY142" s="226" t="s">
        <v>129</v>
      </c>
    </row>
    <row r="143" spans="1:65" s="2" customFormat="1" ht="114.95" customHeight="1">
      <c r="A143" s="34"/>
      <c r="B143" s="35"/>
      <c r="C143" s="191" t="s">
        <v>173</v>
      </c>
      <c r="D143" s="191" t="s">
        <v>132</v>
      </c>
      <c r="E143" s="192" t="s">
        <v>372</v>
      </c>
      <c r="F143" s="193" t="s">
        <v>373</v>
      </c>
      <c r="G143" s="194" t="s">
        <v>176</v>
      </c>
      <c r="H143" s="195">
        <v>700</v>
      </c>
      <c r="I143" s="196"/>
      <c r="J143" s="197">
        <f>ROUND(I143*H143,2)</f>
        <v>0</v>
      </c>
      <c r="K143" s="193" t="s">
        <v>136</v>
      </c>
      <c r="L143" s="39"/>
      <c r="M143" s="198" t="s">
        <v>1</v>
      </c>
      <c r="N143" s="199" t="s">
        <v>37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137</v>
      </c>
      <c r="AT143" s="202" t="s">
        <v>132</v>
      </c>
      <c r="AU143" s="202" t="s">
        <v>82</v>
      </c>
      <c r="AY143" s="17" t="s">
        <v>129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80</v>
      </c>
      <c r="BK143" s="203">
        <f>ROUND(I143*H143,2)</f>
        <v>0</v>
      </c>
      <c r="BL143" s="17" t="s">
        <v>137</v>
      </c>
      <c r="BM143" s="202" t="s">
        <v>374</v>
      </c>
    </row>
    <row r="144" spans="1:65" s="13" customFormat="1">
      <c r="B144" s="204"/>
      <c r="C144" s="205"/>
      <c r="D144" s="206" t="s">
        <v>139</v>
      </c>
      <c r="E144" s="207" t="s">
        <v>1</v>
      </c>
      <c r="F144" s="208" t="s">
        <v>375</v>
      </c>
      <c r="G144" s="205"/>
      <c r="H144" s="209">
        <v>700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139</v>
      </c>
      <c r="AU144" s="215" t="s">
        <v>82</v>
      </c>
      <c r="AV144" s="13" t="s">
        <v>82</v>
      </c>
      <c r="AW144" s="13" t="s">
        <v>29</v>
      </c>
      <c r="AX144" s="13" t="s">
        <v>72</v>
      </c>
      <c r="AY144" s="215" t="s">
        <v>129</v>
      </c>
    </row>
    <row r="145" spans="1:65" s="14" customFormat="1">
      <c r="B145" s="216"/>
      <c r="C145" s="217"/>
      <c r="D145" s="206" t="s">
        <v>139</v>
      </c>
      <c r="E145" s="218" t="s">
        <v>1</v>
      </c>
      <c r="F145" s="219" t="s">
        <v>142</v>
      </c>
      <c r="G145" s="217"/>
      <c r="H145" s="220">
        <v>700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139</v>
      </c>
      <c r="AU145" s="226" t="s">
        <v>82</v>
      </c>
      <c r="AV145" s="14" t="s">
        <v>137</v>
      </c>
      <c r="AW145" s="14" t="s">
        <v>29</v>
      </c>
      <c r="AX145" s="14" t="s">
        <v>80</v>
      </c>
      <c r="AY145" s="226" t="s">
        <v>129</v>
      </c>
    </row>
    <row r="146" spans="1:65" s="2" customFormat="1" ht="120">
      <c r="A146" s="34"/>
      <c r="B146" s="35"/>
      <c r="C146" s="191" t="s">
        <v>158</v>
      </c>
      <c r="D146" s="191" t="s">
        <v>132</v>
      </c>
      <c r="E146" s="192" t="s">
        <v>174</v>
      </c>
      <c r="F146" s="193" t="s">
        <v>175</v>
      </c>
      <c r="G146" s="194" t="s">
        <v>176</v>
      </c>
      <c r="H146" s="195">
        <v>2800</v>
      </c>
      <c r="I146" s="196"/>
      <c r="J146" s="197">
        <f>ROUND(I146*H146,2)</f>
        <v>0</v>
      </c>
      <c r="K146" s="193" t="s">
        <v>136</v>
      </c>
      <c r="L146" s="39"/>
      <c r="M146" s="198" t="s">
        <v>1</v>
      </c>
      <c r="N146" s="199" t="s">
        <v>37</v>
      </c>
      <c r="O146" s="71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2" t="s">
        <v>137</v>
      </c>
      <c r="AT146" s="202" t="s">
        <v>132</v>
      </c>
      <c r="AU146" s="202" t="s">
        <v>82</v>
      </c>
      <c r="AY146" s="17" t="s">
        <v>129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80</v>
      </c>
      <c r="BK146" s="203">
        <f>ROUND(I146*H146,2)</f>
        <v>0</v>
      </c>
      <c r="BL146" s="17" t="s">
        <v>137</v>
      </c>
      <c r="BM146" s="202" t="s">
        <v>376</v>
      </c>
    </row>
    <row r="147" spans="1:65" s="13" customFormat="1">
      <c r="B147" s="204"/>
      <c r="C147" s="205"/>
      <c r="D147" s="206" t="s">
        <v>139</v>
      </c>
      <c r="E147" s="207" t="s">
        <v>1</v>
      </c>
      <c r="F147" s="208" t="s">
        <v>377</v>
      </c>
      <c r="G147" s="205"/>
      <c r="H147" s="209">
        <v>2800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139</v>
      </c>
      <c r="AU147" s="215" t="s">
        <v>82</v>
      </c>
      <c r="AV147" s="13" t="s">
        <v>82</v>
      </c>
      <c r="AW147" s="13" t="s">
        <v>29</v>
      </c>
      <c r="AX147" s="13" t="s">
        <v>72</v>
      </c>
      <c r="AY147" s="215" t="s">
        <v>129</v>
      </c>
    </row>
    <row r="148" spans="1:65" s="14" customFormat="1">
      <c r="B148" s="216"/>
      <c r="C148" s="217"/>
      <c r="D148" s="206" t="s">
        <v>139</v>
      </c>
      <c r="E148" s="218" t="s">
        <v>1</v>
      </c>
      <c r="F148" s="219" t="s">
        <v>142</v>
      </c>
      <c r="G148" s="217"/>
      <c r="H148" s="220">
        <v>2800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139</v>
      </c>
      <c r="AU148" s="226" t="s">
        <v>82</v>
      </c>
      <c r="AV148" s="14" t="s">
        <v>137</v>
      </c>
      <c r="AW148" s="14" t="s">
        <v>29</v>
      </c>
      <c r="AX148" s="14" t="s">
        <v>80</v>
      </c>
      <c r="AY148" s="226" t="s">
        <v>129</v>
      </c>
    </row>
    <row r="149" spans="1:65" s="2" customFormat="1" ht="114.95" customHeight="1">
      <c r="A149" s="34"/>
      <c r="B149" s="35"/>
      <c r="C149" s="191" t="s">
        <v>183</v>
      </c>
      <c r="D149" s="191" t="s">
        <v>132</v>
      </c>
      <c r="E149" s="192" t="s">
        <v>378</v>
      </c>
      <c r="F149" s="193" t="s">
        <v>379</v>
      </c>
      <c r="G149" s="194" t="s">
        <v>176</v>
      </c>
      <c r="H149" s="195">
        <v>230</v>
      </c>
      <c r="I149" s="196"/>
      <c r="J149" s="197">
        <f>ROUND(I149*H149,2)</f>
        <v>0</v>
      </c>
      <c r="K149" s="193" t="s">
        <v>136</v>
      </c>
      <c r="L149" s="39"/>
      <c r="M149" s="198" t="s">
        <v>1</v>
      </c>
      <c r="N149" s="199" t="s">
        <v>37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137</v>
      </c>
      <c r="AT149" s="202" t="s">
        <v>132</v>
      </c>
      <c r="AU149" s="202" t="s">
        <v>82</v>
      </c>
      <c r="AY149" s="17" t="s">
        <v>129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137</v>
      </c>
      <c r="BM149" s="202" t="s">
        <v>380</v>
      </c>
    </row>
    <row r="150" spans="1:65" s="13" customFormat="1">
      <c r="B150" s="204"/>
      <c r="C150" s="205"/>
      <c r="D150" s="206" t="s">
        <v>139</v>
      </c>
      <c r="E150" s="207" t="s">
        <v>1</v>
      </c>
      <c r="F150" s="208" t="s">
        <v>381</v>
      </c>
      <c r="G150" s="205"/>
      <c r="H150" s="209">
        <v>230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139</v>
      </c>
      <c r="AU150" s="215" t="s">
        <v>82</v>
      </c>
      <c r="AV150" s="13" t="s">
        <v>82</v>
      </c>
      <c r="AW150" s="13" t="s">
        <v>29</v>
      </c>
      <c r="AX150" s="13" t="s">
        <v>72</v>
      </c>
      <c r="AY150" s="215" t="s">
        <v>129</v>
      </c>
    </row>
    <row r="151" spans="1:65" s="14" customFormat="1">
      <c r="B151" s="216"/>
      <c r="C151" s="217"/>
      <c r="D151" s="206" t="s">
        <v>139</v>
      </c>
      <c r="E151" s="218" t="s">
        <v>1</v>
      </c>
      <c r="F151" s="219" t="s">
        <v>142</v>
      </c>
      <c r="G151" s="217"/>
      <c r="H151" s="220">
        <v>230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139</v>
      </c>
      <c r="AU151" s="226" t="s">
        <v>82</v>
      </c>
      <c r="AV151" s="14" t="s">
        <v>137</v>
      </c>
      <c r="AW151" s="14" t="s">
        <v>29</v>
      </c>
      <c r="AX151" s="14" t="s">
        <v>80</v>
      </c>
      <c r="AY151" s="226" t="s">
        <v>129</v>
      </c>
    </row>
    <row r="152" spans="1:65" s="2" customFormat="1" ht="48">
      <c r="A152" s="34"/>
      <c r="B152" s="35"/>
      <c r="C152" s="191" t="s">
        <v>188</v>
      </c>
      <c r="D152" s="191" t="s">
        <v>132</v>
      </c>
      <c r="E152" s="192" t="s">
        <v>194</v>
      </c>
      <c r="F152" s="193" t="s">
        <v>195</v>
      </c>
      <c r="G152" s="194" t="s">
        <v>163</v>
      </c>
      <c r="H152" s="195">
        <v>300</v>
      </c>
      <c r="I152" s="196"/>
      <c r="J152" s="197">
        <f>ROUND(I152*H152,2)</f>
        <v>0</v>
      </c>
      <c r="K152" s="193" t="s">
        <v>136</v>
      </c>
      <c r="L152" s="39"/>
      <c r="M152" s="198" t="s">
        <v>1</v>
      </c>
      <c r="N152" s="199" t="s">
        <v>37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137</v>
      </c>
      <c r="AT152" s="202" t="s">
        <v>132</v>
      </c>
      <c r="AU152" s="202" t="s">
        <v>82</v>
      </c>
      <c r="AY152" s="17" t="s">
        <v>129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80</v>
      </c>
      <c r="BK152" s="203">
        <f>ROUND(I152*H152,2)</f>
        <v>0</v>
      </c>
      <c r="BL152" s="17" t="s">
        <v>137</v>
      </c>
      <c r="BM152" s="202" t="s">
        <v>382</v>
      </c>
    </row>
    <row r="153" spans="1:65" s="13" customFormat="1">
      <c r="B153" s="204"/>
      <c r="C153" s="205"/>
      <c r="D153" s="206" t="s">
        <v>139</v>
      </c>
      <c r="E153" s="207" t="s">
        <v>1</v>
      </c>
      <c r="F153" s="208" t="s">
        <v>383</v>
      </c>
      <c r="G153" s="205"/>
      <c r="H153" s="209">
        <v>300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139</v>
      </c>
      <c r="AU153" s="215" t="s">
        <v>82</v>
      </c>
      <c r="AV153" s="13" t="s">
        <v>82</v>
      </c>
      <c r="AW153" s="13" t="s">
        <v>29</v>
      </c>
      <c r="AX153" s="13" t="s">
        <v>72</v>
      </c>
      <c r="AY153" s="215" t="s">
        <v>129</v>
      </c>
    </row>
    <row r="154" spans="1:65" s="14" customFormat="1">
      <c r="B154" s="216"/>
      <c r="C154" s="217"/>
      <c r="D154" s="206" t="s">
        <v>139</v>
      </c>
      <c r="E154" s="218" t="s">
        <v>1</v>
      </c>
      <c r="F154" s="219" t="s">
        <v>142</v>
      </c>
      <c r="G154" s="217"/>
      <c r="H154" s="220">
        <v>300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139</v>
      </c>
      <c r="AU154" s="226" t="s">
        <v>82</v>
      </c>
      <c r="AV154" s="14" t="s">
        <v>137</v>
      </c>
      <c r="AW154" s="14" t="s">
        <v>29</v>
      </c>
      <c r="AX154" s="14" t="s">
        <v>80</v>
      </c>
      <c r="AY154" s="226" t="s">
        <v>129</v>
      </c>
    </row>
    <row r="155" spans="1:65" s="2" customFormat="1" ht="21.75" customHeight="1">
      <c r="A155" s="34"/>
      <c r="B155" s="35"/>
      <c r="C155" s="227" t="s">
        <v>193</v>
      </c>
      <c r="D155" s="227" t="s">
        <v>154</v>
      </c>
      <c r="E155" s="228" t="s">
        <v>179</v>
      </c>
      <c r="F155" s="229" t="s">
        <v>180</v>
      </c>
      <c r="G155" s="230" t="s">
        <v>163</v>
      </c>
      <c r="H155" s="231">
        <v>48</v>
      </c>
      <c r="I155" s="251"/>
      <c r="J155" s="233">
        <f>ROUND(I155*H155,2)</f>
        <v>0</v>
      </c>
      <c r="K155" s="229" t="s">
        <v>136</v>
      </c>
      <c r="L155" s="234"/>
      <c r="M155" s="235" t="s">
        <v>1</v>
      </c>
      <c r="N155" s="236" t="s">
        <v>37</v>
      </c>
      <c r="O155" s="71"/>
      <c r="P155" s="200">
        <f>O155*H155</f>
        <v>0</v>
      </c>
      <c r="Q155" s="200">
        <v>3.70425</v>
      </c>
      <c r="R155" s="200">
        <f>Q155*H155</f>
        <v>177.804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158</v>
      </c>
      <c r="AT155" s="202" t="s">
        <v>154</v>
      </c>
      <c r="AU155" s="202" t="s">
        <v>82</v>
      </c>
      <c r="AY155" s="17" t="s">
        <v>129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80</v>
      </c>
      <c r="BK155" s="203">
        <f>ROUND(I155*H155,2)</f>
        <v>0</v>
      </c>
      <c r="BL155" s="17" t="s">
        <v>137</v>
      </c>
      <c r="BM155" s="202" t="s">
        <v>384</v>
      </c>
    </row>
    <row r="156" spans="1:65" s="15" customFormat="1">
      <c r="B156" s="237"/>
      <c r="C156" s="238"/>
      <c r="D156" s="206" t="s">
        <v>139</v>
      </c>
      <c r="E156" s="239" t="s">
        <v>1</v>
      </c>
      <c r="F156" s="240" t="s">
        <v>385</v>
      </c>
      <c r="G156" s="238"/>
      <c r="H156" s="239" t="s">
        <v>1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AT156" s="246" t="s">
        <v>139</v>
      </c>
      <c r="AU156" s="246" t="s">
        <v>82</v>
      </c>
      <c r="AV156" s="15" t="s">
        <v>80</v>
      </c>
      <c r="AW156" s="15" t="s">
        <v>29</v>
      </c>
      <c r="AX156" s="15" t="s">
        <v>72</v>
      </c>
      <c r="AY156" s="246" t="s">
        <v>129</v>
      </c>
    </row>
    <row r="157" spans="1:65" s="13" customFormat="1">
      <c r="B157" s="204"/>
      <c r="C157" s="205"/>
      <c r="D157" s="206" t="s">
        <v>139</v>
      </c>
      <c r="E157" s="207" t="s">
        <v>1</v>
      </c>
      <c r="F157" s="208" t="s">
        <v>386</v>
      </c>
      <c r="G157" s="205"/>
      <c r="H157" s="209">
        <v>38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139</v>
      </c>
      <c r="AU157" s="215" t="s">
        <v>82</v>
      </c>
      <c r="AV157" s="13" t="s">
        <v>82</v>
      </c>
      <c r="AW157" s="13" t="s">
        <v>29</v>
      </c>
      <c r="AX157" s="13" t="s">
        <v>72</v>
      </c>
      <c r="AY157" s="215" t="s">
        <v>129</v>
      </c>
    </row>
    <row r="158" spans="1:65" s="13" customFormat="1">
      <c r="B158" s="204"/>
      <c r="C158" s="205"/>
      <c r="D158" s="206" t="s">
        <v>139</v>
      </c>
      <c r="E158" s="207" t="s">
        <v>1</v>
      </c>
      <c r="F158" s="208" t="s">
        <v>387</v>
      </c>
      <c r="G158" s="205"/>
      <c r="H158" s="209">
        <v>10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139</v>
      </c>
      <c r="AU158" s="215" t="s">
        <v>82</v>
      </c>
      <c r="AV158" s="13" t="s">
        <v>82</v>
      </c>
      <c r="AW158" s="13" t="s">
        <v>29</v>
      </c>
      <c r="AX158" s="13" t="s">
        <v>72</v>
      </c>
      <c r="AY158" s="215" t="s">
        <v>129</v>
      </c>
    </row>
    <row r="159" spans="1:65" s="14" customFormat="1">
      <c r="B159" s="216"/>
      <c r="C159" s="217"/>
      <c r="D159" s="206" t="s">
        <v>139</v>
      </c>
      <c r="E159" s="218" t="s">
        <v>1</v>
      </c>
      <c r="F159" s="219" t="s">
        <v>142</v>
      </c>
      <c r="G159" s="217"/>
      <c r="H159" s="220">
        <v>48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139</v>
      </c>
      <c r="AU159" s="226" t="s">
        <v>82</v>
      </c>
      <c r="AV159" s="14" t="s">
        <v>137</v>
      </c>
      <c r="AW159" s="14" t="s">
        <v>29</v>
      </c>
      <c r="AX159" s="14" t="s">
        <v>80</v>
      </c>
      <c r="AY159" s="226" t="s">
        <v>129</v>
      </c>
    </row>
    <row r="160" spans="1:65" s="2" customFormat="1" ht="21.75" customHeight="1">
      <c r="A160" s="34"/>
      <c r="B160" s="35"/>
      <c r="C160" s="227" t="s">
        <v>198</v>
      </c>
      <c r="D160" s="227" t="s">
        <v>154</v>
      </c>
      <c r="E160" s="228" t="s">
        <v>205</v>
      </c>
      <c r="F160" s="229" t="s">
        <v>206</v>
      </c>
      <c r="G160" s="230" t="s">
        <v>163</v>
      </c>
      <c r="H160" s="231">
        <v>4592</v>
      </c>
      <c r="I160" s="251"/>
      <c r="J160" s="233">
        <f>ROUND(I160*H160,2)</f>
        <v>0</v>
      </c>
      <c r="K160" s="229" t="s">
        <v>136</v>
      </c>
      <c r="L160" s="234"/>
      <c r="M160" s="235" t="s">
        <v>1</v>
      </c>
      <c r="N160" s="236" t="s">
        <v>37</v>
      </c>
      <c r="O160" s="71"/>
      <c r="P160" s="200">
        <f>O160*H160</f>
        <v>0</v>
      </c>
      <c r="Q160" s="200">
        <v>1.8000000000000001E-4</v>
      </c>
      <c r="R160" s="200">
        <f>Q160*H160</f>
        <v>0.82656000000000007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158</v>
      </c>
      <c r="AT160" s="202" t="s">
        <v>154</v>
      </c>
      <c r="AU160" s="202" t="s">
        <v>82</v>
      </c>
      <c r="AY160" s="17" t="s">
        <v>129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80</v>
      </c>
      <c r="BK160" s="203">
        <f>ROUND(I160*H160,2)</f>
        <v>0</v>
      </c>
      <c r="BL160" s="17" t="s">
        <v>137</v>
      </c>
      <c r="BM160" s="202" t="s">
        <v>388</v>
      </c>
    </row>
    <row r="161" spans="1:65" s="15" customFormat="1">
      <c r="B161" s="237"/>
      <c r="C161" s="238"/>
      <c r="D161" s="206" t="s">
        <v>139</v>
      </c>
      <c r="E161" s="239" t="s">
        <v>1</v>
      </c>
      <c r="F161" s="240" t="s">
        <v>385</v>
      </c>
      <c r="G161" s="238"/>
      <c r="H161" s="239" t="s">
        <v>1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AT161" s="246" t="s">
        <v>139</v>
      </c>
      <c r="AU161" s="246" t="s">
        <v>82</v>
      </c>
      <c r="AV161" s="15" t="s">
        <v>80</v>
      </c>
      <c r="AW161" s="15" t="s">
        <v>29</v>
      </c>
      <c r="AX161" s="15" t="s">
        <v>72</v>
      </c>
      <c r="AY161" s="246" t="s">
        <v>129</v>
      </c>
    </row>
    <row r="162" spans="1:65" s="13" customFormat="1">
      <c r="B162" s="204"/>
      <c r="C162" s="205"/>
      <c r="D162" s="206" t="s">
        <v>139</v>
      </c>
      <c r="E162" s="207" t="s">
        <v>1</v>
      </c>
      <c r="F162" s="208" t="s">
        <v>389</v>
      </c>
      <c r="G162" s="205"/>
      <c r="H162" s="209">
        <v>4592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139</v>
      </c>
      <c r="AU162" s="215" t="s">
        <v>82</v>
      </c>
      <c r="AV162" s="13" t="s">
        <v>82</v>
      </c>
      <c r="AW162" s="13" t="s">
        <v>29</v>
      </c>
      <c r="AX162" s="13" t="s">
        <v>72</v>
      </c>
      <c r="AY162" s="215" t="s">
        <v>129</v>
      </c>
    </row>
    <row r="163" spans="1:65" s="14" customFormat="1">
      <c r="B163" s="216"/>
      <c r="C163" s="217"/>
      <c r="D163" s="206" t="s">
        <v>139</v>
      </c>
      <c r="E163" s="218" t="s">
        <v>1</v>
      </c>
      <c r="F163" s="219" t="s">
        <v>142</v>
      </c>
      <c r="G163" s="217"/>
      <c r="H163" s="220">
        <v>4592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139</v>
      </c>
      <c r="AU163" s="226" t="s">
        <v>82</v>
      </c>
      <c r="AV163" s="14" t="s">
        <v>137</v>
      </c>
      <c r="AW163" s="14" t="s">
        <v>29</v>
      </c>
      <c r="AX163" s="14" t="s">
        <v>80</v>
      </c>
      <c r="AY163" s="226" t="s">
        <v>129</v>
      </c>
    </row>
    <row r="164" spans="1:65" s="2" customFormat="1" ht="24">
      <c r="A164" s="34"/>
      <c r="B164" s="35"/>
      <c r="C164" s="227" t="s">
        <v>204</v>
      </c>
      <c r="D164" s="227" t="s">
        <v>154</v>
      </c>
      <c r="E164" s="228" t="s">
        <v>210</v>
      </c>
      <c r="F164" s="229" t="s">
        <v>211</v>
      </c>
      <c r="G164" s="230" t="s">
        <v>163</v>
      </c>
      <c r="H164" s="231">
        <v>9184</v>
      </c>
      <c r="I164" s="232"/>
      <c r="J164" s="233">
        <f>ROUND(I164*H164,2)</f>
        <v>0</v>
      </c>
      <c r="K164" s="229" t="s">
        <v>136</v>
      </c>
      <c r="L164" s="234"/>
      <c r="M164" s="235" t="s">
        <v>1</v>
      </c>
      <c r="N164" s="236" t="s">
        <v>37</v>
      </c>
      <c r="O164" s="71"/>
      <c r="P164" s="200">
        <f>O164*H164</f>
        <v>0</v>
      </c>
      <c r="Q164" s="200">
        <v>1.23E-3</v>
      </c>
      <c r="R164" s="200">
        <f>Q164*H164</f>
        <v>11.29632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158</v>
      </c>
      <c r="AT164" s="202" t="s">
        <v>154</v>
      </c>
      <c r="AU164" s="202" t="s">
        <v>82</v>
      </c>
      <c r="AY164" s="17" t="s">
        <v>129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80</v>
      </c>
      <c r="BK164" s="203">
        <f>ROUND(I164*H164,2)</f>
        <v>0</v>
      </c>
      <c r="BL164" s="17" t="s">
        <v>137</v>
      </c>
      <c r="BM164" s="202" t="s">
        <v>390</v>
      </c>
    </row>
    <row r="165" spans="1:65" s="13" customFormat="1">
      <c r="B165" s="204"/>
      <c r="C165" s="205"/>
      <c r="D165" s="206" t="s">
        <v>139</v>
      </c>
      <c r="E165" s="207" t="s">
        <v>1</v>
      </c>
      <c r="F165" s="208" t="s">
        <v>391</v>
      </c>
      <c r="G165" s="205"/>
      <c r="H165" s="209">
        <v>9184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139</v>
      </c>
      <c r="AU165" s="215" t="s">
        <v>82</v>
      </c>
      <c r="AV165" s="13" t="s">
        <v>82</v>
      </c>
      <c r="AW165" s="13" t="s">
        <v>29</v>
      </c>
      <c r="AX165" s="13" t="s">
        <v>72</v>
      </c>
      <c r="AY165" s="215" t="s">
        <v>129</v>
      </c>
    </row>
    <row r="166" spans="1:65" s="14" customFormat="1">
      <c r="B166" s="216"/>
      <c r="C166" s="217"/>
      <c r="D166" s="206" t="s">
        <v>139</v>
      </c>
      <c r="E166" s="218" t="s">
        <v>1</v>
      </c>
      <c r="F166" s="219" t="s">
        <v>142</v>
      </c>
      <c r="G166" s="217"/>
      <c r="H166" s="220">
        <v>9184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139</v>
      </c>
      <c r="AU166" s="226" t="s">
        <v>82</v>
      </c>
      <c r="AV166" s="14" t="s">
        <v>137</v>
      </c>
      <c r="AW166" s="14" t="s">
        <v>29</v>
      </c>
      <c r="AX166" s="14" t="s">
        <v>80</v>
      </c>
      <c r="AY166" s="226" t="s">
        <v>129</v>
      </c>
    </row>
    <row r="167" spans="1:65" s="2" customFormat="1" ht="21.75" customHeight="1">
      <c r="A167" s="34"/>
      <c r="B167" s="35"/>
      <c r="C167" s="227" t="s">
        <v>209</v>
      </c>
      <c r="D167" s="227" t="s">
        <v>154</v>
      </c>
      <c r="E167" s="228" t="s">
        <v>167</v>
      </c>
      <c r="F167" s="229" t="s">
        <v>168</v>
      </c>
      <c r="G167" s="230" t="s">
        <v>163</v>
      </c>
      <c r="H167" s="231">
        <v>25</v>
      </c>
      <c r="I167" s="251"/>
      <c r="J167" s="233">
        <f>ROUND(I167*H167,2)</f>
        <v>0</v>
      </c>
      <c r="K167" s="229" t="s">
        <v>136</v>
      </c>
      <c r="L167" s="234"/>
      <c r="M167" s="235" t="s">
        <v>1</v>
      </c>
      <c r="N167" s="236" t="s">
        <v>37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169</v>
      </c>
      <c r="AT167" s="202" t="s">
        <v>154</v>
      </c>
      <c r="AU167" s="202" t="s">
        <v>82</v>
      </c>
      <c r="AY167" s="17" t="s">
        <v>129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80</v>
      </c>
      <c r="BK167" s="203">
        <f>ROUND(I167*H167,2)</f>
        <v>0</v>
      </c>
      <c r="BL167" s="17" t="s">
        <v>169</v>
      </c>
      <c r="BM167" s="202" t="s">
        <v>392</v>
      </c>
    </row>
    <row r="168" spans="1:65" s="15" customFormat="1">
      <c r="B168" s="237"/>
      <c r="C168" s="238"/>
      <c r="D168" s="206" t="s">
        <v>139</v>
      </c>
      <c r="E168" s="239" t="s">
        <v>1</v>
      </c>
      <c r="F168" s="240" t="s">
        <v>171</v>
      </c>
      <c r="G168" s="238"/>
      <c r="H168" s="239" t="s">
        <v>1</v>
      </c>
      <c r="I168" s="241"/>
      <c r="J168" s="238"/>
      <c r="K168" s="238"/>
      <c r="L168" s="242"/>
      <c r="M168" s="243"/>
      <c r="N168" s="244"/>
      <c r="O168" s="244"/>
      <c r="P168" s="244"/>
      <c r="Q168" s="244"/>
      <c r="R168" s="244"/>
      <c r="S168" s="244"/>
      <c r="T168" s="245"/>
      <c r="AT168" s="246" t="s">
        <v>139</v>
      </c>
      <c r="AU168" s="246" t="s">
        <v>82</v>
      </c>
      <c r="AV168" s="15" t="s">
        <v>80</v>
      </c>
      <c r="AW168" s="15" t="s">
        <v>29</v>
      </c>
      <c r="AX168" s="15" t="s">
        <v>72</v>
      </c>
      <c r="AY168" s="246" t="s">
        <v>129</v>
      </c>
    </row>
    <row r="169" spans="1:65" s="13" customFormat="1">
      <c r="B169" s="204"/>
      <c r="C169" s="205"/>
      <c r="D169" s="206" t="s">
        <v>139</v>
      </c>
      <c r="E169" s="207" t="s">
        <v>1</v>
      </c>
      <c r="F169" s="208" t="s">
        <v>271</v>
      </c>
      <c r="G169" s="205"/>
      <c r="H169" s="209">
        <v>25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139</v>
      </c>
      <c r="AU169" s="215" t="s">
        <v>82</v>
      </c>
      <c r="AV169" s="13" t="s">
        <v>82</v>
      </c>
      <c r="AW169" s="13" t="s">
        <v>29</v>
      </c>
      <c r="AX169" s="13" t="s">
        <v>72</v>
      </c>
      <c r="AY169" s="215" t="s">
        <v>129</v>
      </c>
    </row>
    <row r="170" spans="1:65" s="14" customFormat="1">
      <c r="B170" s="216"/>
      <c r="C170" s="217"/>
      <c r="D170" s="206" t="s">
        <v>139</v>
      </c>
      <c r="E170" s="218" t="s">
        <v>1</v>
      </c>
      <c r="F170" s="219" t="s">
        <v>142</v>
      </c>
      <c r="G170" s="217"/>
      <c r="H170" s="220">
        <v>25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139</v>
      </c>
      <c r="AU170" s="226" t="s">
        <v>82</v>
      </c>
      <c r="AV170" s="14" t="s">
        <v>137</v>
      </c>
      <c r="AW170" s="14" t="s">
        <v>29</v>
      </c>
      <c r="AX170" s="14" t="s">
        <v>80</v>
      </c>
      <c r="AY170" s="226" t="s">
        <v>129</v>
      </c>
    </row>
    <row r="171" spans="1:65" s="2" customFormat="1" ht="134.25" customHeight="1">
      <c r="A171" s="34"/>
      <c r="B171" s="35"/>
      <c r="C171" s="191" t="s">
        <v>8</v>
      </c>
      <c r="D171" s="191" t="s">
        <v>132</v>
      </c>
      <c r="E171" s="192" t="s">
        <v>214</v>
      </c>
      <c r="F171" s="193" t="s">
        <v>215</v>
      </c>
      <c r="G171" s="194" t="s">
        <v>145</v>
      </c>
      <c r="H171" s="195">
        <v>4.82</v>
      </c>
      <c r="I171" s="196"/>
      <c r="J171" s="197">
        <f>ROUND(I171*H171,2)</f>
        <v>0</v>
      </c>
      <c r="K171" s="193" t="s">
        <v>136</v>
      </c>
      <c r="L171" s="39"/>
      <c r="M171" s="198" t="s">
        <v>1</v>
      </c>
      <c r="N171" s="199" t="s">
        <v>37</v>
      </c>
      <c r="O171" s="7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137</v>
      </c>
      <c r="AT171" s="202" t="s">
        <v>132</v>
      </c>
      <c r="AU171" s="202" t="s">
        <v>82</v>
      </c>
      <c r="AY171" s="17" t="s">
        <v>129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80</v>
      </c>
      <c r="BK171" s="203">
        <f>ROUND(I171*H171,2)</f>
        <v>0</v>
      </c>
      <c r="BL171" s="17" t="s">
        <v>137</v>
      </c>
      <c r="BM171" s="202" t="s">
        <v>393</v>
      </c>
    </row>
    <row r="172" spans="1:65" s="13" customFormat="1">
      <c r="B172" s="204"/>
      <c r="C172" s="205"/>
      <c r="D172" s="206" t="s">
        <v>139</v>
      </c>
      <c r="E172" s="207" t="s">
        <v>1</v>
      </c>
      <c r="F172" s="208" t="s">
        <v>394</v>
      </c>
      <c r="G172" s="205"/>
      <c r="H172" s="209">
        <v>4.82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139</v>
      </c>
      <c r="AU172" s="215" t="s">
        <v>82</v>
      </c>
      <c r="AV172" s="13" t="s">
        <v>82</v>
      </c>
      <c r="AW172" s="13" t="s">
        <v>29</v>
      </c>
      <c r="AX172" s="13" t="s">
        <v>72</v>
      </c>
      <c r="AY172" s="215" t="s">
        <v>129</v>
      </c>
    </row>
    <row r="173" spans="1:65" s="14" customFormat="1">
      <c r="B173" s="216"/>
      <c r="C173" s="217"/>
      <c r="D173" s="206" t="s">
        <v>139</v>
      </c>
      <c r="E173" s="218" t="s">
        <v>1</v>
      </c>
      <c r="F173" s="219" t="s">
        <v>142</v>
      </c>
      <c r="G173" s="217"/>
      <c r="H173" s="220">
        <v>4.82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139</v>
      </c>
      <c r="AU173" s="226" t="s">
        <v>82</v>
      </c>
      <c r="AV173" s="14" t="s">
        <v>137</v>
      </c>
      <c r="AW173" s="14" t="s">
        <v>29</v>
      </c>
      <c r="AX173" s="14" t="s">
        <v>80</v>
      </c>
      <c r="AY173" s="226" t="s">
        <v>129</v>
      </c>
    </row>
    <row r="174" spans="1:65" s="2" customFormat="1" ht="114.95" customHeight="1">
      <c r="A174" s="34"/>
      <c r="B174" s="35"/>
      <c r="C174" s="191" t="s">
        <v>218</v>
      </c>
      <c r="D174" s="191" t="s">
        <v>132</v>
      </c>
      <c r="E174" s="192" t="s">
        <v>219</v>
      </c>
      <c r="F174" s="193" t="s">
        <v>220</v>
      </c>
      <c r="G174" s="194" t="s">
        <v>221</v>
      </c>
      <c r="H174" s="195">
        <v>114</v>
      </c>
      <c r="I174" s="196"/>
      <c r="J174" s="197">
        <f>ROUND(I174*H174,2)</f>
        <v>0</v>
      </c>
      <c r="K174" s="193" t="s">
        <v>136</v>
      </c>
      <c r="L174" s="39"/>
      <c r="M174" s="198" t="s">
        <v>1</v>
      </c>
      <c r="N174" s="199" t="s">
        <v>37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137</v>
      </c>
      <c r="AT174" s="202" t="s">
        <v>132</v>
      </c>
      <c r="AU174" s="202" t="s">
        <v>82</v>
      </c>
      <c r="AY174" s="17" t="s">
        <v>129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80</v>
      </c>
      <c r="BK174" s="203">
        <f>ROUND(I174*H174,2)</f>
        <v>0</v>
      </c>
      <c r="BL174" s="17" t="s">
        <v>137</v>
      </c>
      <c r="BM174" s="202" t="s">
        <v>395</v>
      </c>
    </row>
    <row r="175" spans="1:65" s="13" customFormat="1">
      <c r="B175" s="204"/>
      <c r="C175" s="205"/>
      <c r="D175" s="206" t="s">
        <v>139</v>
      </c>
      <c r="E175" s="207" t="s">
        <v>1</v>
      </c>
      <c r="F175" s="208" t="s">
        <v>396</v>
      </c>
      <c r="G175" s="205"/>
      <c r="H175" s="209">
        <v>64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139</v>
      </c>
      <c r="AU175" s="215" t="s">
        <v>82</v>
      </c>
      <c r="AV175" s="13" t="s">
        <v>82</v>
      </c>
      <c r="AW175" s="13" t="s">
        <v>29</v>
      </c>
      <c r="AX175" s="13" t="s">
        <v>72</v>
      </c>
      <c r="AY175" s="215" t="s">
        <v>129</v>
      </c>
    </row>
    <row r="176" spans="1:65" s="13" customFormat="1">
      <c r="B176" s="204"/>
      <c r="C176" s="205"/>
      <c r="D176" s="206" t="s">
        <v>139</v>
      </c>
      <c r="E176" s="207" t="s">
        <v>1</v>
      </c>
      <c r="F176" s="208" t="s">
        <v>397</v>
      </c>
      <c r="G176" s="205"/>
      <c r="H176" s="209">
        <v>50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139</v>
      </c>
      <c r="AU176" s="215" t="s">
        <v>82</v>
      </c>
      <c r="AV176" s="13" t="s">
        <v>82</v>
      </c>
      <c r="AW176" s="13" t="s">
        <v>29</v>
      </c>
      <c r="AX176" s="13" t="s">
        <v>72</v>
      </c>
      <c r="AY176" s="215" t="s">
        <v>129</v>
      </c>
    </row>
    <row r="177" spans="1:65" s="14" customFormat="1">
      <c r="B177" s="216"/>
      <c r="C177" s="217"/>
      <c r="D177" s="206" t="s">
        <v>139</v>
      </c>
      <c r="E177" s="218" t="s">
        <v>1</v>
      </c>
      <c r="F177" s="219" t="s">
        <v>142</v>
      </c>
      <c r="G177" s="217"/>
      <c r="H177" s="220">
        <v>114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139</v>
      </c>
      <c r="AU177" s="226" t="s">
        <v>82</v>
      </c>
      <c r="AV177" s="14" t="s">
        <v>137</v>
      </c>
      <c r="AW177" s="14" t="s">
        <v>29</v>
      </c>
      <c r="AX177" s="14" t="s">
        <v>80</v>
      </c>
      <c r="AY177" s="226" t="s">
        <v>129</v>
      </c>
    </row>
    <row r="178" spans="1:65" s="2" customFormat="1" ht="101.25" customHeight="1">
      <c r="A178" s="34"/>
      <c r="B178" s="35"/>
      <c r="C178" s="191" t="s">
        <v>226</v>
      </c>
      <c r="D178" s="191" t="s">
        <v>132</v>
      </c>
      <c r="E178" s="192" t="s">
        <v>227</v>
      </c>
      <c r="F178" s="193" t="s">
        <v>228</v>
      </c>
      <c r="G178" s="194" t="s">
        <v>176</v>
      </c>
      <c r="H178" s="195">
        <v>4800</v>
      </c>
      <c r="I178" s="196"/>
      <c r="J178" s="197">
        <f>ROUND(I178*H178,2)</f>
        <v>0</v>
      </c>
      <c r="K178" s="193" t="s">
        <v>136</v>
      </c>
      <c r="L178" s="39"/>
      <c r="M178" s="198" t="s">
        <v>1</v>
      </c>
      <c r="N178" s="199" t="s">
        <v>37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137</v>
      </c>
      <c r="AT178" s="202" t="s">
        <v>132</v>
      </c>
      <c r="AU178" s="202" t="s">
        <v>82</v>
      </c>
      <c r="AY178" s="17" t="s">
        <v>129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80</v>
      </c>
      <c r="BK178" s="203">
        <f>ROUND(I178*H178,2)</f>
        <v>0</v>
      </c>
      <c r="BL178" s="17" t="s">
        <v>137</v>
      </c>
      <c r="BM178" s="202" t="s">
        <v>398</v>
      </c>
    </row>
    <row r="179" spans="1:65" s="13" customFormat="1">
      <c r="B179" s="204"/>
      <c r="C179" s="205"/>
      <c r="D179" s="206" t="s">
        <v>139</v>
      </c>
      <c r="E179" s="207" t="s">
        <v>1</v>
      </c>
      <c r="F179" s="208" t="s">
        <v>399</v>
      </c>
      <c r="G179" s="205"/>
      <c r="H179" s="209">
        <v>4800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139</v>
      </c>
      <c r="AU179" s="215" t="s">
        <v>82</v>
      </c>
      <c r="AV179" s="13" t="s">
        <v>82</v>
      </c>
      <c r="AW179" s="13" t="s">
        <v>29</v>
      </c>
      <c r="AX179" s="13" t="s">
        <v>72</v>
      </c>
      <c r="AY179" s="215" t="s">
        <v>129</v>
      </c>
    </row>
    <row r="180" spans="1:65" s="14" customFormat="1">
      <c r="B180" s="216"/>
      <c r="C180" s="217"/>
      <c r="D180" s="206" t="s">
        <v>139</v>
      </c>
      <c r="E180" s="218" t="s">
        <v>1</v>
      </c>
      <c r="F180" s="219" t="s">
        <v>142</v>
      </c>
      <c r="G180" s="217"/>
      <c r="H180" s="220">
        <v>4800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139</v>
      </c>
      <c r="AU180" s="226" t="s">
        <v>82</v>
      </c>
      <c r="AV180" s="14" t="s">
        <v>137</v>
      </c>
      <c r="AW180" s="14" t="s">
        <v>29</v>
      </c>
      <c r="AX180" s="14" t="s">
        <v>80</v>
      </c>
      <c r="AY180" s="226" t="s">
        <v>129</v>
      </c>
    </row>
    <row r="181" spans="1:65" s="2" customFormat="1" ht="60">
      <c r="A181" s="34"/>
      <c r="B181" s="35"/>
      <c r="C181" s="191" t="s">
        <v>291</v>
      </c>
      <c r="D181" s="191" t="s">
        <v>132</v>
      </c>
      <c r="E181" s="192" t="s">
        <v>232</v>
      </c>
      <c r="F181" s="193" t="s">
        <v>233</v>
      </c>
      <c r="G181" s="194" t="s">
        <v>145</v>
      </c>
      <c r="H181" s="195">
        <v>4.8</v>
      </c>
      <c r="I181" s="196"/>
      <c r="J181" s="197">
        <f>ROUND(I181*H181,2)</f>
        <v>0</v>
      </c>
      <c r="K181" s="193" t="s">
        <v>136</v>
      </c>
      <c r="L181" s="39"/>
      <c r="M181" s="198" t="s">
        <v>1</v>
      </c>
      <c r="N181" s="199" t="s">
        <v>37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137</v>
      </c>
      <c r="AT181" s="202" t="s">
        <v>132</v>
      </c>
      <c r="AU181" s="202" t="s">
        <v>82</v>
      </c>
      <c r="AY181" s="17" t="s">
        <v>129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80</v>
      </c>
      <c r="BK181" s="203">
        <f>ROUND(I181*H181,2)</f>
        <v>0</v>
      </c>
      <c r="BL181" s="17" t="s">
        <v>137</v>
      </c>
      <c r="BM181" s="202" t="s">
        <v>400</v>
      </c>
    </row>
    <row r="182" spans="1:65" s="13" customFormat="1">
      <c r="B182" s="204"/>
      <c r="C182" s="205"/>
      <c r="D182" s="206" t="s">
        <v>139</v>
      </c>
      <c r="E182" s="207" t="s">
        <v>1</v>
      </c>
      <c r="F182" s="208" t="s">
        <v>401</v>
      </c>
      <c r="G182" s="205"/>
      <c r="H182" s="209">
        <v>4.8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139</v>
      </c>
      <c r="AU182" s="215" t="s">
        <v>82</v>
      </c>
      <c r="AV182" s="13" t="s">
        <v>82</v>
      </c>
      <c r="AW182" s="13" t="s">
        <v>29</v>
      </c>
      <c r="AX182" s="13" t="s">
        <v>72</v>
      </c>
      <c r="AY182" s="215" t="s">
        <v>129</v>
      </c>
    </row>
    <row r="183" spans="1:65" s="14" customFormat="1">
      <c r="B183" s="216"/>
      <c r="C183" s="217"/>
      <c r="D183" s="206" t="s">
        <v>139</v>
      </c>
      <c r="E183" s="218" t="s">
        <v>1</v>
      </c>
      <c r="F183" s="219" t="s">
        <v>142</v>
      </c>
      <c r="G183" s="217"/>
      <c r="H183" s="220">
        <v>4.8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139</v>
      </c>
      <c r="AU183" s="226" t="s">
        <v>82</v>
      </c>
      <c r="AV183" s="14" t="s">
        <v>137</v>
      </c>
      <c r="AW183" s="14" t="s">
        <v>29</v>
      </c>
      <c r="AX183" s="14" t="s">
        <v>80</v>
      </c>
      <c r="AY183" s="226" t="s">
        <v>129</v>
      </c>
    </row>
    <row r="184" spans="1:65" s="2" customFormat="1" ht="78" customHeight="1">
      <c r="A184" s="34"/>
      <c r="B184" s="35"/>
      <c r="C184" s="191" t="s">
        <v>231</v>
      </c>
      <c r="D184" s="191" t="s">
        <v>132</v>
      </c>
      <c r="E184" s="192" t="s">
        <v>259</v>
      </c>
      <c r="F184" s="193" t="s">
        <v>260</v>
      </c>
      <c r="G184" s="194" t="s">
        <v>151</v>
      </c>
      <c r="H184" s="195">
        <v>1920</v>
      </c>
      <c r="I184" s="196"/>
      <c r="J184" s="197">
        <f>ROUND(I184*H184,2)</f>
        <v>0</v>
      </c>
      <c r="K184" s="193" t="s">
        <v>136</v>
      </c>
      <c r="L184" s="39"/>
      <c r="M184" s="198" t="s">
        <v>1</v>
      </c>
      <c r="N184" s="199" t="s">
        <v>37</v>
      </c>
      <c r="O184" s="71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137</v>
      </c>
      <c r="AT184" s="202" t="s">
        <v>132</v>
      </c>
      <c r="AU184" s="202" t="s">
        <v>82</v>
      </c>
      <c r="AY184" s="17" t="s">
        <v>129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80</v>
      </c>
      <c r="BK184" s="203">
        <f>ROUND(I184*H184,2)</f>
        <v>0</v>
      </c>
      <c r="BL184" s="17" t="s">
        <v>137</v>
      </c>
      <c r="BM184" s="202" t="s">
        <v>402</v>
      </c>
    </row>
    <row r="185" spans="1:65" s="13" customFormat="1">
      <c r="B185" s="204"/>
      <c r="C185" s="205"/>
      <c r="D185" s="206" t="s">
        <v>139</v>
      </c>
      <c r="E185" s="207" t="s">
        <v>1</v>
      </c>
      <c r="F185" s="208" t="s">
        <v>403</v>
      </c>
      <c r="G185" s="205"/>
      <c r="H185" s="209">
        <v>1920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139</v>
      </c>
      <c r="AU185" s="215" t="s">
        <v>82</v>
      </c>
      <c r="AV185" s="13" t="s">
        <v>82</v>
      </c>
      <c r="AW185" s="13" t="s">
        <v>29</v>
      </c>
      <c r="AX185" s="13" t="s">
        <v>72</v>
      </c>
      <c r="AY185" s="215" t="s">
        <v>129</v>
      </c>
    </row>
    <row r="186" spans="1:65" s="14" customFormat="1">
      <c r="B186" s="216"/>
      <c r="C186" s="217"/>
      <c r="D186" s="206" t="s">
        <v>139</v>
      </c>
      <c r="E186" s="218" t="s">
        <v>1</v>
      </c>
      <c r="F186" s="219" t="s">
        <v>142</v>
      </c>
      <c r="G186" s="217"/>
      <c r="H186" s="220">
        <v>1920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139</v>
      </c>
      <c r="AU186" s="226" t="s">
        <v>82</v>
      </c>
      <c r="AV186" s="14" t="s">
        <v>137</v>
      </c>
      <c r="AW186" s="14" t="s">
        <v>29</v>
      </c>
      <c r="AX186" s="14" t="s">
        <v>80</v>
      </c>
      <c r="AY186" s="226" t="s">
        <v>129</v>
      </c>
    </row>
    <row r="187" spans="1:65" s="2" customFormat="1" ht="78" customHeight="1">
      <c r="A187" s="34"/>
      <c r="B187" s="35"/>
      <c r="C187" s="191" t="s">
        <v>299</v>
      </c>
      <c r="D187" s="191" t="s">
        <v>132</v>
      </c>
      <c r="E187" s="192" t="s">
        <v>404</v>
      </c>
      <c r="F187" s="193" t="s">
        <v>405</v>
      </c>
      <c r="G187" s="194" t="s">
        <v>135</v>
      </c>
      <c r="H187" s="195">
        <v>10</v>
      </c>
      <c r="I187" s="196"/>
      <c r="J187" s="197">
        <f>ROUND(I187*H187,2)</f>
        <v>0</v>
      </c>
      <c r="K187" s="193" t="s">
        <v>136</v>
      </c>
      <c r="L187" s="39"/>
      <c r="M187" s="198" t="s">
        <v>1</v>
      </c>
      <c r="N187" s="199" t="s">
        <v>37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137</v>
      </c>
      <c r="AT187" s="202" t="s">
        <v>132</v>
      </c>
      <c r="AU187" s="202" t="s">
        <v>82</v>
      </c>
      <c r="AY187" s="17" t="s">
        <v>129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80</v>
      </c>
      <c r="BK187" s="203">
        <f>ROUND(I187*H187,2)</f>
        <v>0</v>
      </c>
      <c r="BL187" s="17" t="s">
        <v>137</v>
      </c>
      <c r="BM187" s="202" t="s">
        <v>406</v>
      </c>
    </row>
    <row r="188" spans="1:65" s="13" customFormat="1">
      <c r="B188" s="204"/>
      <c r="C188" s="205"/>
      <c r="D188" s="206" t="s">
        <v>139</v>
      </c>
      <c r="E188" s="207" t="s">
        <v>1</v>
      </c>
      <c r="F188" s="208" t="s">
        <v>407</v>
      </c>
      <c r="G188" s="205"/>
      <c r="H188" s="209">
        <v>10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139</v>
      </c>
      <c r="AU188" s="215" t="s">
        <v>82</v>
      </c>
      <c r="AV188" s="13" t="s">
        <v>82</v>
      </c>
      <c r="AW188" s="13" t="s">
        <v>29</v>
      </c>
      <c r="AX188" s="13" t="s">
        <v>72</v>
      </c>
      <c r="AY188" s="215" t="s">
        <v>129</v>
      </c>
    </row>
    <row r="189" spans="1:65" s="14" customFormat="1">
      <c r="B189" s="216"/>
      <c r="C189" s="217"/>
      <c r="D189" s="206" t="s">
        <v>139</v>
      </c>
      <c r="E189" s="218" t="s">
        <v>1</v>
      </c>
      <c r="F189" s="219" t="s">
        <v>142</v>
      </c>
      <c r="G189" s="217"/>
      <c r="H189" s="220">
        <v>10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139</v>
      </c>
      <c r="AU189" s="226" t="s">
        <v>82</v>
      </c>
      <c r="AV189" s="14" t="s">
        <v>137</v>
      </c>
      <c r="AW189" s="14" t="s">
        <v>29</v>
      </c>
      <c r="AX189" s="14" t="s">
        <v>80</v>
      </c>
      <c r="AY189" s="226" t="s">
        <v>129</v>
      </c>
    </row>
    <row r="190" spans="1:65" s="2" customFormat="1" ht="16.5" customHeight="1">
      <c r="A190" s="34"/>
      <c r="B190" s="35"/>
      <c r="C190" s="227" t="s">
        <v>304</v>
      </c>
      <c r="D190" s="227" t="s">
        <v>154</v>
      </c>
      <c r="E190" s="228" t="s">
        <v>408</v>
      </c>
      <c r="F190" s="229" t="s">
        <v>409</v>
      </c>
      <c r="G190" s="230" t="s">
        <v>163</v>
      </c>
      <c r="H190" s="231">
        <v>10</v>
      </c>
      <c r="I190" s="232"/>
      <c r="J190" s="233">
        <f>ROUND(I190*H190,2)</f>
        <v>0</v>
      </c>
      <c r="K190" s="229" t="s">
        <v>136</v>
      </c>
      <c r="L190" s="234"/>
      <c r="M190" s="235" t="s">
        <v>1</v>
      </c>
      <c r="N190" s="236" t="s">
        <v>37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158</v>
      </c>
      <c r="AT190" s="202" t="s">
        <v>154</v>
      </c>
      <c r="AU190" s="202" t="s">
        <v>82</v>
      </c>
      <c r="AY190" s="17" t="s">
        <v>129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80</v>
      </c>
      <c r="BK190" s="203">
        <f>ROUND(I190*H190,2)</f>
        <v>0</v>
      </c>
      <c r="BL190" s="17" t="s">
        <v>137</v>
      </c>
      <c r="BM190" s="202" t="s">
        <v>410</v>
      </c>
    </row>
    <row r="191" spans="1:65" s="13" customFormat="1">
      <c r="B191" s="204"/>
      <c r="C191" s="205"/>
      <c r="D191" s="206" t="s">
        <v>139</v>
      </c>
      <c r="E191" s="207" t="s">
        <v>1</v>
      </c>
      <c r="F191" s="208" t="s">
        <v>411</v>
      </c>
      <c r="G191" s="205"/>
      <c r="H191" s="209">
        <v>10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139</v>
      </c>
      <c r="AU191" s="215" t="s">
        <v>82</v>
      </c>
      <c r="AV191" s="13" t="s">
        <v>82</v>
      </c>
      <c r="AW191" s="13" t="s">
        <v>29</v>
      </c>
      <c r="AX191" s="13" t="s">
        <v>72</v>
      </c>
      <c r="AY191" s="215" t="s">
        <v>129</v>
      </c>
    </row>
    <row r="192" spans="1:65" s="14" customFormat="1">
      <c r="B192" s="216"/>
      <c r="C192" s="217"/>
      <c r="D192" s="206" t="s">
        <v>139</v>
      </c>
      <c r="E192" s="218" t="s">
        <v>1</v>
      </c>
      <c r="F192" s="219" t="s">
        <v>142</v>
      </c>
      <c r="G192" s="217"/>
      <c r="H192" s="220">
        <v>10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139</v>
      </c>
      <c r="AU192" s="226" t="s">
        <v>82</v>
      </c>
      <c r="AV192" s="14" t="s">
        <v>137</v>
      </c>
      <c r="AW192" s="14" t="s">
        <v>29</v>
      </c>
      <c r="AX192" s="14" t="s">
        <v>80</v>
      </c>
      <c r="AY192" s="226" t="s">
        <v>129</v>
      </c>
    </row>
    <row r="193" spans="1:65" s="2" customFormat="1" ht="66.75" customHeight="1">
      <c r="A193" s="34"/>
      <c r="B193" s="35"/>
      <c r="C193" s="191" t="s">
        <v>236</v>
      </c>
      <c r="D193" s="191" t="s">
        <v>132</v>
      </c>
      <c r="E193" s="192" t="s">
        <v>412</v>
      </c>
      <c r="F193" s="193" t="s">
        <v>273</v>
      </c>
      <c r="G193" s="194" t="s">
        <v>176</v>
      </c>
      <c r="H193" s="195">
        <v>40</v>
      </c>
      <c r="I193" s="196"/>
      <c r="J193" s="197">
        <f>ROUND(I193*H193,2)</f>
        <v>0</v>
      </c>
      <c r="K193" s="193" t="s">
        <v>136</v>
      </c>
      <c r="L193" s="39"/>
      <c r="M193" s="198" t="s">
        <v>1</v>
      </c>
      <c r="N193" s="199" t="s">
        <v>37</v>
      </c>
      <c r="O193" s="7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137</v>
      </c>
      <c r="AT193" s="202" t="s">
        <v>132</v>
      </c>
      <c r="AU193" s="202" t="s">
        <v>82</v>
      </c>
      <c r="AY193" s="17" t="s">
        <v>129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80</v>
      </c>
      <c r="BK193" s="203">
        <f>ROUND(I193*H193,2)</f>
        <v>0</v>
      </c>
      <c r="BL193" s="17" t="s">
        <v>137</v>
      </c>
      <c r="BM193" s="202" t="s">
        <v>413</v>
      </c>
    </row>
    <row r="194" spans="1:65" s="13" customFormat="1">
      <c r="B194" s="204"/>
      <c r="C194" s="205"/>
      <c r="D194" s="206" t="s">
        <v>139</v>
      </c>
      <c r="E194" s="207" t="s">
        <v>1</v>
      </c>
      <c r="F194" s="208" t="s">
        <v>414</v>
      </c>
      <c r="G194" s="205"/>
      <c r="H194" s="209">
        <v>40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139</v>
      </c>
      <c r="AU194" s="215" t="s">
        <v>82</v>
      </c>
      <c r="AV194" s="13" t="s">
        <v>82</v>
      </c>
      <c r="AW194" s="13" t="s">
        <v>29</v>
      </c>
      <c r="AX194" s="13" t="s">
        <v>72</v>
      </c>
      <c r="AY194" s="215" t="s">
        <v>129</v>
      </c>
    </row>
    <row r="195" spans="1:65" s="14" customFormat="1">
      <c r="B195" s="216"/>
      <c r="C195" s="217"/>
      <c r="D195" s="206" t="s">
        <v>139</v>
      </c>
      <c r="E195" s="218" t="s">
        <v>1</v>
      </c>
      <c r="F195" s="219" t="s">
        <v>142</v>
      </c>
      <c r="G195" s="217"/>
      <c r="H195" s="220">
        <v>40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139</v>
      </c>
      <c r="AU195" s="226" t="s">
        <v>82</v>
      </c>
      <c r="AV195" s="14" t="s">
        <v>137</v>
      </c>
      <c r="AW195" s="14" t="s">
        <v>29</v>
      </c>
      <c r="AX195" s="14" t="s">
        <v>80</v>
      </c>
      <c r="AY195" s="226" t="s">
        <v>129</v>
      </c>
    </row>
    <row r="196" spans="1:65" s="2" customFormat="1" ht="66.75" customHeight="1">
      <c r="A196" s="34"/>
      <c r="B196" s="35"/>
      <c r="C196" s="191" t="s">
        <v>240</v>
      </c>
      <c r="D196" s="191" t="s">
        <v>132</v>
      </c>
      <c r="E196" s="192" t="s">
        <v>415</v>
      </c>
      <c r="F196" s="193" t="s">
        <v>416</v>
      </c>
      <c r="G196" s="194" t="s">
        <v>151</v>
      </c>
      <c r="H196" s="195">
        <v>1344</v>
      </c>
      <c r="I196" s="196"/>
      <c r="J196" s="197">
        <f>ROUND(I196*H196,2)</f>
        <v>0</v>
      </c>
      <c r="K196" s="193" t="s">
        <v>136</v>
      </c>
      <c r="L196" s="39"/>
      <c r="M196" s="198" t="s">
        <v>1</v>
      </c>
      <c r="N196" s="199" t="s">
        <v>37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137</v>
      </c>
      <c r="AT196" s="202" t="s">
        <v>132</v>
      </c>
      <c r="AU196" s="202" t="s">
        <v>82</v>
      </c>
      <c r="AY196" s="17" t="s">
        <v>129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80</v>
      </c>
      <c r="BK196" s="203">
        <f>ROUND(I196*H196,2)</f>
        <v>0</v>
      </c>
      <c r="BL196" s="17" t="s">
        <v>137</v>
      </c>
      <c r="BM196" s="202" t="s">
        <v>417</v>
      </c>
    </row>
    <row r="197" spans="1:65" s="13" customFormat="1">
      <c r="B197" s="204"/>
      <c r="C197" s="205"/>
      <c r="D197" s="206" t="s">
        <v>139</v>
      </c>
      <c r="E197" s="207" t="s">
        <v>1</v>
      </c>
      <c r="F197" s="208" t="s">
        <v>418</v>
      </c>
      <c r="G197" s="205"/>
      <c r="H197" s="209">
        <v>1344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139</v>
      </c>
      <c r="AU197" s="215" t="s">
        <v>82</v>
      </c>
      <c r="AV197" s="13" t="s">
        <v>82</v>
      </c>
      <c r="AW197" s="13" t="s">
        <v>29</v>
      </c>
      <c r="AX197" s="13" t="s">
        <v>72</v>
      </c>
      <c r="AY197" s="215" t="s">
        <v>129</v>
      </c>
    </row>
    <row r="198" spans="1:65" s="14" customFormat="1">
      <c r="B198" s="216"/>
      <c r="C198" s="217"/>
      <c r="D198" s="206" t="s">
        <v>139</v>
      </c>
      <c r="E198" s="218" t="s">
        <v>1</v>
      </c>
      <c r="F198" s="219" t="s">
        <v>142</v>
      </c>
      <c r="G198" s="217"/>
      <c r="H198" s="220">
        <v>1344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139</v>
      </c>
      <c r="AU198" s="226" t="s">
        <v>82</v>
      </c>
      <c r="AV198" s="14" t="s">
        <v>137</v>
      </c>
      <c r="AW198" s="14" t="s">
        <v>29</v>
      </c>
      <c r="AX198" s="14" t="s">
        <v>80</v>
      </c>
      <c r="AY198" s="226" t="s">
        <v>129</v>
      </c>
    </row>
    <row r="199" spans="1:65" s="2" customFormat="1" ht="55.5" customHeight="1">
      <c r="A199" s="34"/>
      <c r="B199" s="35"/>
      <c r="C199" s="191" t="s">
        <v>7</v>
      </c>
      <c r="D199" s="191" t="s">
        <v>132</v>
      </c>
      <c r="E199" s="192" t="s">
        <v>305</v>
      </c>
      <c r="F199" s="193" t="s">
        <v>306</v>
      </c>
      <c r="G199" s="194" t="s">
        <v>135</v>
      </c>
      <c r="H199" s="195">
        <v>2500</v>
      </c>
      <c r="I199" s="196"/>
      <c r="J199" s="197">
        <f>ROUND(I199*H199,2)</f>
        <v>0</v>
      </c>
      <c r="K199" s="193" t="s">
        <v>136</v>
      </c>
      <c r="L199" s="39"/>
      <c r="M199" s="198" t="s">
        <v>1</v>
      </c>
      <c r="N199" s="199" t="s">
        <v>37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137</v>
      </c>
      <c r="AT199" s="202" t="s">
        <v>132</v>
      </c>
      <c r="AU199" s="202" t="s">
        <v>82</v>
      </c>
      <c r="AY199" s="17" t="s">
        <v>129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80</v>
      </c>
      <c r="BK199" s="203">
        <f>ROUND(I199*H199,2)</f>
        <v>0</v>
      </c>
      <c r="BL199" s="17" t="s">
        <v>137</v>
      </c>
      <c r="BM199" s="202" t="s">
        <v>419</v>
      </c>
    </row>
    <row r="200" spans="1:65" s="13" customFormat="1">
      <c r="B200" s="204"/>
      <c r="C200" s="205"/>
      <c r="D200" s="206" t="s">
        <v>139</v>
      </c>
      <c r="E200" s="207" t="s">
        <v>1</v>
      </c>
      <c r="F200" s="208" t="s">
        <v>420</v>
      </c>
      <c r="G200" s="205"/>
      <c r="H200" s="209">
        <v>2500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139</v>
      </c>
      <c r="AU200" s="215" t="s">
        <v>82</v>
      </c>
      <c r="AV200" s="13" t="s">
        <v>82</v>
      </c>
      <c r="AW200" s="13" t="s">
        <v>29</v>
      </c>
      <c r="AX200" s="13" t="s">
        <v>72</v>
      </c>
      <c r="AY200" s="215" t="s">
        <v>129</v>
      </c>
    </row>
    <row r="201" spans="1:65" s="14" customFormat="1">
      <c r="B201" s="216"/>
      <c r="C201" s="217"/>
      <c r="D201" s="206" t="s">
        <v>139</v>
      </c>
      <c r="E201" s="218" t="s">
        <v>1</v>
      </c>
      <c r="F201" s="219" t="s">
        <v>142</v>
      </c>
      <c r="G201" s="217"/>
      <c r="H201" s="220">
        <v>2500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139</v>
      </c>
      <c r="AU201" s="226" t="s">
        <v>82</v>
      </c>
      <c r="AV201" s="14" t="s">
        <v>137</v>
      </c>
      <c r="AW201" s="14" t="s">
        <v>29</v>
      </c>
      <c r="AX201" s="14" t="s">
        <v>80</v>
      </c>
      <c r="AY201" s="226" t="s">
        <v>129</v>
      </c>
    </row>
    <row r="202" spans="1:65" s="2" customFormat="1" ht="72">
      <c r="A202" s="34"/>
      <c r="B202" s="35"/>
      <c r="C202" s="191" t="s">
        <v>248</v>
      </c>
      <c r="D202" s="191" t="s">
        <v>132</v>
      </c>
      <c r="E202" s="192" t="s">
        <v>316</v>
      </c>
      <c r="F202" s="193" t="s">
        <v>317</v>
      </c>
      <c r="G202" s="194" t="s">
        <v>151</v>
      </c>
      <c r="H202" s="195">
        <v>5</v>
      </c>
      <c r="I202" s="196"/>
      <c r="J202" s="197">
        <f>ROUND(I202*H202,2)</f>
        <v>0</v>
      </c>
      <c r="K202" s="193" t="s">
        <v>136</v>
      </c>
      <c r="L202" s="39"/>
      <c r="M202" s="198" t="s">
        <v>1</v>
      </c>
      <c r="N202" s="199" t="s">
        <v>37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137</v>
      </c>
      <c r="AT202" s="202" t="s">
        <v>132</v>
      </c>
      <c r="AU202" s="202" t="s">
        <v>82</v>
      </c>
      <c r="AY202" s="17" t="s">
        <v>129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80</v>
      </c>
      <c r="BK202" s="203">
        <f>ROUND(I202*H202,2)</f>
        <v>0</v>
      </c>
      <c r="BL202" s="17" t="s">
        <v>137</v>
      </c>
      <c r="BM202" s="202" t="s">
        <v>421</v>
      </c>
    </row>
    <row r="203" spans="1:65" s="13" customFormat="1">
      <c r="B203" s="204"/>
      <c r="C203" s="205"/>
      <c r="D203" s="206" t="s">
        <v>139</v>
      </c>
      <c r="E203" s="207" t="s">
        <v>1</v>
      </c>
      <c r="F203" s="208" t="s">
        <v>422</v>
      </c>
      <c r="G203" s="205"/>
      <c r="H203" s="209">
        <v>5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139</v>
      </c>
      <c r="AU203" s="215" t="s">
        <v>82</v>
      </c>
      <c r="AV203" s="13" t="s">
        <v>82</v>
      </c>
      <c r="AW203" s="13" t="s">
        <v>29</v>
      </c>
      <c r="AX203" s="13" t="s">
        <v>72</v>
      </c>
      <c r="AY203" s="215" t="s">
        <v>129</v>
      </c>
    </row>
    <row r="204" spans="1:65" s="14" customFormat="1">
      <c r="B204" s="216"/>
      <c r="C204" s="217"/>
      <c r="D204" s="206" t="s">
        <v>139</v>
      </c>
      <c r="E204" s="218" t="s">
        <v>1</v>
      </c>
      <c r="F204" s="219" t="s">
        <v>142</v>
      </c>
      <c r="G204" s="217"/>
      <c r="H204" s="220">
        <v>5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139</v>
      </c>
      <c r="AU204" s="226" t="s">
        <v>82</v>
      </c>
      <c r="AV204" s="14" t="s">
        <v>137</v>
      </c>
      <c r="AW204" s="14" t="s">
        <v>29</v>
      </c>
      <c r="AX204" s="14" t="s">
        <v>80</v>
      </c>
      <c r="AY204" s="226" t="s">
        <v>129</v>
      </c>
    </row>
    <row r="205" spans="1:65" s="2" customFormat="1" ht="78" customHeight="1">
      <c r="A205" s="34"/>
      <c r="B205" s="35"/>
      <c r="C205" s="191" t="s">
        <v>286</v>
      </c>
      <c r="D205" s="191" t="s">
        <v>132</v>
      </c>
      <c r="E205" s="192" t="s">
        <v>423</v>
      </c>
      <c r="F205" s="193" t="s">
        <v>424</v>
      </c>
      <c r="G205" s="194" t="s">
        <v>425</v>
      </c>
      <c r="H205" s="195">
        <v>1</v>
      </c>
      <c r="I205" s="196"/>
      <c r="J205" s="197">
        <f>ROUND(I205*H205,2)</f>
        <v>0</v>
      </c>
      <c r="K205" s="193" t="s">
        <v>1</v>
      </c>
      <c r="L205" s="39"/>
      <c r="M205" s="198" t="s">
        <v>1</v>
      </c>
      <c r="N205" s="199" t="s">
        <v>37</v>
      </c>
      <c r="O205" s="71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137</v>
      </c>
      <c r="AT205" s="202" t="s">
        <v>132</v>
      </c>
      <c r="AU205" s="202" t="s">
        <v>82</v>
      </c>
      <c r="AY205" s="17" t="s">
        <v>129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80</v>
      </c>
      <c r="BK205" s="203">
        <f>ROUND(I205*H205,2)</f>
        <v>0</v>
      </c>
      <c r="BL205" s="17" t="s">
        <v>137</v>
      </c>
      <c r="BM205" s="202" t="s">
        <v>426</v>
      </c>
    </row>
    <row r="206" spans="1:65" s="13" customFormat="1" ht="22.5">
      <c r="B206" s="204"/>
      <c r="C206" s="205"/>
      <c r="D206" s="206" t="s">
        <v>139</v>
      </c>
      <c r="E206" s="207" t="s">
        <v>1</v>
      </c>
      <c r="F206" s="208" t="s">
        <v>427</v>
      </c>
      <c r="G206" s="205"/>
      <c r="H206" s="209">
        <v>1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139</v>
      </c>
      <c r="AU206" s="215" t="s">
        <v>82</v>
      </c>
      <c r="AV206" s="13" t="s">
        <v>82</v>
      </c>
      <c r="AW206" s="13" t="s">
        <v>29</v>
      </c>
      <c r="AX206" s="13" t="s">
        <v>80</v>
      </c>
      <c r="AY206" s="215" t="s">
        <v>129</v>
      </c>
    </row>
    <row r="207" spans="1:65" s="12" customFormat="1" ht="25.9" customHeight="1">
      <c r="B207" s="175"/>
      <c r="C207" s="176"/>
      <c r="D207" s="177" t="s">
        <v>71</v>
      </c>
      <c r="E207" s="178" t="s">
        <v>320</v>
      </c>
      <c r="F207" s="178" t="s">
        <v>321</v>
      </c>
      <c r="G207" s="176"/>
      <c r="H207" s="176"/>
      <c r="I207" s="179"/>
      <c r="J207" s="180">
        <f>BK207</f>
        <v>0</v>
      </c>
      <c r="K207" s="176"/>
      <c r="L207" s="181"/>
      <c r="M207" s="182"/>
      <c r="N207" s="183"/>
      <c r="O207" s="183"/>
      <c r="P207" s="184">
        <f>SUM(P208:P226)</f>
        <v>0</v>
      </c>
      <c r="Q207" s="183"/>
      <c r="R207" s="184">
        <f>SUM(R208:R226)</f>
        <v>0</v>
      </c>
      <c r="S207" s="183"/>
      <c r="T207" s="185">
        <f>SUM(T208:T226)</f>
        <v>0</v>
      </c>
      <c r="AR207" s="186" t="s">
        <v>137</v>
      </c>
      <c r="AT207" s="187" t="s">
        <v>71</v>
      </c>
      <c r="AU207" s="187" t="s">
        <v>72</v>
      </c>
      <c r="AY207" s="186" t="s">
        <v>129</v>
      </c>
      <c r="BK207" s="188">
        <f>SUM(BK208:BK226)</f>
        <v>0</v>
      </c>
    </row>
    <row r="208" spans="1:65" s="2" customFormat="1" ht="78" customHeight="1">
      <c r="A208" s="34"/>
      <c r="B208" s="35"/>
      <c r="C208" s="191" t="s">
        <v>172</v>
      </c>
      <c r="D208" s="191" t="s">
        <v>132</v>
      </c>
      <c r="E208" s="192" t="s">
        <v>323</v>
      </c>
      <c r="F208" s="193" t="s">
        <v>324</v>
      </c>
      <c r="G208" s="194" t="s">
        <v>163</v>
      </c>
      <c r="H208" s="195">
        <v>1</v>
      </c>
      <c r="I208" s="196"/>
      <c r="J208" s="197">
        <f>ROUND(I208*H208,2)</f>
        <v>0</v>
      </c>
      <c r="K208" s="193" t="s">
        <v>136</v>
      </c>
      <c r="L208" s="39"/>
      <c r="M208" s="198" t="s">
        <v>1</v>
      </c>
      <c r="N208" s="199" t="s">
        <v>37</v>
      </c>
      <c r="O208" s="71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137</v>
      </c>
      <c r="AT208" s="202" t="s">
        <v>132</v>
      </c>
      <c r="AU208" s="202" t="s">
        <v>80</v>
      </c>
      <c r="AY208" s="17" t="s">
        <v>129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80</v>
      </c>
      <c r="BK208" s="203">
        <f>ROUND(I208*H208,2)</f>
        <v>0</v>
      </c>
      <c r="BL208" s="17" t="s">
        <v>137</v>
      </c>
      <c r="BM208" s="202" t="s">
        <v>428</v>
      </c>
    </row>
    <row r="209" spans="1:65" s="13" customFormat="1">
      <c r="B209" s="204"/>
      <c r="C209" s="205"/>
      <c r="D209" s="206" t="s">
        <v>139</v>
      </c>
      <c r="E209" s="207" t="s">
        <v>1</v>
      </c>
      <c r="F209" s="208" t="s">
        <v>80</v>
      </c>
      <c r="G209" s="205"/>
      <c r="H209" s="209">
        <v>1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139</v>
      </c>
      <c r="AU209" s="215" t="s">
        <v>80</v>
      </c>
      <c r="AV209" s="13" t="s">
        <v>82</v>
      </c>
      <c r="AW209" s="13" t="s">
        <v>29</v>
      </c>
      <c r="AX209" s="13" t="s">
        <v>72</v>
      </c>
      <c r="AY209" s="215" t="s">
        <v>129</v>
      </c>
    </row>
    <row r="210" spans="1:65" s="14" customFormat="1">
      <c r="B210" s="216"/>
      <c r="C210" s="217"/>
      <c r="D210" s="206" t="s">
        <v>139</v>
      </c>
      <c r="E210" s="218" t="s">
        <v>1</v>
      </c>
      <c r="F210" s="219" t="s">
        <v>142</v>
      </c>
      <c r="G210" s="217"/>
      <c r="H210" s="220">
        <v>1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139</v>
      </c>
      <c r="AU210" s="226" t="s">
        <v>80</v>
      </c>
      <c r="AV210" s="14" t="s">
        <v>137</v>
      </c>
      <c r="AW210" s="14" t="s">
        <v>29</v>
      </c>
      <c r="AX210" s="14" t="s">
        <v>80</v>
      </c>
      <c r="AY210" s="226" t="s">
        <v>129</v>
      </c>
    </row>
    <row r="211" spans="1:65" s="2" customFormat="1" ht="36">
      <c r="A211" s="34"/>
      <c r="B211" s="35"/>
      <c r="C211" s="191" t="s">
        <v>252</v>
      </c>
      <c r="D211" s="191" t="s">
        <v>132</v>
      </c>
      <c r="E211" s="192" t="s">
        <v>327</v>
      </c>
      <c r="F211" s="193" t="s">
        <v>328</v>
      </c>
      <c r="G211" s="194" t="s">
        <v>163</v>
      </c>
      <c r="H211" s="195">
        <v>6</v>
      </c>
      <c r="I211" s="196"/>
      <c r="J211" s="197">
        <f>ROUND(I211*H211,2)</f>
        <v>0</v>
      </c>
      <c r="K211" s="193" t="s">
        <v>136</v>
      </c>
      <c r="L211" s="39"/>
      <c r="M211" s="198" t="s">
        <v>1</v>
      </c>
      <c r="N211" s="199" t="s">
        <v>37</v>
      </c>
      <c r="O211" s="7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329</v>
      </c>
      <c r="AT211" s="202" t="s">
        <v>132</v>
      </c>
      <c r="AU211" s="202" t="s">
        <v>80</v>
      </c>
      <c r="AY211" s="17" t="s">
        <v>129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80</v>
      </c>
      <c r="BK211" s="203">
        <f>ROUND(I211*H211,2)</f>
        <v>0</v>
      </c>
      <c r="BL211" s="17" t="s">
        <v>329</v>
      </c>
      <c r="BM211" s="202" t="s">
        <v>429</v>
      </c>
    </row>
    <row r="212" spans="1:65" s="13" customFormat="1">
      <c r="B212" s="204"/>
      <c r="C212" s="205"/>
      <c r="D212" s="206" t="s">
        <v>139</v>
      </c>
      <c r="E212" s="207" t="s">
        <v>1</v>
      </c>
      <c r="F212" s="208" t="s">
        <v>166</v>
      </c>
      <c r="G212" s="205"/>
      <c r="H212" s="209">
        <v>6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139</v>
      </c>
      <c r="AU212" s="215" t="s">
        <v>80</v>
      </c>
      <c r="AV212" s="13" t="s">
        <v>82</v>
      </c>
      <c r="AW212" s="13" t="s">
        <v>29</v>
      </c>
      <c r="AX212" s="13" t="s">
        <v>72</v>
      </c>
      <c r="AY212" s="215" t="s">
        <v>129</v>
      </c>
    </row>
    <row r="213" spans="1:65" s="14" customFormat="1">
      <c r="B213" s="216"/>
      <c r="C213" s="217"/>
      <c r="D213" s="206" t="s">
        <v>139</v>
      </c>
      <c r="E213" s="218" t="s">
        <v>1</v>
      </c>
      <c r="F213" s="219" t="s">
        <v>142</v>
      </c>
      <c r="G213" s="217"/>
      <c r="H213" s="220">
        <v>6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139</v>
      </c>
      <c r="AU213" s="226" t="s">
        <v>80</v>
      </c>
      <c r="AV213" s="14" t="s">
        <v>137</v>
      </c>
      <c r="AW213" s="14" t="s">
        <v>29</v>
      </c>
      <c r="AX213" s="14" t="s">
        <v>80</v>
      </c>
      <c r="AY213" s="226" t="s">
        <v>129</v>
      </c>
    </row>
    <row r="214" spans="1:65" s="2" customFormat="1" ht="21.75" customHeight="1">
      <c r="A214" s="34"/>
      <c r="B214" s="35"/>
      <c r="C214" s="191" t="s">
        <v>258</v>
      </c>
      <c r="D214" s="191" t="s">
        <v>132</v>
      </c>
      <c r="E214" s="192" t="s">
        <v>332</v>
      </c>
      <c r="F214" s="193" t="s">
        <v>333</v>
      </c>
      <c r="G214" s="194" t="s">
        <v>163</v>
      </c>
      <c r="H214" s="195">
        <v>6</v>
      </c>
      <c r="I214" s="196"/>
      <c r="J214" s="197">
        <f>ROUND(I214*H214,2)</f>
        <v>0</v>
      </c>
      <c r="K214" s="193" t="s">
        <v>136</v>
      </c>
      <c r="L214" s="39"/>
      <c r="M214" s="198" t="s">
        <v>1</v>
      </c>
      <c r="N214" s="199" t="s">
        <v>37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329</v>
      </c>
      <c r="AT214" s="202" t="s">
        <v>132</v>
      </c>
      <c r="AU214" s="202" t="s">
        <v>80</v>
      </c>
      <c r="AY214" s="17" t="s">
        <v>129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80</v>
      </c>
      <c r="BK214" s="203">
        <f>ROUND(I214*H214,2)</f>
        <v>0</v>
      </c>
      <c r="BL214" s="17" t="s">
        <v>329</v>
      </c>
      <c r="BM214" s="202" t="s">
        <v>430</v>
      </c>
    </row>
    <row r="215" spans="1:65" s="13" customFormat="1">
      <c r="B215" s="204"/>
      <c r="C215" s="205"/>
      <c r="D215" s="206" t="s">
        <v>139</v>
      </c>
      <c r="E215" s="207" t="s">
        <v>1</v>
      </c>
      <c r="F215" s="208" t="s">
        <v>166</v>
      </c>
      <c r="G215" s="205"/>
      <c r="H215" s="209">
        <v>6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139</v>
      </c>
      <c r="AU215" s="215" t="s">
        <v>80</v>
      </c>
      <c r="AV215" s="13" t="s">
        <v>82</v>
      </c>
      <c r="AW215" s="13" t="s">
        <v>29</v>
      </c>
      <c r="AX215" s="13" t="s">
        <v>72</v>
      </c>
      <c r="AY215" s="215" t="s">
        <v>129</v>
      </c>
    </row>
    <row r="216" spans="1:65" s="14" customFormat="1">
      <c r="B216" s="216"/>
      <c r="C216" s="217"/>
      <c r="D216" s="206" t="s">
        <v>139</v>
      </c>
      <c r="E216" s="218" t="s">
        <v>1</v>
      </c>
      <c r="F216" s="219" t="s">
        <v>142</v>
      </c>
      <c r="G216" s="217"/>
      <c r="H216" s="220">
        <v>6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139</v>
      </c>
      <c r="AU216" s="226" t="s">
        <v>80</v>
      </c>
      <c r="AV216" s="14" t="s">
        <v>137</v>
      </c>
      <c r="AW216" s="14" t="s">
        <v>29</v>
      </c>
      <c r="AX216" s="14" t="s">
        <v>80</v>
      </c>
      <c r="AY216" s="226" t="s">
        <v>129</v>
      </c>
    </row>
    <row r="217" spans="1:65" s="2" customFormat="1" ht="128.65" customHeight="1">
      <c r="A217" s="34"/>
      <c r="B217" s="35"/>
      <c r="C217" s="191" t="s">
        <v>271</v>
      </c>
      <c r="D217" s="191" t="s">
        <v>132</v>
      </c>
      <c r="E217" s="192" t="s">
        <v>336</v>
      </c>
      <c r="F217" s="193" t="s">
        <v>337</v>
      </c>
      <c r="G217" s="194" t="s">
        <v>157</v>
      </c>
      <c r="H217" s="195">
        <v>1200</v>
      </c>
      <c r="I217" s="196"/>
      <c r="J217" s="197">
        <f>ROUND(I217*H217,2)</f>
        <v>0</v>
      </c>
      <c r="K217" s="193" t="s">
        <v>136</v>
      </c>
      <c r="L217" s="39"/>
      <c r="M217" s="198" t="s">
        <v>1</v>
      </c>
      <c r="N217" s="199" t="s">
        <v>37</v>
      </c>
      <c r="O217" s="7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329</v>
      </c>
      <c r="AT217" s="202" t="s">
        <v>132</v>
      </c>
      <c r="AU217" s="202" t="s">
        <v>80</v>
      </c>
      <c r="AY217" s="17" t="s">
        <v>129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80</v>
      </c>
      <c r="BK217" s="203">
        <f>ROUND(I217*H217,2)</f>
        <v>0</v>
      </c>
      <c r="BL217" s="17" t="s">
        <v>329</v>
      </c>
      <c r="BM217" s="202" t="s">
        <v>431</v>
      </c>
    </row>
    <row r="218" spans="1:65" s="13" customFormat="1">
      <c r="B218" s="204"/>
      <c r="C218" s="205"/>
      <c r="D218" s="206" t="s">
        <v>139</v>
      </c>
      <c r="E218" s="207" t="s">
        <v>1</v>
      </c>
      <c r="F218" s="208" t="s">
        <v>308</v>
      </c>
      <c r="G218" s="205"/>
      <c r="H218" s="209">
        <v>1200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139</v>
      </c>
      <c r="AU218" s="215" t="s">
        <v>80</v>
      </c>
      <c r="AV218" s="13" t="s">
        <v>82</v>
      </c>
      <c r="AW218" s="13" t="s">
        <v>29</v>
      </c>
      <c r="AX218" s="13" t="s">
        <v>72</v>
      </c>
      <c r="AY218" s="215" t="s">
        <v>129</v>
      </c>
    </row>
    <row r="219" spans="1:65" s="14" customFormat="1">
      <c r="B219" s="216"/>
      <c r="C219" s="217"/>
      <c r="D219" s="206" t="s">
        <v>139</v>
      </c>
      <c r="E219" s="218" t="s">
        <v>1</v>
      </c>
      <c r="F219" s="219" t="s">
        <v>142</v>
      </c>
      <c r="G219" s="217"/>
      <c r="H219" s="220">
        <v>1200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139</v>
      </c>
      <c r="AU219" s="226" t="s">
        <v>80</v>
      </c>
      <c r="AV219" s="14" t="s">
        <v>137</v>
      </c>
      <c r="AW219" s="14" t="s">
        <v>29</v>
      </c>
      <c r="AX219" s="14" t="s">
        <v>80</v>
      </c>
      <c r="AY219" s="226" t="s">
        <v>129</v>
      </c>
    </row>
    <row r="220" spans="1:65" s="2" customFormat="1" ht="156.75" customHeight="1">
      <c r="A220" s="34"/>
      <c r="B220" s="35"/>
      <c r="C220" s="191" t="s">
        <v>276</v>
      </c>
      <c r="D220" s="191" t="s">
        <v>132</v>
      </c>
      <c r="E220" s="192" t="s">
        <v>341</v>
      </c>
      <c r="F220" s="193" t="s">
        <v>342</v>
      </c>
      <c r="G220" s="194" t="s">
        <v>157</v>
      </c>
      <c r="H220" s="195">
        <v>3538.7559999999999</v>
      </c>
      <c r="I220" s="196"/>
      <c r="J220" s="197">
        <f>ROUND(I220*H220,2)</f>
        <v>0</v>
      </c>
      <c r="K220" s="193" t="s">
        <v>136</v>
      </c>
      <c r="L220" s="39"/>
      <c r="M220" s="198" t="s">
        <v>1</v>
      </c>
      <c r="N220" s="199" t="s">
        <v>37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329</v>
      </c>
      <c r="AT220" s="202" t="s">
        <v>132</v>
      </c>
      <c r="AU220" s="202" t="s">
        <v>80</v>
      </c>
      <c r="AY220" s="17" t="s">
        <v>129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80</v>
      </c>
      <c r="BK220" s="203">
        <f>ROUND(I220*H220,2)</f>
        <v>0</v>
      </c>
      <c r="BL220" s="17" t="s">
        <v>329</v>
      </c>
      <c r="BM220" s="202" t="s">
        <v>432</v>
      </c>
    </row>
    <row r="221" spans="1:65" s="13" customFormat="1">
      <c r="B221" s="204"/>
      <c r="C221" s="205"/>
      <c r="D221" s="206" t="s">
        <v>139</v>
      </c>
      <c r="E221" s="207" t="s">
        <v>1</v>
      </c>
      <c r="F221" s="208" t="s">
        <v>433</v>
      </c>
      <c r="G221" s="205"/>
      <c r="H221" s="209">
        <v>3527.46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139</v>
      </c>
      <c r="AU221" s="215" t="s">
        <v>80</v>
      </c>
      <c r="AV221" s="13" t="s">
        <v>82</v>
      </c>
      <c r="AW221" s="13" t="s">
        <v>29</v>
      </c>
      <c r="AX221" s="13" t="s">
        <v>72</v>
      </c>
      <c r="AY221" s="215" t="s">
        <v>129</v>
      </c>
    </row>
    <row r="222" spans="1:65" s="13" customFormat="1">
      <c r="B222" s="204"/>
      <c r="C222" s="205"/>
      <c r="D222" s="206" t="s">
        <v>139</v>
      </c>
      <c r="E222" s="207" t="s">
        <v>1</v>
      </c>
      <c r="F222" s="208" t="s">
        <v>434</v>
      </c>
      <c r="G222" s="205"/>
      <c r="H222" s="209">
        <v>11.295999999999999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139</v>
      </c>
      <c r="AU222" s="215" t="s">
        <v>80</v>
      </c>
      <c r="AV222" s="13" t="s">
        <v>82</v>
      </c>
      <c r="AW222" s="13" t="s">
        <v>29</v>
      </c>
      <c r="AX222" s="13" t="s">
        <v>72</v>
      </c>
      <c r="AY222" s="215" t="s">
        <v>129</v>
      </c>
    </row>
    <row r="223" spans="1:65" s="14" customFormat="1">
      <c r="B223" s="216"/>
      <c r="C223" s="217"/>
      <c r="D223" s="206" t="s">
        <v>139</v>
      </c>
      <c r="E223" s="218" t="s">
        <v>1</v>
      </c>
      <c r="F223" s="219" t="s">
        <v>142</v>
      </c>
      <c r="G223" s="217"/>
      <c r="H223" s="220">
        <v>3538.7559999999999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139</v>
      </c>
      <c r="AU223" s="226" t="s">
        <v>80</v>
      </c>
      <c r="AV223" s="14" t="s">
        <v>137</v>
      </c>
      <c r="AW223" s="14" t="s">
        <v>29</v>
      </c>
      <c r="AX223" s="14" t="s">
        <v>80</v>
      </c>
      <c r="AY223" s="226" t="s">
        <v>129</v>
      </c>
    </row>
    <row r="224" spans="1:65" s="2" customFormat="1" ht="90" customHeight="1">
      <c r="A224" s="34"/>
      <c r="B224" s="35"/>
      <c r="C224" s="191" t="s">
        <v>281</v>
      </c>
      <c r="D224" s="191" t="s">
        <v>132</v>
      </c>
      <c r="E224" s="192" t="s">
        <v>352</v>
      </c>
      <c r="F224" s="193" t="s">
        <v>353</v>
      </c>
      <c r="G224" s="194" t="s">
        <v>163</v>
      </c>
      <c r="H224" s="195">
        <v>5</v>
      </c>
      <c r="I224" s="196"/>
      <c r="J224" s="197">
        <f>ROUND(I224*H224,2)</f>
        <v>0</v>
      </c>
      <c r="K224" s="193" t="s">
        <v>136</v>
      </c>
      <c r="L224" s="39"/>
      <c r="M224" s="198" t="s">
        <v>1</v>
      </c>
      <c r="N224" s="199" t="s">
        <v>37</v>
      </c>
      <c r="O224" s="71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2" t="s">
        <v>329</v>
      </c>
      <c r="AT224" s="202" t="s">
        <v>132</v>
      </c>
      <c r="AU224" s="202" t="s">
        <v>80</v>
      </c>
      <c r="AY224" s="17" t="s">
        <v>129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7" t="s">
        <v>80</v>
      </c>
      <c r="BK224" s="203">
        <f>ROUND(I224*H224,2)</f>
        <v>0</v>
      </c>
      <c r="BL224" s="17" t="s">
        <v>329</v>
      </c>
      <c r="BM224" s="202" t="s">
        <v>435</v>
      </c>
    </row>
    <row r="225" spans="1:51" s="13" customFormat="1">
      <c r="B225" s="204"/>
      <c r="C225" s="205"/>
      <c r="D225" s="206" t="s">
        <v>139</v>
      </c>
      <c r="E225" s="207" t="s">
        <v>1</v>
      </c>
      <c r="F225" s="208" t="s">
        <v>130</v>
      </c>
      <c r="G225" s="205"/>
      <c r="H225" s="209">
        <v>5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139</v>
      </c>
      <c r="AU225" s="215" t="s">
        <v>80</v>
      </c>
      <c r="AV225" s="13" t="s">
        <v>82</v>
      </c>
      <c r="AW225" s="13" t="s">
        <v>29</v>
      </c>
      <c r="AX225" s="13" t="s">
        <v>72</v>
      </c>
      <c r="AY225" s="215" t="s">
        <v>129</v>
      </c>
    </row>
    <row r="226" spans="1:51" s="14" customFormat="1">
      <c r="B226" s="216"/>
      <c r="C226" s="217"/>
      <c r="D226" s="206" t="s">
        <v>139</v>
      </c>
      <c r="E226" s="218" t="s">
        <v>1</v>
      </c>
      <c r="F226" s="219" t="s">
        <v>142</v>
      </c>
      <c r="G226" s="217"/>
      <c r="H226" s="220">
        <v>5</v>
      </c>
      <c r="I226" s="221"/>
      <c r="J226" s="217"/>
      <c r="K226" s="217"/>
      <c r="L226" s="222"/>
      <c r="M226" s="247"/>
      <c r="N226" s="248"/>
      <c r="O226" s="248"/>
      <c r="P226" s="248"/>
      <c r="Q226" s="248"/>
      <c r="R226" s="248"/>
      <c r="S226" s="248"/>
      <c r="T226" s="249"/>
      <c r="AT226" s="226" t="s">
        <v>139</v>
      </c>
      <c r="AU226" s="226" t="s">
        <v>80</v>
      </c>
      <c r="AV226" s="14" t="s">
        <v>137</v>
      </c>
      <c r="AW226" s="14" t="s">
        <v>29</v>
      </c>
      <c r="AX226" s="14" t="s">
        <v>80</v>
      </c>
      <c r="AY226" s="226" t="s">
        <v>129</v>
      </c>
    </row>
    <row r="227" spans="1:51" s="2" customFormat="1" ht="6.95" customHeight="1">
      <c r="A227" s="3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S2bkzYpodyyEq6GO7xsEITH0fzQDv9GI/+zfyOJQKtw8z1bn5/Cp484Qm7+rjMH4KIcS2QjS2gXbVC/E7NnmAg==" saltValue="+TOTEVp53NOPQCF8R8UDFA==" spinCount="100000" sheet="1" objects="1" scenarios="1" formatColumns="0" formatRows="0" autoFilter="0"/>
  <autoFilter ref="C118:K22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7"/>
  <sheetViews>
    <sheetView showGridLines="0" topLeftCell="A106" workbookViewId="0">
      <selection activeCell="G214" sqref="G2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7" t="s">
        <v>89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103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2" t="str">
        <f>'Rekapitulace stavby'!K6</f>
        <v>15 - Oprava trati v úseku Kladno Ostrovec - Kralupy nad Vltavou</v>
      </c>
      <c r="F7" s="303"/>
      <c r="G7" s="303"/>
      <c r="H7" s="303"/>
      <c r="L7" s="20"/>
    </row>
    <row r="8" spans="1:46" s="1" customFormat="1" ht="12" customHeight="1">
      <c r="B8" s="20"/>
      <c r="D8" s="119" t="s">
        <v>104</v>
      </c>
      <c r="L8" s="20"/>
    </row>
    <row r="9" spans="1:46" s="2" customFormat="1" ht="23.25" customHeight="1">
      <c r="A9" s="34"/>
      <c r="B9" s="39"/>
      <c r="C9" s="34"/>
      <c r="D9" s="34"/>
      <c r="E9" s="302" t="s">
        <v>355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436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4" t="s">
        <v>437</v>
      </c>
      <c r="F11" s="305"/>
      <c r="G11" s="305"/>
      <c r="H11" s="30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44312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6" t="str">
        <f>'Rekapitulace stavby'!E14</f>
        <v>Vyplň údaj</v>
      </c>
      <c r="F20" s="307"/>
      <c r="G20" s="307"/>
      <c r="H20" s="307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08" t="s">
        <v>1</v>
      </c>
      <c r="F29" s="308"/>
      <c r="G29" s="308"/>
      <c r="H29" s="308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36</v>
      </c>
      <c r="E35" s="119" t="s">
        <v>37</v>
      </c>
      <c r="F35" s="129">
        <f>ROUND((SUM(BE123:BE206)),  2)</f>
        <v>0</v>
      </c>
      <c r="G35" s="34"/>
      <c r="H35" s="34"/>
      <c r="I35" s="130">
        <v>0.21</v>
      </c>
      <c r="J35" s="129">
        <f>ROUND(((SUM(BE123:BE206))*I35),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38</v>
      </c>
      <c r="F36" s="129">
        <f>ROUND((SUM(BF123:BF206)),  2)</f>
        <v>0</v>
      </c>
      <c r="G36" s="34"/>
      <c r="H36" s="34"/>
      <c r="I36" s="130">
        <v>0.15</v>
      </c>
      <c r="J36" s="129">
        <f>ROUND(((SUM(BF123:BF206))*I36),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39</v>
      </c>
      <c r="F37" s="129">
        <f>ROUND((SUM(BG123:BG206)),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40</v>
      </c>
      <c r="F38" s="129">
        <f>ROUND((SUM(BH123:BH206)),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41</v>
      </c>
      <c r="F39" s="129">
        <f>ROUND((SUM(BI123:BI206)),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0" t="str">
        <f>E7</f>
        <v>15 - Oprava trati v úseku Kladno Ostrovec - Kralupy nad Vltavou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23.25" customHeight="1">
      <c r="A87" s="34"/>
      <c r="B87" s="35"/>
      <c r="C87" s="36"/>
      <c r="D87" s="36"/>
      <c r="E87" s="300" t="s">
        <v>355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436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95" t="str">
        <f>E11</f>
        <v>01 - Oprava výhybek č. 40, 41 v žst. Kladno Dubí</v>
      </c>
      <c r="F89" s="299"/>
      <c r="G89" s="299"/>
      <c r="H89" s="299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44312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107</v>
      </c>
      <c r="D96" s="150"/>
      <c r="E96" s="150"/>
      <c r="F96" s="150"/>
      <c r="G96" s="150"/>
      <c r="H96" s="150"/>
      <c r="I96" s="150"/>
      <c r="J96" s="151" t="s">
        <v>108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109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110</v>
      </c>
    </row>
    <row r="99" spans="1:47" s="9" customFormat="1" ht="24.95" customHeight="1">
      <c r="B99" s="153"/>
      <c r="C99" s="154"/>
      <c r="D99" s="155" t="s">
        <v>111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112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5" customHeight="1">
      <c r="B101" s="153"/>
      <c r="C101" s="154"/>
      <c r="D101" s="155" t="s">
        <v>113</v>
      </c>
      <c r="E101" s="156"/>
      <c r="F101" s="156"/>
      <c r="G101" s="156"/>
      <c r="H101" s="156"/>
      <c r="I101" s="156"/>
      <c r="J101" s="157">
        <f>J203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114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00" t="str">
        <f>E7</f>
        <v>15 - Oprava trati v úseku Kladno Ostrovec - Kralupy nad Vltavou</v>
      </c>
      <c r="F111" s="301"/>
      <c r="G111" s="301"/>
      <c r="H111" s="30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104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23.25" customHeight="1">
      <c r="A113" s="34"/>
      <c r="B113" s="35"/>
      <c r="C113" s="36"/>
      <c r="D113" s="36"/>
      <c r="E113" s="300" t="s">
        <v>355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436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5" t="str">
        <f>E11</f>
        <v>01 - Oprava výhybek č. 40, 41 v žst. Kladno Dubí</v>
      </c>
      <c r="F115" s="299"/>
      <c r="G115" s="299"/>
      <c r="H115" s="299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>
        <f>IF(J14="","",J14)</f>
        <v>44312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E17</f>
        <v xml:space="preserve"> </v>
      </c>
      <c r="G119" s="36"/>
      <c r="H119" s="36"/>
      <c r="I119" s="29" t="s">
        <v>28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26</v>
      </c>
      <c r="D120" s="36"/>
      <c r="E120" s="36"/>
      <c r="F120" s="27" t="str">
        <f>IF(E20="","",E20)</f>
        <v>Vyplň údaj</v>
      </c>
      <c r="G120" s="36"/>
      <c r="H120" s="36"/>
      <c r="I120" s="29" t="s">
        <v>30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115</v>
      </c>
      <c r="D122" s="167" t="s">
        <v>57</v>
      </c>
      <c r="E122" s="167" t="s">
        <v>53</v>
      </c>
      <c r="F122" s="167" t="s">
        <v>54</v>
      </c>
      <c r="G122" s="167" t="s">
        <v>116</v>
      </c>
      <c r="H122" s="167" t="s">
        <v>117</v>
      </c>
      <c r="I122" s="167" t="s">
        <v>118</v>
      </c>
      <c r="J122" s="167" t="s">
        <v>108</v>
      </c>
      <c r="K122" s="168" t="s">
        <v>119</v>
      </c>
      <c r="L122" s="169"/>
      <c r="M122" s="75" t="s">
        <v>1</v>
      </c>
      <c r="N122" s="76" t="s">
        <v>36</v>
      </c>
      <c r="O122" s="76" t="s">
        <v>120</v>
      </c>
      <c r="P122" s="76" t="s">
        <v>121</v>
      </c>
      <c r="Q122" s="76" t="s">
        <v>122</v>
      </c>
      <c r="R122" s="76" t="s">
        <v>123</v>
      </c>
      <c r="S122" s="76" t="s">
        <v>124</v>
      </c>
      <c r="T122" s="77" t="s">
        <v>125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126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P124+P203</f>
        <v>0</v>
      </c>
      <c r="Q123" s="79"/>
      <c r="R123" s="172">
        <f>R124+R203</f>
        <v>63.70617</v>
      </c>
      <c r="S123" s="79"/>
      <c r="T123" s="173">
        <f>T124+T203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71</v>
      </c>
      <c r="AU123" s="17" t="s">
        <v>110</v>
      </c>
      <c r="BK123" s="174">
        <f>BK124+BK203</f>
        <v>0</v>
      </c>
    </row>
    <row r="124" spans="1:65" s="12" customFormat="1" ht="25.9" customHeight="1">
      <c r="B124" s="175"/>
      <c r="C124" s="176"/>
      <c r="D124" s="177" t="s">
        <v>71</v>
      </c>
      <c r="E124" s="178" t="s">
        <v>127</v>
      </c>
      <c r="F124" s="178" t="s">
        <v>128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63.70617</v>
      </c>
      <c r="S124" s="183"/>
      <c r="T124" s="185">
        <f>T125</f>
        <v>0</v>
      </c>
      <c r="AR124" s="186" t="s">
        <v>80</v>
      </c>
      <c r="AT124" s="187" t="s">
        <v>71</v>
      </c>
      <c r="AU124" s="187" t="s">
        <v>72</v>
      </c>
      <c r="AY124" s="186" t="s">
        <v>129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71</v>
      </c>
      <c r="E125" s="189" t="s">
        <v>130</v>
      </c>
      <c r="F125" s="189" t="s">
        <v>131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SUM(P126:P202)</f>
        <v>0</v>
      </c>
      <c r="Q125" s="183"/>
      <c r="R125" s="184">
        <f>SUM(R126:R202)</f>
        <v>63.70617</v>
      </c>
      <c r="S125" s="183"/>
      <c r="T125" s="185">
        <f>SUM(T126:T202)</f>
        <v>0</v>
      </c>
      <c r="AR125" s="186" t="s">
        <v>80</v>
      </c>
      <c r="AT125" s="187" t="s">
        <v>71</v>
      </c>
      <c r="AU125" s="187" t="s">
        <v>80</v>
      </c>
      <c r="AY125" s="186" t="s">
        <v>129</v>
      </c>
      <c r="BK125" s="188">
        <f>SUM(BK126:BK202)</f>
        <v>0</v>
      </c>
    </row>
    <row r="126" spans="1:65" s="2" customFormat="1" ht="21.75" customHeight="1">
      <c r="A126" s="34"/>
      <c r="B126" s="35"/>
      <c r="C126" s="227" t="s">
        <v>80</v>
      </c>
      <c r="D126" s="227" t="s">
        <v>154</v>
      </c>
      <c r="E126" s="228" t="s">
        <v>438</v>
      </c>
      <c r="F126" s="229" t="s">
        <v>439</v>
      </c>
      <c r="G126" s="230" t="s">
        <v>151</v>
      </c>
      <c r="H126" s="231">
        <v>8.15</v>
      </c>
      <c r="I126" s="251"/>
      <c r="J126" s="233">
        <f>ROUND(I126*H126,2)</f>
        <v>0</v>
      </c>
      <c r="K126" s="229" t="s">
        <v>136</v>
      </c>
      <c r="L126" s="234"/>
      <c r="M126" s="235" t="s">
        <v>1</v>
      </c>
      <c r="N126" s="236" t="s">
        <v>37</v>
      </c>
      <c r="O126" s="71"/>
      <c r="P126" s="200">
        <f>O126*H126</f>
        <v>0</v>
      </c>
      <c r="Q126" s="200">
        <v>0.95499999999999996</v>
      </c>
      <c r="R126" s="200">
        <f>Q126*H126</f>
        <v>7.7832499999999998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158</v>
      </c>
      <c r="AT126" s="202" t="s">
        <v>154</v>
      </c>
      <c r="AU126" s="202" t="s">
        <v>82</v>
      </c>
      <c r="AY126" s="17" t="s">
        <v>129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137</v>
      </c>
      <c r="BM126" s="202" t="s">
        <v>440</v>
      </c>
    </row>
    <row r="127" spans="1:65" s="15" customFormat="1">
      <c r="B127" s="237"/>
      <c r="C127" s="238"/>
      <c r="D127" s="206" t="s">
        <v>139</v>
      </c>
      <c r="E127" s="239" t="s">
        <v>1</v>
      </c>
      <c r="F127" s="240" t="s">
        <v>385</v>
      </c>
      <c r="G127" s="238"/>
      <c r="H127" s="239" t="s">
        <v>1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AT127" s="246" t="s">
        <v>139</v>
      </c>
      <c r="AU127" s="246" t="s">
        <v>82</v>
      </c>
      <c r="AV127" s="15" t="s">
        <v>80</v>
      </c>
      <c r="AW127" s="15" t="s">
        <v>29</v>
      </c>
      <c r="AX127" s="15" t="s">
        <v>72</v>
      </c>
      <c r="AY127" s="246" t="s">
        <v>129</v>
      </c>
    </row>
    <row r="128" spans="1:65" s="13" customFormat="1">
      <c r="B128" s="204"/>
      <c r="C128" s="205"/>
      <c r="D128" s="206" t="s">
        <v>139</v>
      </c>
      <c r="E128" s="207" t="s">
        <v>1</v>
      </c>
      <c r="F128" s="208" t="s">
        <v>441</v>
      </c>
      <c r="G128" s="205"/>
      <c r="H128" s="209">
        <v>8.15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139</v>
      </c>
      <c r="AU128" s="215" t="s">
        <v>82</v>
      </c>
      <c r="AV128" s="13" t="s">
        <v>82</v>
      </c>
      <c r="AW128" s="13" t="s">
        <v>29</v>
      </c>
      <c r="AX128" s="13" t="s">
        <v>72</v>
      </c>
      <c r="AY128" s="215" t="s">
        <v>129</v>
      </c>
    </row>
    <row r="129" spans="1:65" s="14" customFormat="1">
      <c r="B129" s="216"/>
      <c r="C129" s="217"/>
      <c r="D129" s="206" t="s">
        <v>139</v>
      </c>
      <c r="E129" s="218" t="s">
        <v>1</v>
      </c>
      <c r="F129" s="219" t="s">
        <v>142</v>
      </c>
      <c r="G129" s="217"/>
      <c r="H129" s="220">
        <v>8.15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139</v>
      </c>
      <c r="AU129" s="226" t="s">
        <v>82</v>
      </c>
      <c r="AV129" s="14" t="s">
        <v>137</v>
      </c>
      <c r="AW129" s="14" t="s">
        <v>29</v>
      </c>
      <c r="AX129" s="14" t="s">
        <v>80</v>
      </c>
      <c r="AY129" s="226" t="s">
        <v>129</v>
      </c>
    </row>
    <row r="130" spans="1:65" s="2" customFormat="1" ht="16.5" customHeight="1">
      <c r="A130" s="34"/>
      <c r="B130" s="35"/>
      <c r="C130" s="227" t="s">
        <v>82</v>
      </c>
      <c r="D130" s="227" t="s">
        <v>154</v>
      </c>
      <c r="E130" s="228" t="s">
        <v>442</v>
      </c>
      <c r="F130" s="229" t="s">
        <v>443</v>
      </c>
      <c r="G130" s="230" t="s">
        <v>163</v>
      </c>
      <c r="H130" s="231">
        <v>1552</v>
      </c>
      <c r="I130" s="251"/>
      <c r="J130" s="233">
        <f>ROUND(I130*H130,2)</f>
        <v>0</v>
      </c>
      <c r="K130" s="229" t="s">
        <v>136</v>
      </c>
      <c r="L130" s="234"/>
      <c r="M130" s="235" t="s">
        <v>1</v>
      </c>
      <c r="N130" s="236" t="s">
        <v>37</v>
      </c>
      <c r="O130" s="71"/>
      <c r="P130" s="200">
        <f>O130*H130</f>
        <v>0</v>
      </c>
      <c r="Q130" s="200">
        <v>9.0000000000000006E-5</v>
      </c>
      <c r="R130" s="200">
        <f>Q130*H130</f>
        <v>0.13968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158</v>
      </c>
      <c r="AT130" s="202" t="s">
        <v>154</v>
      </c>
      <c r="AU130" s="202" t="s">
        <v>82</v>
      </c>
      <c r="AY130" s="17" t="s">
        <v>129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80</v>
      </c>
      <c r="BK130" s="203">
        <f>ROUND(I130*H130,2)</f>
        <v>0</v>
      </c>
      <c r="BL130" s="17" t="s">
        <v>137</v>
      </c>
      <c r="BM130" s="202" t="s">
        <v>444</v>
      </c>
    </row>
    <row r="131" spans="1:65" s="15" customFormat="1">
      <c r="B131" s="237"/>
      <c r="C131" s="238"/>
      <c r="D131" s="206" t="s">
        <v>139</v>
      </c>
      <c r="E131" s="239" t="s">
        <v>1</v>
      </c>
      <c r="F131" s="240" t="s">
        <v>385</v>
      </c>
      <c r="G131" s="238"/>
      <c r="H131" s="239" t="s">
        <v>1</v>
      </c>
      <c r="I131" s="241"/>
      <c r="J131" s="238"/>
      <c r="K131" s="238"/>
      <c r="L131" s="242"/>
      <c r="M131" s="243"/>
      <c r="N131" s="244"/>
      <c r="O131" s="244"/>
      <c r="P131" s="244"/>
      <c r="Q131" s="244"/>
      <c r="R131" s="244"/>
      <c r="S131" s="244"/>
      <c r="T131" s="245"/>
      <c r="AT131" s="246" t="s">
        <v>139</v>
      </c>
      <c r="AU131" s="246" t="s">
        <v>82</v>
      </c>
      <c r="AV131" s="15" t="s">
        <v>80</v>
      </c>
      <c r="AW131" s="15" t="s">
        <v>29</v>
      </c>
      <c r="AX131" s="15" t="s">
        <v>72</v>
      </c>
      <c r="AY131" s="246" t="s">
        <v>129</v>
      </c>
    </row>
    <row r="132" spans="1:65" s="13" customFormat="1">
      <c r="B132" s="204"/>
      <c r="C132" s="205"/>
      <c r="D132" s="206" t="s">
        <v>139</v>
      </c>
      <c r="E132" s="207" t="s">
        <v>1</v>
      </c>
      <c r="F132" s="208" t="s">
        <v>445</v>
      </c>
      <c r="G132" s="205"/>
      <c r="H132" s="209">
        <v>1552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139</v>
      </c>
      <c r="AU132" s="215" t="s">
        <v>82</v>
      </c>
      <c r="AV132" s="13" t="s">
        <v>82</v>
      </c>
      <c r="AW132" s="13" t="s">
        <v>29</v>
      </c>
      <c r="AX132" s="13" t="s">
        <v>72</v>
      </c>
      <c r="AY132" s="215" t="s">
        <v>129</v>
      </c>
    </row>
    <row r="133" spans="1:65" s="14" customFormat="1">
      <c r="B133" s="216"/>
      <c r="C133" s="217"/>
      <c r="D133" s="206" t="s">
        <v>139</v>
      </c>
      <c r="E133" s="218" t="s">
        <v>1</v>
      </c>
      <c r="F133" s="219" t="s">
        <v>142</v>
      </c>
      <c r="G133" s="217"/>
      <c r="H133" s="220">
        <v>1552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139</v>
      </c>
      <c r="AU133" s="226" t="s">
        <v>82</v>
      </c>
      <c r="AV133" s="14" t="s">
        <v>137</v>
      </c>
      <c r="AW133" s="14" t="s">
        <v>29</v>
      </c>
      <c r="AX133" s="14" t="s">
        <v>80</v>
      </c>
      <c r="AY133" s="226" t="s">
        <v>129</v>
      </c>
    </row>
    <row r="134" spans="1:65" s="2" customFormat="1" ht="24">
      <c r="A134" s="34"/>
      <c r="B134" s="35"/>
      <c r="C134" s="227" t="s">
        <v>148</v>
      </c>
      <c r="D134" s="227" t="s">
        <v>154</v>
      </c>
      <c r="E134" s="228" t="s">
        <v>210</v>
      </c>
      <c r="F134" s="229" t="s">
        <v>211</v>
      </c>
      <c r="G134" s="230" t="s">
        <v>163</v>
      </c>
      <c r="H134" s="231">
        <v>804</v>
      </c>
      <c r="I134" s="232"/>
      <c r="J134" s="233">
        <f>ROUND(I134*H134,2)</f>
        <v>0</v>
      </c>
      <c r="K134" s="229" t="s">
        <v>136</v>
      </c>
      <c r="L134" s="234"/>
      <c r="M134" s="235" t="s">
        <v>1</v>
      </c>
      <c r="N134" s="236" t="s">
        <v>37</v>
      </c>
      <c r="O134" s="71"/>
      <c r="P134" s="200">
        <f>O134*H134</f>
        <v>0</v>
      </c>
      <c r="Q134" s="200">
        <v>1.23E-3</v>
      </c>
      <c r="R134" s="200">
        <f>Q134*H134</f>
        <v>0.98892000000000002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158</v>
      </c>
      <c r="AT134" s="202" t="s">
        <v>154</v>
      </c>
      <c r="AU134" s="202" t="s">
        <v>82</v>
      </c>
      <c r="AY134" s="17" t="s">
        <v>129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80</v>
      </c>
      <c r="BK134" s="203">
        <f>ROUND(I134*H134,2)</f>
        <v>0</v>
      </c>
      <c r="BL134" s="17" t="s">
        <v>137</v>
      </c>
      <c r="BM134" s="202" t="s">
        <v>446</v>
      </c>
    </row>
    <row r="135" spans="1:65" s="13" customFormat="1">
      <c r="B135" s="204"/>
      <c r="C135" s="205"/>
      <c r="D135" s="206" t="s">
        <v>139</v>
      </c>
      <c r="E135" s="207" t="s">
        <v>1</v>
      </c>
      <c r="F135" s="208" t="s">
        <v>447</v>
      </c>
      <c r="G135" s="205"/>
      <c r="H135" s="209">
        <v>448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139</v>
      </c>
      <c r="AU135" s="215" t="s">
        <v>82</v>
      </c>
      <c r="AV135" s="13" t="s">
        <v>82</v>
      </c>
      <c r="AW135" s="13" t="s">
        <v>29</v>
      </c>
      <c r="AX135" s="13" t="s">
        <v>72</v>
      </c>
      <c r="AY135" s="215" t="s">
        <v>129</v>
      </c>
    </row>
    <row r="136" spans="1:65" s="13" customFormat="1">
      <c r="B136" s="204"/>
      <c r="C136" s="205"/>
      <c r="D136" s="206" t="s">
        <v>139</v>
      </c>
      <c r="E136" s="207" t="s">
        <v>1</v>
      </c>
      <c r="F136" s="208" t="s">
        <v>448</v>
      </c>
      <c r="G136" s="205"/>
      <c r="H136" s="209">
        <v>356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139</v>
      </c>
      <c r="AU136" s="215" t="s">
        <v>82</v>
      </c>
      <c r="AV136" s="13" t="s">
        <v>82</v>
      </c>
      <c r="AW136" s="13" t="s">
        <v>29</v>
      </c>
      <c r="AX136" s="13" t="s">
        <v>72</v>
      </c>
      <c r="AY136" s="215" t="s">
        <v>129</v>
      </c>
    </row>
    <row r="137" spans="1:65" s="14" customFormat="1">
      <c r="B137" s="216"/>
      <c r="C137" s="217"/>
      <c r="D137" s="206" t="s">
        <v>139</v>
      </c>
      <c r="E137" s="218" t="s">
        <v>1</v>
      </c>
      <c r="F137" s="219" t="s">
        <v>142</v>
      </c>
      <c r="G137" s="217"/>
      <c r="H137" s="220">
        <v>804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139</v>
      </c>
      <c r="AU137" s="226" t="s">
        <v>82</v>
      </c>
      <c r="AV137" s="14" t="s">
        <v>137</v>
      </c>
      <c r="AW137" s="14" t="s">
        <v>29</v>
      </c>
      <c r="AX137" s="14" t="s">
        <v>80</v>
      </c>
      <c r="AY137" s="226" t="s">
        <v>129</v>
      </c>
    </row>
    <row r="138" spans="1:65" s="2" customFormat="1" ht="16.5" customHeight="1">
      <c r="A138" s="34"/>
      <c r="B138" s="35"/>
      <c r="C138" s="227" t="s">
        <v>137</v>
      </c>
      <c r="D138" s="227" t="s">
        <v>154</v>
      </c>
      <c r="E138" s="228" t="s">
        <v>449</v>
      </c>
      <c r="F138" s="229" t="s">
        <v>450</v>
      </c>
      <c r="G138" s="230" t="s">
        <v>163</v>
      </c>
      <c r="H138" s="231">
        <v>896</v>
      </c>
      <c r="I138" s="251"/>
      <c r="J138" s="233">
        <f>ROUND(I138*H138,2)</f>
        <v>0</v>
      </c>
      <c r="K138" s="229" t="s">
        <v>136</v>
      </c>
      <c r="L138" s="234"/>
      <c r="M138" s="235" t="s">
        <v>1</v>
      </c>
      <c r="N138" s="236" t="s">
        <v>37</v>
      </c>
      <c r="O138" s="71"/>
      <c r="P138" s="200">
        <f>O138*H138</f>
        <v>0</v>
      </c>
      <c r="Q138" s="200">
        <v>5.1999999999999995E-4</v>
      </c>
      <c r="R138" s="200">
        <f>Q138*H138</f>
        <v>0.46591999999999995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158</v>
      </c>
      <c r="AT138" s="202" t="s">
        <v>154</v>
      </c>
      <c r="AU138" s="202" t="s">
        <v>82</v>
      </c>
      <c r="AY138" s="17" t="s">
        <v>129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137</v>
      </c>
      <c r="BM138" s="202" t="s">
        <v>451</v>
      </c>
    </row>
    <row r="139" spans="1:65" s="15" customFormat="1">
      <c r="B139" s="237"/>
      <c r="C139" s="238"/>
      <c r="D139" s="206" t="s">
        <v>139</v>
      </c>
      <c r="E139" s="239" t="s">
        <v>1</v>
      </c>
      <c r="F139" s="240" t="s">
        <v>385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139</v>
      </c>
      <c r="AU139" s="246" t="s">
        <v>82</v>
      </c>
      <c r="AV139" s="15" t="s">
        <v>80</v>
      </c>
      <c r="AW139" s="15" t="s">
        <v>29</v>
      </c>
      <c r="AX139" s="15" t="s">
        <v>72</v>
      </c>
      <c r="AY139" s="246" t="s">
        <v>129</v>
      </c>
    </row>
    <row r="140" spans="1:65" s="13" customFormat="1">
      <c r="B140" s="204"/>
      <c r="C140" s="205"/>
      <c r="D140" s="206" t="s">
        <v>139</v>
      </c>
      <c r="E140" s="207" t="s">
        <v>1</v>
      </c>
      <c r="F140" s="208" t="s">
        <v>452</v>
      </c>
      <c r="G140" s="205"/>
      <c r="H140" s="209">
        <v>896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139</v>
      </c>
      <c r="AU140" s="215" t="s">
        <v>82</v>
      </c>
      <c r="AV140" s="13" t="s">
        <v>82</v>
      </c>
      <c r="AW140" s="13" t="s">
        <v>29</v>
      </c>
      <c r="AX140" s="13" t="s">
        <v>72</v>
      </c>
      <c r="AY140" s="215" t="s">
        <v>129</v>
      </c>
    </row>
    <row r="141" spans="1:65" s="14" customFormat="1">
      <c r="B141" s="216"/>
      <c r="C141" s="217"/>
      <c r="D141" s="206" t="s">
        <v>139</v>
      </c>
      <c r="E141" s="218" t="s">
        <v>1</v>
      </c>
      <c r="F141" s="219" t="s">
        <v>142</v>
      </c>
      <c r="G141" s="217"/>
      <c r="H141" s="220">
        <v>896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139</v>
      </c>
      <c r="AU141" s="226" t="s">
        <v>82</v>
      </c>
      <c r="AV141" s="14" t="s">
        <v>137</v>
      </c>
      <c r="AW141" s="14" t="s">
        <v>29</v>
      </c>
      <c r="AX141" s="14" t="s">
        <v>80</v>
      </c>
      <c r="AY141" s="226" t="s">
        <v>129</v>
      </c>
    </row>
    <row r="142" spans="1:65" s="2" customFormat="1" ht="16.5" customHeight="1">
      <c r="A142" s="34"/>
      <c r="B142" s="35"/>
      <c r="C142" s="227" t="s">
        <v>130</v>
      </c>
      <c r="D142" s="227" t="s">
        <v>154</v>
      </c>
      <c r="E142" s="228" t="s">
        <v>453</v>
      </c>
      <c r="F142" s="229" t="s">
        <v>454</v>
      </c>
      <c r="G142" s="230" t="s">
        <v>163</v>
      </c>
      <c r="H142" s="231">
        <v>328</v>
      </c>
      <c r="I142" s="251"/>
      <c r="J142" s="233">
        <f>ROUND(I142*H142,2)</f>
        <v>0</v>
      </c>
      <c r="K142" s="229" t="s">
        <v>136</v>
      </c>
      <c r="L142" s="234"/>
      <c r="M142" s="235" t="s">
        <v>1</v>
      </c>
      <c r="N142" s="236" t="s">
        <v>37</v>
      </c>
      <c r="O142" s="71"/>
      <c r="P142" s="200">
        <f>O142*H142</f>
        <v>0</v>
      </c>
      <c r="Q142" s="200">
        <v>5.6999999999999998E-4</v>
      </c>
      <c r="R142" s="200">
        <f>Q142*H142</f>
        <v>0.18695999999999999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158</v>
      </c>
      <c r="AT142" s="202" t="s">
        <v>154</v>
      </c>
      <c r="AU142" s="202" t="s">
        <v>82</v>
      </c>
      <c r="AY142" s="17" t="s">
        <v>129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137</v>
      </c>
      <c r="BM142" s="202" t="s">
        <v>455</v>
      </c>
    </row>
    <row r="143" spans="1:65" s="15" customFormat="1">
      <c r="B143" s="237"/>
      <c r="C143" s="238"/>
      <c r="D143" s="206" t="s">
        <v>139</v>
      </c>
      <c r="E143" s="239" t="s">
        <v>1</v>
      </c>
      <c r="F143" s="240" t="s">
        <v>385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AT143" s="246" t="s">
        <v>139</v>
      </c>
      <c r="AU143" s="246" t="s">
        <v>82</v>
      </c>
      <c r="AV143" s="15" t="s">
        <v>80</v>
      </c>
      <c r="AW143" s="15" t="s">
        <v>29</v>
      </c>
      <c r="AX143" s="15" t="s">
        <v>72</v>
      </c>
      <c r="AY143" s="246" t="s">
        <v>129</v>
      </c>
    </row>
    <row r="144" spans="1:65" s="13" customFormat="1">
      <c r="B144" s="204"/>
      <c r="C144" s="205"/>
      <c r="D144" s="206" t="s">
        <v>139</v>
      </c>
      <c r="E144" s="207" t="s">
        <v>1</v>
      </c>
      <c r="F144" s="208" t="s">
        <v>456</v>
      </c>
      <c r="G144" s="205"/>
      <c r="H144" s="209">
        <v>328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139</v>
      </c>
      <c r="AU144" s="215" t="s">
        <v>82</v>
      </c>
      <c r="AV144" s="13" t="s">
        <v>82</v>
      </c>
      <c r="AW144" s="13" t="s">
        <v>29</v>
      </c>
      <c r="AX144" s="13" t="s">
        <v>72</v>
      </c>
      <c r="AY144" s="215" t="s">
        <v>129</v>
      </c>
    </row>
    <row r="145" spans="1:65" s="14" customFormat="1">
      <c r="B145" s="216"/>
      <c r="C145" s="217"/>
      <c r="D145" s="206" t="s">
        <v>139</v>
      </c>
      <c r="E145" s="218" t="s">
        <v>1</v>
      </c>
      <c r="F145" s="219" t="s">
        <v>142</v>
      </c>
      <c r="G145" s="217"/>
      <c r="H145" s="220">
        <v>328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139</v>
      </c>
      <c r="AU145" s="226" t="s">
        <v>82</v>
      </c>
      <c r="AV145" s="14" t="s">
        <v>137</v>
      </c>
      <c r="AW145" s="14" t="s">
        <v>29</v>
      </c>
      <c r="AX145" s="14" t="s">
        <v>80</v>
      </c>
      <c r="AY145" s="226" t="s">
        <v>129</v>
      </c>
    </row>
    <row r="146" spans="1:65" s="2" customFormat="1" ht="21.75" customHeight="1">
      <c r="A146" s="34"/>
      <c r="B146" s="35"/>
      <c r="C146" s="227" t="s">
        <v>166</v>
      </c>
      <c r="D146" s="227" t="s">
        <v>154</v>
      </c>
      <c r="E146" s="228" t="s">
        <v>457</v>
      </c>
      <c r="F146" s="229" t="s">
        <v>206</v>
      </c>
      <c r="G146" s="230" t="s">
        <v>163</v>
      </c>
      <c r="H146" s="231">
        <v>578</v>
      </c>
      <c r="I146" s="251"/>
      <c r="J146" s="233">
        <f>ROUND(I146*H146,2)</f>
        <v>0</v>
      </c>
      <c r="K146" s="229" t="s">
        <v>136</v>
      </c>
      <c r="L146" s="234"/>
      <c r="M146" s="235" t="s">
        <v>1</v>
      </c>
      <c r="N146" s="236" t="s">
        <v>37</v>
      </c>
      <c r="O146" s="71"/>
      <c r="P146" s="200">
        <f>O146*H146</f>
        <v>0</v>
      </c>
      <c r="Q146" s="200">
        <v>1.8000000000000001E-4</v>
      </c>
      <c r="R146" s="200">
        <f>Q146*H146</f>
        <v>0.10404000000000001</v>
      </c>
      <c r="S146" s="200">
        <v>0</v>
      </c>
      <c r="T146" s="20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2" t="s">
        <v>158</v>
      </c>
      <c r="AT146" s="202" t="s">
        <v>154</v>
      </c>
      <c r="AU146" s="202" t="s">
        <v>82</v>
      </c>
      <c r="AY146" s="17" t="s">
        <v>129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80</v>
      </c>
      <c r="BK146" s="203">
        <f>ROUND(I146*H146,2)</f>
        <v>0</v>
      </c>
      <c r="BL146" s="17" t="s">
        <v>137</v>
      </c>
      <c r="BM146" s="202" t="s">
        <v>458</v>
      </c>
    </row>
    <row r="147" spans="1:65" s="15" customFormat="1">
      <c r="B147" s="237"/>
      <c r="C147" s="238"/>
      <c r="D147" s="206" t="s">
        <v>139</v>
      </c>
      <c r="E147" s="239" t="s">
        <v>1</v>
      </c>
      <c r="F147" s="240" t="s">
        <v>385</v>
      </c>
      <c r="G147" s="238"/>
      <c r="H147" s="239" t="s">
        <v>1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AT147" s="246" t="s">
        <v>139</v>
      </c>
      <c r="AU147" s="246" t="s">
        <v>82</v>
      </c>
      <c r="AV147" s="15" t="s">
        <v>80</v>
      </c>
      <c r="AW147" s="15" t="s">
        <v>29</v>
      </c>
      <c r="AX147" s="15" t="s">
        <v>72</v>
      </c>
      <c r="AY147" s="246" t="s">
        <v>129</v>
      </c>
    </row>
    <row r="148" spans="1:65" s="13" customFormat="1">
      <c r="B148" s="204"/>
      <c r="C148" s="205"/>
      <c r="D148" s="206" t="s">
        <v>139</v>
      </c>
      <c r="E148" s="207" t="s">
        <v>1</v>
      </c>
      <c r="F148" s="208" t="s">
        <v>459</v>
      </c>
      <c r="G148" s="205"/>
      <c r="H148" s="209">
        <v>400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139</v>
      </c>
      <c r="AU148" s="215" t="s">
        <v>82</v>
      </c>
      <c r="AV148" s="13" t="s">
        <v>82</v>
      </c>
      <c r="AW148" s="13" t="s">
        <v>29</v>
      </c>
      <c r="AX148" s="13" t="s">
        <v>72</v>
      </c>
      <c r="AY148" s="215" t="s">
        <v>129</v>
      </c>
    </row>
    <row r="149" spans="1:65" s="13" customFormat="1">
      <c r="B149" s="204"/>
      <c r="C149" s="205"/>
      <c r="D149" s="206" t="s">
        <v>139</v>
      </c>
      <c r="E149" s="207" t="s">
        <v>1</v>
      </c>
      <c r="F149" s="208" t="s">
        <v>460</v>
      </c>
      <c r="G149" s="205"/>
      <c r="H149" s="209">
        <v>178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139</v>
      </c>
      <c r="AU149" s="215" t="s">
        <v>82</v>
      </c>
      <c r="AV149" s="13" t="s">
        <v>82</v>
      </c>
      <c r="AW149" s="13" t="s">
        <v>29</v>
      </c>
      <c r="AX149" s="13" t="s">
        <v>72</v>
      </c>
      <c r="AY149" s="215" t="s">
        <v>129</v>
      </c>
    </row>
    <row r="150" spans="1:65" s="14" customFormat="1">
      <c r="B150" s="216"/>
      <c r="C150" s="217"/>
      <c r="D150" s="206" t="s">
        <v>139</v>
      </c>
      <c r="E150" s="218" t="s">
        <v>1</v>
      </c>
      <c r="F150" s="219" t="s">
        <v>142</v>
      </c>
      <c r="G150" s="217"/>
      <c r="H150" s="220">
        <v>578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139</v>
      </c>
      <c r="AU150" s="226" t="s">
        <v>82</v>
      </c>
      <c r="AV150" s="14" t="s">
        <v>137</v>
      </c>
      <c r="AW150" s="14" t="s">
        <v>29</v>
      </c>
      <c r="AX150" s="14" t="s">
        <v>80</v>
      </c>
      <c r="AY150" s="226" t="s">
        <v>129</v>
      </c>
    </row>
    <row r="151" spans="1:65" s="2" customFormat="1" ht="24">
      <c r="A151" s="34"/>
      <c r="B151" s="35"/>
      <c r="C151" s="227" t="s">
        <v>173</v>
      </c>
      <c r="D151" s="227" t="s">
        <v>154</v>
      </c>
      <c r="E151" s="228" t="s">
        <v>461</v>
      </c>
      <c r="F151" s="229" t="s">
        <v>462</v>
      </c>
      <c r="G151" s="230" t="s">
        <v>163</v>
      </c>
      <c r="H151" s="231">
        <v>360</v>
      </c>
      <c r="I151" s="251"/>
      <c r="J151" s="233">
        <f>ROUND(I151*H151,2)</f>
        <v>0</v>
      </c>
      <c r="K151" s="229" t="s">
        <v>136</v>
      </c>
      <c r="L151" s="234"/>
      <c r="M151" s="235" t="s">
        <v>1</v>
      </c>
      <c r="N151" s="236" t="s">
        <v>37</v>
      </c>
      <c r="O151" s="71"/>
      <c r="P151" s="200">
        <f>O151*H151</f>
        <v>0</v>
      </c>
      <c r="Q151" s="200">
        <v>9.0000000000000006E-5</v>
      </c>
      <c r="R151" s="200">
        <f>Q151*H151</f>
        <v>3.2400000000000005E-2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158</v>
      </c>
      <c r="AT151" s="202" t="s">
        <v>154</v>
      </c>
      <c r="AU151" s="202" t="s">
        <v>82</v>
      </c>
      <c r="AY151" s="17" t="s">
        <v>129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80</v>
      </c>
      <c r="BK151" s="203">
        <f>ROUND(I151*H151,2)</f>
        <v>0</v>
      </c>
      <c r="BL151" s="17" t="s">
        <v>137</v>
      </c>
      <c r="BM151" s="202" t="s">
        <v>463</v>
      </c>
    </row>
    <row r="152" spans="1:65" s="15" customFormat="1">
      <c r="B152" s="237"/>
      <c r="C152" s="238"/>
      <c r="D152" s="206" t="s">
        <v>139</v>
      </c>
      <c r="E152" s="239" t="s">
        <v>1</v>
      </c>
      <c r="F152" s="240" t="s">
        <v>385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139</v>
      </c>
      <c r="AU152" s="246" t="s">
        <v>82</v>
      </c>
      <c r="AV152" s="15" t="s">
        <v>80</v>
      </c>
      <c r="AW152" s="15" t="s">
        <v>29</v>
      </c>
      <c r="AX152" s="15" t="s">
        <v>72</v>
      </c>
      <c r="AY152" s="246" t="s">
        <v>129</v>
      </c>
    </row>
    <row r="153" spans="1:65" s="13" customFormat="1">
      <c r="B153" s="204"/>
      <c r="C153" s="205"/>
      <c r="D153" s="206" t="s">
        <v>139</v>
      </c>
      <c r="E153" s="207" t="s">
        <v>1</v>
      </c>
      <c r="F153" s="208" t="s">
        <v>464</v>
      </c>
      <c r="G153" s="205"/>
      <c r="H153" s="209">
        <v>360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139</v>
      </c>
      <c r="AU153" s="215" t="s">
        <v>82</v>
      </c>
      <c r="AV153" s="13" t="s">
        <v>82</v>
      </c>
      <c r="AW153" s="13" t="s">
        <v>29</v>
      </c>
      <c r="AX153" s="13" t="s">
        <v>72</v>
      </c>
      <c r="AY153" s="215" t="s">
        <v>129</v>
      </c>
    </row>
    <row r="154" spans="1:65" s="14" customFormat="1">
      <c r="B154" s="216"/>
      <c r="C154" s="217"/>
      <c r="D154" s="206" t="s">
        <v>139</v>
      </c>
      <c r="E154" s="218" t="s">
        <v>1</v>
      </c>
      <c r="F154" s="219" t="s">
        <v>142</v>
      </c>
      <c r="G154" s="217"/>
      <c r="H154" s="220">
        <v>360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139</v>
      </c>
      <c r="AU154" s="226" t="s">
        <v>82</v>
      </c>
      <c r="AV154" s="14" t="s">
        <v>137</v>
      </c>
      <c r="AW154" s="14" t="s">
        <v>29</v>
      </c>
      <c r="AX154" s="14" t="s">
        <v>80</v>
      </c>
      <c r="AY154" s="226" t="s">
        <v>129</v>
      </c>
    </row>
    <row r="155" spans="1:65" s="2" customFormat="1" ht="16.5" customHeight="1">
      <c r="A155" s="34"/>
      <c r="B155" s="35"/>
      <c r="C155" s="227" t="s">
        <v>158</v>
      </c>
      <c r="D155" s="227" t="s">
        <v>154</v>
      </c>
      <c r="E155" s="228" t="s">
        <v>465</v>
      </c>
      <c r="F155" s="229" t="s">
        <v>466</v>
      </c>
      <c r="G155" s="230" t="s">
        <v>176</v>
      </c>
      <c r="H155" s="231">
        <v>5</v>
      </c>
      <c r="I155" s="251"/>
      <c r="J155" s="233">
        <f>ROUND(I155*H155,2)</f>
        <v>0</v>
      </c>
      <c r="K155" s="229" t="s">
        <v>136</v>
      </c>
      <c r="L155" s="234"/>
      <c r="M155" s="235" t="s">
        <v>1</v>
      </c>
      <c r="N155" s="236" t="s">
        <v>37</v>
      </c>
      <c r="O155" s="71"/>
      <c r="P155" s="200">
        <f>O155*H155</f>
        <v>0</v>
      </c>
      <c r="Q155" s="200">
        <v>1E-3</v>
      </c>
      <c r="R155" s="200">
        <f>Q155*H155</f>
        <v>5.0000000000000001E-3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158</v>
      </c>
      <c r="AT155" s="202" t="s">
        <v>154</v>
      </c>
      <c r="AU155" s="202" t="s">
        <v>82</v>
      </c>
      <c r="AY155" s="17" t="s">
        <v>129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80</v>
      </c>
      <c r="BK155" s="203">
        <f>ROUND(I155*H155,2)</f>
        <v>0</v>
      </c>
      <c r="BL155" s="17" t="s">
        <v>137</v>
      </c>
      <c r="BM155" s="202" t="s">
        <v>467</v>
      </c>
    </row>
    <row r="156" spans="1:65" s="15" customFormat="1">
      <c r="B156" s="237"/>
      <c r="C156" s="238"/>
      <c r="D156" s="206" t="s">
        <v>139</v>
      </c>
      <c r="E156" s="239" t="s">
        <v>1</v>
      </c>
      <c r="F156" s="240" t="s">
        <v>385</v>
      </c>
      <c r="G156" s="238"/>
      <c r="H156" s="239" t="s">
        <v>1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AT156" s="246" t="s">
        <v>139</v>
      </c>
      <c r="AU156" s="246" t="s">
        <v>82</v>
      </c>
      <c r="AV156" s="15" t="s">
        <v>80</v>
      </c>
      <c r="AW156" s="15" t="s">
        <v>29</v>
      </c>
      <c r="AX156" s="15" t="s">
        <v>72</v>
      </c>
      <c r="AY156" s="246" t="s">
        <v>129</v>
      </c>
    </row>
    <row r="157" spans="1:65" s="13" customFormat="1">
      <c r="B157" s="204"/>
      <c r="C157" s="205"/>
      <c r="D157" s="206" t="s">
        <v>139</v>
      </c>
      <c r="E157" s="207" t="s">
        <v>1</v>
      </c>
      <c r="F157" s="208" t="s">
        <v>130</v>
      </c>
      <c r="G157" s="205"/>
      <c r="H157" s="209">
        <v>5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139</v>
      </c>
      <c r="AU157" s="215" t="s">
        <v>82</v>
      </c>
      <c r="AV157" s="13" t="s">
        <v>82</v>
      </c>
      <c r="AW157" s="13" t="s">
        <v>29</v>
      </c>
      <c r="AX157" s="13" t="s">
        <v>72</v>
      </c>
      <c r="AY157" s="215" t="s">
        <v>129</v>
      </c>
    </row>
    <row r="158" spans="1:65" s="14" customFormat="1">
      <c r="B158" s="216"/>
      <c r="C158" s="217"/>
      <c r="D158" s="206" t="s">
        <v>139</v>
      </c>
      <c r="E158" s="218" t="s">
        <v>1</v>
      </c>
      <c r="F158" s="219" t="s">
        <v>142</v>
      </c>
      <c r="G158" s="217"/>
      <c r="H158" s="220">
        <v>5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139</v>
      </c>
      <c r="AU158" s="226" t="s">
        <v>82</v>
      </c>
      <c r="AV158" s="14" t="s">
        <v>137</v>
      </c>
      <c r="AW158" s="14" t="s">
        <v>29</v>
      </c>
      <c r="AX158" s="14" t="s">
        <v>80</v>
      </c>
      <c r="AY158" s="226" t="s">
        <v>129</v>
      </c>
    </row>
    <row r="159" spans="1:65" s="2" customFormat="1" ht="21.75" customHeight="1">
      <c r="A159" s="34"/>
      <c r="B159" s="35"/>
      <c r="C159" s="227" t="s">
        <v>183</v>
      </c>
      <c r="D159" s="227" t="s">
        <v>154</v>
      </c>
      <c r="E159" s="228" t="s">
        <v>167</v>
      </c>
      <c r="F159" s="229" t="s">
        <v>168</v>
      </c>
      <c r="G159" s="230" t="s">
        <v>163</v>
      </c>
      <c r="H159" s="231">
        <v>60</v>
      </c>
      <c r="I159" s="251"/>
      <c r="J159" s="233">
        <f>ROUND(I159*H159,2)</f>
        <v>0</v>
      </c>
      <c r="K159" s="229" t="s">
        <v>136</v>
      </c>
      <c r="L159" s="234"/>
      <c r="M159" s="235" t="s">
        <v>1</v>
      </c>
      <c r="N159" s="236" t="s">
        <v>37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169</v>
      </c>
      <c r="AT159" s="202" t="s">
        <v>154</v>
      </c>
      <c r="AU159" s="202" t="s">
        <v>82</v>
      </c>
      <c r="AY159" s="17" t="s">
        <v>129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80</v>
      </c>
      <c r="BK159" s="203">
        <f>ROUND(I159*H159,2)</f>
        <v>0</v>
      </c>
      <c r="BL159" s="17" t="s">
        <v>169</v>
      </c>
      <c r="BM159" s="202" t="s">
        <v>468</v>
      </c>
    </row>
    <row r="160" spans="1:65" s="15" customFormat="1">
      <c r="B160" s="237"/>
      <c r="C160" s="238"/>
      <c r="D160" s="206" t="s">
        <v>139</v>
      </c>
      <c r="E160" s="239" t="s">
        <v>1</v>
      </c>
      <c r="F160" s="240" t="s">
        <v>171</v>
      </c>
      <c r="G160" s="238"/>
      <c r="H160" s="239" t="s">
        <v>1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139</v>
      </c>
      <c r="AU160" s="246" t="s">
        <v>82</v>
      </c>
      <c r="AV160" s="15" t="s">
        <v>80</v>
      </c>
      <c r="AW160" s="15" t="s">
        <v>29</v>
      </c>
      <c r="AX160" s="15" t="s">
        <v>72</v>
      </c>
      <c r="AY160" s="246" t="s">
        <v>129</v>
      </c>
    </row>
    <row r="161" spans="1:65" s="13" customFormat="1">
      <c r="B161" s="204"/>
      <c r="C161" s="205"/>
      <c r="D161" s="206" t="s">
        <v>139</v>
      </c>
      <c r="E161" s="207" t="s">
        <v>1</v>
      </c>
      <c r="F161" s="208" t="s">
        <v>280</v>
      </c>
      <c r="G161" s="205"/>
      <c r="H161" s="209">
        <v>60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139</v>
      </c>
      <c r="AU161" s="215" t="s">
        <v>82</v>
      </c>
      <c r="AV161" s="13" t="s">
        <v>82</v>
      </c>
      <c r="AW161" s="13" t="s">
        <v>29</v>
      </c>
      <c r="AX161" s="13" t="s">
        <v>72</v>
      </c>
      <c r="AY161" s="215" t="s">
        <v>129</v>
      </c>
    </row>
    <row r="162" spans="1:65" s="14" customFormat="1">
      <c r="B162" s="216"/>
      <c r="C162" s="217"/>
      <c r="D162" s="206" t="s">
        <v>139</v>
      </c>
      <c r="E162" s="218" t="s">
        <v>1</v>
      </c>
      <c r="F162" s="219" t="s">
        <v>142</v>
      </c>
      <c r="G162" s="217"/>
      <c r="H162" s="220">
        <v>60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139</v>
      </c>
      <c r="AU162" s="226" t="s">
        <v>82</v>
      </c>
      <c r="AV162" s="14" t="s">
        <v>137</v>
      </c>
      <c r="AW162" s="14" t="s">
        <v>29</v>
      </c>
      <c r="AX162" s="14" t="s">
        <v>80</v>
      </c>
      <c r="AY162" s="226" t="s">
        <v>129</v>
      </c>
    </row>
    <row r="163" spans="1:65" s="2" customFormat="1" ht="66.75" customHeight="1">
      <c r="A163" s="34"/>
      <c r="B163" s="35"/>
      <c r="C163" s="191" t="s">
        <v>240</v>
      </c>
      <c r="D163" s="191" t="s">
        <v>132</v>
      </c>
      <c r="E163" s="192" t="s">
        <v>469</v>
      </c>
      <c r="F163" s="193" t="s">
        <v>470</v>
      </c>
      <c r="G163" s="194" t="s">
        <v>135</v>
      </c>
      <c r="H163" s="195">
        <v>300</v>
      </c>
      <c r="I163" s="196"/>
      <c r="J163" s="197">
        <f>ROUND(I163*H163,2)</f>
        <v>0</v>
      </c>
      <c r="K163" s="193" t="s">
        <v>136</v>
      </c>
      <c r="L163" s="39"/>
      <c r="M163" s="198" t="s">
        <v>1</v>
      </c>
      <c r="N163" s="199" t="s">
        <v>37</v>
      </c>
      <c r="O163" s="7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137</v>
      </c>
      <c r="AT163" s="202" t="s">
        <v>132</v>
      </c>
      <c r="AU163" s="202" t="s">
        <v>82</v>
      </c>
      <c r="AY163" s="17" t="s">
        <v>129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" t="s">
        <v>80</v>
      </c>
      <c r="BK163" s="203">
        <f>ROUND(I163*H163,2)</f>
        <v>0</v>
      </c>
      <c r="BL163" s="17" t="s">
        <v>137</v>
      </c>
      <c r="BM163" s="202" t="s">
        <v>471</v>
      </c>
    </row>
    <row r="164" spans="1:65" s="13" customFormat="1">
      <c r="B164" s="204"/>
      <c r="C164" s="205"/>
      <c r="D164" s="206" t="s">
        <v>139</v>
      </c>
      <c r="E164" s="207" t="s">
        <v>1</v>
      </c>
      <c r="F164" s="208" t="s">
        <v>472</v>
      </c>
      <c r="G164" s="205"/>
      <c r="H164" s="209">
        <v>300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139</v>
      </c>
      <c r="AU164" s="215" t="s">
        <v>82</v>
      </c>
      <c r="AV164" s="13" t="s">
        <v>82</v>
      </c>
      <c r="AW164" s="13" t="s">
        <v>29</v>
      </c>
      <c r="AX164" s="13" t="s">
        <v>72</v>
      </c>
      <c r="AY164" s="215" t="s">
        <v>129</v>
      </c>
    </row>
    <row r="165" spans="1:65" s="14" customFormat="1">
      <c r="B165" s="216"/>
      <c r="C165" s="217"/>
      <c r="D165" s="206" t="s">
        <v>139</v>
      </c>
      <c r="E165" s="218" t="s">
        <v>1</v>
      </c>
      <c r="F165" s="219" t="s">
        <v>142</v>
      </c>
      <c r="G165" s="217"/>
      <c r="H165" s="220">
        <v>300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139</v>
      </c>
      <c r="AU165" s="226" t="s">
        <v>82</v>
      </c>
      <c r="AV165" s="14" t="s">
        <v>137</v>
      </c>
      <c r="AW165" s="14" t="s">
        <v>29</v>
      </c>
      <c r="AX165" s="14" t="s">
        <v>80</v>
      </c>
      <c r="AY165" s="226" t="s">
        <v>129</v>
      </c>
    </row>
    <row r="166" spans="1:65" s="2" customFormat="1" ht="72">
      <c r="A166" s="34"/>
      <c r="B166" s="35"/>
      <c r="C166" s="191" t="s">
        <v>7</v>
      </c>
      <c r="D166" s="191" t="s">
        <v>132</v>
      </c>
      <c r="E166" s="192" t="s">
        <v>473</v>
      </c>
      <c r="F166" s="193" t="s">
        <v>474</v>
      </c>
      <c r="G166" s="194" t="s">
        <v>151</v>
      </c>
      <c r="H166" s="195">
        <v>30</v>
      </c>
      <c r="I166" s="196"/>
      <c r="J166" s="197">
        <f>ROUND(I166*H166,2)</f>
        <v>0</v>
      </c>
      <c r="K166" s="193" t="s">
        <v>136</v>
      </c>
      <c r="L166" s="39"/>
      <c r="M166" s="198" t="s">
        <v>1</v>
      </c>
      <c r="N166" s="199" t="s">
        <v>37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137</v>
      </c>
      <c r="AT166" s="202" t="s">
        <v>132</v>
      </c>
      <c r="AU166" s="202" t="s">
        <v>82</v>
      </c>
      <c r="AY166" s="17" t="s">
        <v>129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80</v>
      </c>
      <c r="BK166" s="203">
        <f>ROUND(I166*H166,2)</f>
        <v>0</v>
      </c>
      <c r="BL166" s="17" t="s">
        <v>137</v>
      </c>
      <c r="BM166" s="202" t="s">
        <v>475</v>
      </c>
    </row>
    <row r="167" spans="1:65" s="13" customFormat="1">
      <c r="B167" s="204"/>
      <c r="C167" s="205"/>
      <c r="D167" s="206" t="s">
        <v>139</v>
      </c>
      <c r="E167" s="207" t="s">
        <v>1</v>
      </c>
      <c r="F167" s="208" t="s">
        <v>476</v>
      </c>
      <c r="G167" s="205"/>
      <c r="H167" s="209">
        <v>30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139</v>
      </c>
      <c r="AU167" s="215" t="s">
        <v>82</v>
      </c>
      <c r="AV167" s="13" t="s">
        <v>82</v>
      </c>
      <c r="AW167" s="13" t="s">
        <v>29</v>
      </c>
      <c r="AX167" s="13" t="s">
        <v>72</v>
      </c>
      <c r="AY167" s="215" t="s">
        <v>129</v>
      </c>
    </row>
    <row r="168" spans="1:65" s="14" customFormat="1">
      <c r="B168" s="216"/>
      <c r="C168" s="217"/>
      <c r="D168" s="206" t="s">
        <v>139</v>
      </c>
      <c r="E168" s="218" t="s">
        <v>1</v>
      </c>
      <c r="F168" s="219" t="s">
        <v>142</v>
      </c>
      <c r="G168" s="217"/>
      <c r="H168" s="220">
        <v>30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139</v>
      </c>
      <c r="AU168" s="226" t="s">
        <v>82</v>
      </c>
      <c r="AV168" s="14" t="s">
        <v>137</v>
      </c>
      <c r="AW168" s="14" t="s">
        <v>29</v>
      </c>
      <c r="AX168" s="14" t="s">
        <v>80</v>
      </c>
      <c r="AY168" s="226" t="s">
        <v>129</v>
      </c>
    </row>
    <row r="169" spans="1:65" s="2" customFormat="1" ht="16.5" customHeight="1">
      <c r="A169" s="34"/>
      <c r="B169" s="35"/>
      <c r="C169" s="227" t="s">
        <v>248</v>
      </c>
      <c r="D169" s="227" t="s">
        <v>154</v>
      </c>
      <c r="E169" s="228" t="s">
        <v>155</v>
      </c>
      <c r="F169" s="229" t="s">
        <v>156</v>
      </c>
      <c r="G169" s="230" t="s">
        <v>157</v>
      </c>
      <c r="H169" s="231">
        <v>54</v>
      </c>
      <c r="I169" s="232"/>
      <c r="J169" s="233">
        <f>ROUND(I169*H169,2)</f>
        <v>0</v>
      </c>
      <c r="K169" s="229" t="s">
        <v>136</v>
      </c>
      <c r="L169" s="234"/>
      <c r="M169" s="235" t="s">
        <v>1</v>
      </c>
      <c r="N169" s="236" t="s">
        <v>37</v>
      </c>
      <c r="O169" s="71"/>
      <c r="P169" s="200">
        <f>O169*H169</f>
        <v>0</v>
      </c>
      <c r="Q169" s="200">
        <v>1</v>
      </c>
      <c r="R169" s="200">
        <f>Q169*H169</f>
        <v>54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158</v>
      </c>
      <c r="AT169" s="202" t="s">
        <v>154</v>
      </c>
      <c r="AU169" s="202" t="s">
        <v>82</v>
      </c>
      <c r="AY169" s="17" t="s">
        <v>129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80</v>
      </c>
      <c r="BK169" s="203">
        <f>ROUND(I169*H169,2)</f>
        <v>0</v>
      </c>
      <c r="BL169" s="17" t="s">
        <v>137</v>
      </c>
      <c r="BM169" s="202" t="s">
        <v>477</v>
      </c>
    </row>
    <row r="170" spans="1:65" s="13" customFormat="1">
      <c r="B170" s="204"/>
      <c r="C170" s="205"/>
      <c r="D170" s="206" t="s">
        <v>139</v>
      </c>
      <c r="E170" s="207" t="s">
        <v>1</v>
      </c>
      <c r="F170" s="208" t="s">
        <v>478</v>
      </c>
      <c r="G170" s="205"/>
      <c r="H170" s="209">
        <v>54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139</v>
      </c>
      <c r="AU170" s="215" t="s">
        <v>82</v>
      </c>
      <c r="AV170" s="13" t="s">
        <v>82</v>
      </c>
      <c r="AW170" s="13" t="s">
        <v>29</v>
      </c>
      <c r="AX170" s="13" t="s">
        <v>72</v>
      </c>
      <c r="AY170" s="215" t="s">
        <v>129</v>
      </c>
    </row>
    <row r="171" spans="1:65" s="14" customFormat="1">
      <c r="B171" s="216"/>
      <c r="C171" s="217"/>
      <c r="D171" s="206" t="s">
        <v>139</v>
      </c>
      <c r="E171" s="218" t="s">
        <v>1</v>
      </c>
      <c r="F171" s="219" t="s">
        <v>142</v>
      </c>
      <c r="G171" s="217"/>
      <c r="H171" s="220">
        <v>54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139</v>
      </c>
      <c r="AU171" s="226" t="s">
        <v>82</v>
      </c>
      <c r="AV171" s="14" t="s">
        <v>137</v>
      </c>
      <c r="AW171" s="14" t="s">
        <v>29</v>
      </c>
      <c r="AX171" s="14" t="s">
        <v>80</v>
      </c>
      <c r="AY171" s="226" t="s">
        <v>129</v>
      </c>
    </row>
    <row r="172" spans="1:65" s="2" customFormat="1" ht="156.75" customHeight="1">
      <c r="A172" s="34"/>
      <c r="B172" s="35"/>
      <c r="C172" s="191" t="s">
        <v>188</v>
      </c>
      <c r="D172" s="191" t="s">
        <v>132</v>
      </c>
      <c r="E172" s="192" t="s">
        <v>479</v>
      </c>
      <c r="F172" s="193" t="s">
        <v>480</v>
      </c>
      <c r="G172" s="194" t="s">
        <v>163</v>
      </c>
      <c r="H172" s="195">
        <v>60</v>
      </c>
      <c r="I172" s="196"/>
      <c r="J172" s="197">
        <f>ROUND(I172*H172,2)</f>
        <v>0</v>
      </c>
      <c r="K172" s="193" t="s">
        <v>136</v>
      </c>
      <c r="L172" s="39"/>
      <c r="M172" s="198" t="s">
        <v>1</v>
      </c>
      <c r="N172" s="199" t="s">
        <v>37</v>
      </c>
      <c r="O172" s="71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137</v>
      </c>
      <c r="AT172" s="202" t="s">
        <v>132</v>
      </c>
      <c r="AU172" s="202" t="s">
        <v>82</v>
      </c>
      <c r="AY172" s="17" t="s">
        <v>129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80</v>
      </c>
      <c r="BK172" s="203">
        <f>ROUND(I172*H172,2)</f>
        <v>0</v>
      </c>
      <c r="BL172" s="17" t="s">
        <v>137</v>
      </c>
      <c r="BM172" s="202" t="s">
        <v>481</v>
      </c>
    </row>
    <row r="173" spans="1:65" s="13" customFormat="1">
      <c r="B173" s="204"/>
      <c r="C173" s="205"/>
      <c r="D173" s="206" t="s">
        <v>139</v>
      </c>
      <c r="E173" s="207" t="s">
        <v>1</v>
      </c>
      <c r="F173" s="208" t="s">
        <v>280</v>
      </c>
      <c r="G173" s="205"/>
      <c r="H173" s="209">
        <v>60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139</v>
      </c>
      <c r="AU173" s="215" t="s">
        <v>82</v>
      </c>
      <c r="AV173" s="13" t="s">
        <v>82</v>
      </c>
      <c r="AW173" s="13" t="s">
        <v>29</v>
      </c>
      <c r="AX173" s="13" t="s">
        <v>72</v>
      </c>
      <c r="AY173" s="215" t="s">
        <v>129</v>
      </c>
    </row>
    <row r="174" spans="1:65" s="14" customFormat="1">
      <c r="B174" s="216"/>
      <c r="C174" s="217"/>
      <c r="D174" s="206" t="s">
        <v>139</v>
      </c>
      <c r="E174" s="218" t="s">
        <v>1</v>
      </c>
      <c r="F174" s="219" t="s">
        <v>142</v>
      </c>
      <c r="G174" s="217"/>
      <c r="H174" s="220">
        <v>60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139</v>
      </c>
      <c r="AU174" s="226" t="s">
        <v>82</v>
      </c>
      <c r="AV174" s="14" t="s">
        <v>137</v>
      </c>
      <c r="AW174" s="14" t="s">
        <v>29</v>
      </c>
      <c r="AX174" s="14" t="s">
        <v>80</v>
      </c>
      <c r="AY174" s="226" t="s">
        <v>129</v>
      </c>
    </row>
    <row r="175" spans="1:65" s="2" customFormat="1" ht="36">
      <c r="A175" s="34"/>
      <c r="B175" s="35"/>
      <c r="C175" s="191" t="s">
        <v>193</v>
      </c>
      <c r="D175" s="191" t="s">
        <v>132</v>
      </c>
      <c r="E175" s="192" t="s">
        <v>482</v>
      </c>
      <c r="F175" s="193" t="s">
        <v>483</v>
      </c>
      <c r="G175" s="194" t="s">
        <v>163</v>
      </c>
      <c r="H175" s="195">
        <v>60</v>
      </c>
      <c r="I175" s="196"/>
      <c r="J175" s="197">
        <f>ROUND(I175*H175,2)</f>
        <v>0</v>
      </c>
      <c r="K175" s="193" t="s">
        <v>136</v>
      </c>
      <c r="L175" s="39"/>
      <c r="M175" s="198" t="s">
        <v>1</v>
      </c>
      <c r="N175" s="199" t="s">
        <v>37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137</v>
      </c>
      <c r="AT175" s="202" t="s">
        <v>132</v>
      </c>
      <c r="AU175" s="202" t="s">
        <v>82</v>
      </c>
      <c r="AY175" s="17" t="s">
        <v>129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80</v>
      </c>
      <c r="BK175" s="203">
        <f>ROUND(I175*H175,2)</f>
        <v>0</v>
      </c>
      <c r="BL175" s="17" t="s">
        <v>137</v>
      </c>
      <c r="BM175" s="202" t="s">
        <v>484</v>
      </c>
    </row>
    <row r="176" spans="1:65" s="13" customFormat="1">
      <c r="B176" s="204"/>
      <c r="C176" s="205"/>
      <c r="D176" s="206" t="s">
        <v>139</v>
      </c>
      <c r="E176" s="207" t="s">
        <v>1</v>
      </c>
      <c r="F176" s="208" t="s">
        <v>280</v>
      </c>
      <c r="G176" s="205"/>
      <c r="H176" s="209">
        <v>60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139</v>
      </c>
      <c r="AU176" s="215" t="s">
        <v>82</v>
      </c>
      <c r="AV176" s="13" t="s">
        <v>82</v>
      </c>
      <c r="AW176" s="13" t="s">
        <v>29</v>
      </c>
      <c r="AX176" s="13" t="s">
        <v>72</v>
      </c>
      <c r="AY176" s="215" t="s">
        <v>129</v>
      </c>
    </row>
    <row r="177" spans="1:65" s="14" customFormat="1">
      <c r="B177" s="216"/>
      <c r="C177" s="217"/>
      <c r="D177" s="206" t="s">
        <v>139</v>
      </c>
      <c r="E177" s="218" t="s">
        <v>1</v>
      </c>
      <c r="F177" s="219" t="s">
        <v>142</v>
      </c>
      <c r="G177" s="217"/>
      <c r="H177" s="220">
        <v>60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139</v>
      </c>
      <c r="AU177" s="226" t="s">
        <v>82</v>
      </c>
      <c r="AV177" s="14" t="s">
        <v>137</v>
      </c>
      <c r="AW177" s="14" t="s">
        <v>29</v>
      </c>
      <c r="AX177" s="14" t="s">
        <v>80</v>
      </c>
      <c r="AY177" s="226" t="s">
        <v>129</v>
      </c>
    </row>
    <row r="178" spans="1:65" s="2" customFormat="1" ht="90" customHeight="1">
      <c r="A178" s="34"/>
      <c r="B178" s="35"/>
      <c r="C178" s="191" t="s">
        <v>236</v>
      </c>
      <c r="D178" s="191" t="s">
        <v>132</v>
      </c>
      <c r="E178" s="192" t="s">
        <v>189</v>
      </c>
      <c r="F178" s="193" t="s">
        <v>190</v>
      </c>
      <c r="G178" s="194" t="s">
        <v>176</v>
      </c>
      <c r="H178" s="195">
        <v>160</v>
      </c>
      <c r="I178" s="196"/>
      <c r="J178" s="197">
        <f>ROUND(I178*H178,2)</f>
        <v>0</v>
      </c>
      <c r="K178" s="193" t="s">
        <v>136</v>
      </c>
      <c r="L178" s="39"/>
      <c r="M178" s="198" t="s">
        <v>1</v>
      </c>
      <c r="N178" s="199" t="s">
        <v>37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137</v>
      </c>
      <c r="AT178" s="202" t="s">
        <v>132</v>
      </c>
      <c r="AU178" s="202" t="s">
        <v>82</v>
      </c>
      <c r="AY178" s="17" t="s">
        <v>129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80</v>
      </c>
      <c r="BK178" s="203">
        <f>ROUND(I178*H178,2)</f>
        <v>0</v>
      </c>
      <c r="BL178" s="17" t="s">
        <v>137</v>
      </c>
      <c r="BM178" s="202" t="s">
        <v>485</v>
      </c>
    </row>
    <row r="179" spans="1:65" s="13" customFormat="1">
      <c r="B179" s="204"/>
      <c r="C179" s="205"/>
      <c r="D179" s="206" t="s">
        <v>139</v>
      </c>
      <c r="E179" s="207" t="s">
        <v>1</v>
      </c>
      <c r="F179" s="208" t="s">
        <v>486</v>
      </c>
      <c r="G179" s="205"/>
      <c r="H179" s="209">
        <v>160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139</v>
      </c>
      <c r="AU179" s="215" t="s">
        <v>82</v>
      </c>
      <c r="AV179" s="13" t="s">
        <v>82</v>
      </c>
      <c r="AW179" s="13" t="s">
        <v>29</v>
      </c>
      <c r="AX179" s="13" t="s">
        <v>72</v>
      </c>
      <c r="AY179" s="215" t="s">
        <v>129</v>
      </c>
    </row>
    <row r="180" spans="1:65" s="14" customFormat="1">
      <c r="B180" s="216"/>
      <c r="C180" s="217"/>
      <c r="D180" s="206" t="s">
        <v>139</v>
      </c>
      <c r="E180" s="218" t="s">
        <v>1</v>
      </c>
      <c r="F180" s="219" t="s">
        <v>142</v>
      </c>
      <c r="G180" s="217"/>
      <c r="H180" s="220">
        <v>160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139</v>
      </c>
      <c r="AU180" s="226" t="s">
        <v>82</v>
      </c>
      <c r="AV180" s="14" t="s">
        <v>137</v>
      </c>
      <c r="AW180" s="14" t="s">
        <v>29</v>
      </c>
      <c r="AX180" s="14" t="s">
        <v>80</v>
      </c>
      <c r="AY180" s="226" t="s">
        <v>129</v>
      </c>
    </row>
    <row r="181" spans="1:65" s="2" customFormat="1" ht="134.25" customHeight="1">
      <c r="A181" s="34"/>
      <c r="B181" s="35"/>
      <c r="C181" s="191" t="s">
        <v>198</v>
      </c>
      <c r="D181" s="191" t="s">
        <v>132</v>
      </c>
      <c r="E181" s="192" t="s">
        <v>487</v>
      </c>
      <c r="F181" s="193" t="s">
        <v>488</v>
      </c>
      <c r="G181" s="194" t="s">
        <v>176</v>
      </c>
      <c r="H181" s="195">
        <v>200</v>
      </c>
      <c r="I181" s="196"/>
      <c r="J181" s="197">
        <f>ROUND(I181*H181,2)</f>
        <v>0</v>
      </c>
      <c r="K181" s="193" t="s">
        <v>136</v>
      </c>
      <c r="L181" s="39"/>
      <c r="M181" s="198" t="s">
        <v>1</v>
      </c>
      <c r="N181" s="199" t="s">
        <v>37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137</v>
      </c>
      <c r="AT181" s="202" t="s">
        <v>132</v>
      </c>
      <c r="AU181" s="202" t="s">
        <v>82</v>
      </c>
      <c r="AY181" s="17" t="s">
        <v>129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80</v>
      </c>
      <c r="BK181" s="203">
        <f>ROUND(I181*H181,2)</f>
        <v>0</v>
      </c>
      <c r="BL181" s="17" t="s">
        <v>137</v>
      </c>
      <c r="BM181" s="202" t="s">
        <v>489</v>
      </c>
    </row>
    <row r="182" spans="1:65" s="13" customFormat="1">
      <c r="B182" s="204"/>
      <c r="C182" s="205"/>
      <c r="D182" s="206" t="s">
        <v>139</v>
      </c>
      <c r="E182" s="207" t="s">
        <v>1</v>
      </c>
      <c r="F182" s="208" t="s">
        <v>490</v>
      </c>
      <c r="G182" s="205"/>
      <c r="H182" s="209">
        <v>100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139</v>
      </c>
      <c r="AU182" s="215" t="s">
        <v>82</v>
      </c>
      <c r="AV182" s="13" t="s">
        <v>82</v>
      </c>
      <c r="AW182" s="13" t="s">
        <v>29</v>
      </c>
      <c r="AX182" s="13" t="s">
        <v>72</v>
      </c>
      <c r="AY182" s="215" t="s">
        <v>129</v>
      </c>
    </row>
    <row r="183" spans="1:65" s="13" customFormat="1">
      <c r="B183" s="204"/>
      <c r="C183" s="205"/>
      <c r="D183" s="206" t="s">
        <v>139</v>
      </c>
      <c r="E183" s="207" t="s">
        <v>1</v>
      </c>
      <c r="F183" s="208" t="s">
        <v>491</v>
      </c>
      <c r="G183" s="205"/>
      <c r="H183" s="209">
        <v>100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139</v>
      </c>
      <c r="AU183" s="215" t="s">
        <v>82</v>
      </c>
      <c r="AV183" s="13" t="s">
        <v>82</v>
      </c>
      <c r="AW183" s="13" t="s">
        <v>29</v>
      </c>
      <c r="AX183" s="13" t="s">
        <v>72</v>
      </c>
      <c r="AY183" s="215" t="s">
        <v>129</v>
      </c>
    </row>
    <row r="184" spans="1:65" s="14" customFormat="1">
      <c r="B184" s="216"/>
      <c r="C184" s="217"/>
      <c r="D184" s="206" t="s">
        <v>139</v>
      </c>
      <c r="E184" s="218" t="s">
        <v>1</v>
      </c>
      <c r="F184" s="219" t="s">
        <v>142</v>
      </c>
      <c r="G184" s="217"/>
      <c r="H184" s="220">
        <v>200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139</v>
      </c>
      <c r="AU184" s="226" t="s">
        <v>82</v>
      </c>
      <c r="AV184" s="14" t="s">
        <v>137</v>
      </c>
      <c r="AW184" s="14" t="s">
        <v>29</v>
      </c>
      <c r="AX184" s="14" t="s">
        <v>80</v>
      </c>
      <c r="AY184" s="226" t="s">
        <v>129</v>
      </c>
    </row>
    <row r="185" spans="1:65" s="2" customFormat="1" ht="114.95" customHeight="1">
      <c r="A185" s="34"/>
      <c r="B185" s="35"/>
      <c r="C185" s="191" t="s">
        <v>231</v>
      </c>
      <c r="D185" s="191" t="s">
        <v>132</v>
      </c>
      <c r="E185" s="192" t="s">
        <v>492</v>
      </c>
      <c r="F185" s="193" t="s">
        <v>493</v>
      </c>
      <c r="G185" s="194" t="s">
        <v>221</v>
      </c>
      <c r="H185" s="195">
        <v>40</v>
      </c>
      <c r="I185" s="196"/>
      <c r="J185" s="197">
        <f>ROUND(I185*H185,2)</f>
        <v>0</v>
      </c>
      <c r="K185" s="193" t="s">
        <v>136</v>
      </c>
      <c r="L185" s="39"/>
      <c r="M185" s="198" t="s">
        <v>1</v>
      </c>
      <c r="N185" s="199" t="s">
        <v>37</v>
      </c>
      <c r="O185" s="7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137</v>
      </c>
      <c r="AT185" s="202" t="s">
        <v>132</v>
      </c>
      <c r="AU185" s="202" t="s">
        <v>82</v>
      </c>
      <c r="AY185" s="17" t="s">
        <v>129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80</v>
      </c>
      <c r="BK185" s="203">
        <f>ROUND(I185*H185,2)</f>
        <v>0</v>
      </c>
      <c r="BL185" s="17" t="s">
        <v>137</v>
      </c>
      <c r="BM185" s="202" t="s">
        <v>494</v>
      </c>
    </row>
    <row r="186" spans="1:65" s="13" customFormat="1">
      <c r="B186" s="204"/>
      <c r="C186" s="205"/>
      <c r="D186" s="206" t="s">
        <v>139</v>
      </c>
      <c r="E186" s="207" t="s">
        <v>1</v>
      </c>
      <c r="F186" s="208" t="s">
        <v>495</v>
      </c>
      <c r="G186" s="205"/>
      <c r="H186" s="209">
        <v>40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139</v>
      </c>
      <c r="AU186" s="215" t="s">
        <v>82</v>
      </c>
      <c r="AV186" s="13" t="s">
        <v>82</v>
      </c>
      <c r="AW186" s="13" t="s">
        <v>29</v>
      </c>
      <c r="AX186" s="13" t="s">
        <v>72</v>
      </c>
      <c r="AY186" s="215" t="s">
        <v>129</v>
      </c>
    </row>
    <row r="187" spans="1:65" s="14" customFormat="1">
      <c r="B187" s="216"/>
      <c r="C187" s="217"/>
      <c r="D187" s="206" t="s">
        <v>139</v>
      </c>
      <c r="E187" s="218" t="s">
        <v>1</v>
      </c>
      <c r="F187" s="219" t="s">
        <v>142</v>
      </c>
      <c r="G187" s="217"/>
      <c r="H187" s="220">
        <v>40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139</v>
      </c>
      <c r="AU187" s="226" t="s">
        <v>82</v>
      </c>
      <c r="AV187" s="14" t="s">
        <v>137</v>
      </c>
      <c r="AW187" s="14" t="s">
        <v>29</v>
      </c>
      <c r="AX187" s="14" t="s">
        <v>80</v>
      </c>
      <c r="AY187" s="226" t="s">
        <v>129</v>
      </c>
    </row>
    <row r="188" spans="1:65" s="2" customFormat="1" ht="72">
      <c r="A188" s="34"/>
      <c r="B188" s="35"/>
      <c r="C188" s="191" t="s">
        <v>204</v>
      </c>
      <c r="D188" s="191" t="s">
        <v>132</v>
      </c>
      <c r="E188" s="192" t="s">
        <v>496</v>
      </c>
      <c r="F188" s="193" t="s">
        <v>497</v>
      </c>
      <c r="G188" s="194" t="s">
        <v>176</v>
      </c>
      <c r="H188" s="195">
        <v>200</v>
      </c>
      <c r="I188" s="196"/>
      <c r="J188" s="197">
        <f>ROUND(I188*H188,2)</f>
        <v>0</v>
      </c>
      <c r="K188" s="193" t="s">
        <v>136</v>
      </c>
      <c r="L188" s="39"/>
      <c r="M188" s="198" t="s">
        <v>1</v>
      </c>
      <c r="N188" s="199" t="s">
        <v>37</v>
      </c>
      <c r="O188" s="71"/>
      <c r="P188" s="200">
        <f>O188*H188</f>
        <v>0</v>
      </c>
      <c r="Q188" s="200">
        <v>0</v>
      </c>
      <c r="R188" s="200">
        <f>Q188*H188</f>
        <v>0</v>
      </c>
      <c r="S188" s="200">
        <v>0</v>
      </c>
      <c r="T188" s="20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2" t="s">
        <v>137</v>
      </c>
      <c r="AT188" s="202" t="s">
        <v>132</v>
      </c>
      <c r="AU188" s="202" t="s">
        <v>82</v>
      </c>
      <c r="AY188" s="17" t="s">
        <v>129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7" t="s">
        <v>80</v>
      </c>
      <c r="BK188" s="203">
        <f>ROUND(I188*H188,2)</f>
        <v>0</v>
      </c>
      <c r="BL188" s="17" t="s">
        <v>137</v>
      </c>
      <c r="BM188" s="202" t="s">
        <v>498</v>
      </c>
    </row>
    <row r="189" spans="1:65" s="13" customFormat="1">
      <c r="B189" s="204"/>
      <c r="C189" s="205"/>
      <c r="D189" s="206" t="s">
        <v>139</v>
      </c>
      <c r="E189" s="207" t="s">
        <v>1</v>
      </c>
      <c r="F189" s="208" t="s">
        <v>499</v>
      </c>
      <c r="G189" s="205"/>
      <c r="H189" s="209">
        <v>200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139</v>
      </c>
      <c r="AU189" s="215" t="s">
        <v>82</v>
      </c>
      <c r="AV189" s="13" t="s">
        <v>82</v>
      </c>
      <c r="AW189" s="13" t="s">
        <v>29</v>
      </c>
      <c r="AX189" s="13" t="s">
        <v>72</v>
      </c>
      <c r="AY189" s="215" t="s">
        <v>129</v>
      </c>
    </row>
    <row r="190" spans="1:65" s="14" customFormat="1">
      <c r="B190" s="216"/>
      <c r="C190" s="217"/>
      <c r="D190" s="206" t="s">
        <v>139</v>
      </c>
      <c r="E190" s="218" t="s">
        <v>1</v>
      </c>
      <c r="F190" s="219" t="s">
        <v>142</v>
      </c>
      <c r="G190" s="217"/>
      <c r="H190" s="220">
        <v>200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139</v>
      </c>
      <c r="AU190" s="226" t="s">
        <v>82</v>
      </c>
      <c r="AV190" s="14" t="s">
        <v>137</v>
      </c>
      <c r="AW190" s="14" t="s">
        <v>29</v>
      </c>
      <c r="AX190" s="14" t="s">
        <v>80</v>
      </c>
      <c r="AY190" s="226" t="s">
        <v>129</v>
      </c>
    </row>
    <row r="191" spans="1:65" s="2" customFormat="1" ht="72">
      <c r="A191" s="34"/>
      <c r="B191" s="35"/>
      <c r="C191" s="191" t="s">
        <v>209</v>
      </c>
      <c r="D191" s="191" t="s">
        <v>132</v>
      </c>
      <c r="E191" s="192" t="s">
        <v>500</v>
      </c>
      <c r="F191" s="193" t="s">
        <v>501</v>
      </c>
      <c r="G191" s="194" t="s">
        <v>176</v>
      </c>
      <c r="H191" s="195">
        <v>200</v>
      </c>
      <c r="I191" s="196"/>
      <c r="J191" s="197">
        <f>ROUND(I191*H191,2)</f>
        <v>0</v>
      </c>
      <c r="K191" s="193" t="s">
        <v>136</v>
      </c>
      <c r="L191" s="39"/>
      <c r="M191" s="198" t="s">
        <v>1</v>
      </c>
      <c r="N191" s="199" t="s">
        <v>37</v>
      </c>
      <c r="O191" s="71"/>
      <c r="P191" s="200">
        <f>O191*H191</f>
        <v>0</v>
      </c>
      <c r="Q191" s="200">
        <v>0</v>
      </c>
      <c r="R191" s="200">
        <f>Q191*H191</f>
        <v>0</v>
      </c>
      <c r="S191" s="200">
        <v>0</v>
      </c>
      <c r="T191" s="20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2" t="s">
        <v>137</v>
      </c>
      <c r="AT191" s="202" t="s">
        <v>132</v>
      </c>
      <c r="AU191" s="202" t="s">
        <v>82</v>
      </c>
      <c r="AY191" s="17" t="s">
        <v>129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7" t="s">
        <v>80</v>
      </c>
      <c r="BK191" s="203">
        <f>ROUND(I191*H191,2)</f>
        <v>0</v>
      </c>
      <c r="BL191" s="17" t="s">
        <v>137</v>
      </c>
      <c r="BM191" s="202" t="s">
        <v>502</v>
      </c>
    </row>
    <row r="192" spans="1:65" s="13" customFormat="1">
      <c r="B192" s="204"/>
      <c r="C192" s="205"/>
      <c r="D192" s="206" t="s">
        <v>139</v>
      </c>
      <c r="E192" s="207" t="s">
        <v>1</v>
      </c>
      <c r="F192" s="208" t="s">
        <v>503</v>
      </c>
      <c r="G192" s="205"/>
      <c r="H192" s="209">
        <v>200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139</v>
      </c>
      <c r="AU192" s="215" t="s">
        <v>82</v>
      </c>
      <c r="AV192" s="13" t="s">
        <v>82</v>
      </c>
      <c r="AW192" s="13" t="s">
        <v>29</v>
      </c>
      <c r="AX192" s="13" t="s">
        <v>72</v>
      </c>
      <c r="AY192" s="215" t="s">
        <v>129</v>
      </c>
    </row>
    <row r="193" spans="1:65" s="14" customFormat="1">
      <c r="B193" s="216"/>
      <c r="C193" s="217"/>
      <c r="D193" s="206" t="s">
        <v>139</v>
      </c>
      <c r="E193" s="218" t="s">
        <v>1</v>
      </c>
      <c r="F193" s="219" t="s">
        <v>142</v>
      </c>
      <c r="G193" s="217"/>
      <c r="H193" s="220">
        <v>200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139</v>
      </c>
      <c r="AU193" s="226" t="s">
        <v>82</v>
      </c>
      <c r="AV193" s="14" t="s">
        <v>137</v>
      </c>
      <c r="AW193" s="14" t="s">
        <v>29</v>
      </c>
      <c r="AX193" s="14" t="s">
        <v>80</v>
      </c>
      <c r="AY193" s="226" t="s">
        <v>129</v>
      </c>
    </row>
    <row r="194" spans="1:65" s="2" customFormat="1" ht="96">
      <c r="A194" s="34"/>
      <c r="B194" s="35"/>
      <c r="C194" s="191" t="s">
        <v>8</v>
      </c>
      <c r="D194" s="191" t="s">
        <v>132</v>
      </c>
      <c r="E194" s="192" t="s">
        <v>504</v>
      </c>
      <c r="F194" s="193" t="s">
        <v>505</v>
      </c>
      <c r="G194" s="194" t="s">
        <v>176</v>
      </c>
      <c r="H194" s="195">
        <v>100</v>
      </c>
      <c r="I194" s="196"/>
      <c r="J194" s="197">
        <f>ROUND(I194*H194,2)</f>
        <v>0</v>
      </c>
      <c r="K194" s="193" t="s">
        <v>136</v>
      </c>
      <c r="L194" s="39"/>
      <c r="M194" s="198" t="s">
        <v>1</v>
      </c>
      <c r="N194" s="199" t="s">
        <v>37</v>
      </c>
      <c r="O194" s="7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2" t="s">
        <v>137</v>
      </c>
      <c r="AT194" s="202" t="s">
        <v>132</v>
      </c>
      <c r="AU194" s="202" t="s">
        <v>82</v>
      </c>
      <c r="AY194" s="17" t="s">
        <v>129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7" t="s">
        <v>80</v>
      </c>
      <c r="BK194" s="203">
        <f>ROUND(I194*H194,2)</f>
        <v>0</v>
      </c>
      <c r="BL194" s="17" t="s">
        <v>137</v>
      </c>
      <c r="BM194" s="202" t="s">
        <v>506</v>
      </c>
    </row>
    <row r="195" spans="1:65" s="13" customFormat="1">
      <c r="B195" s="204"/>
      <c r="C195" s="205"/>
      <c r="D195" s="206" t="s">
        <v>139</v>
      </c>
      <c r="E195" s="207" t="s">
        <v>1</v>
      </c>
      <c r="F195" s="208" t="s">
        <v>507</v>
      </c>
      <c r="G195" s="205"/>
      <c r="H195" s="209">
        <v>100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139</v>
      </c>
      <c r="AU195" s="215" t="s">
        <v>82</v>
      </c>
      <c r="AV195" s="13" t="s">
        <v>82</v>
      </c>
      <c r="AW195" s="13" t="s">
        <v>29</v>
      </c>
      <c r="AX195" s="13" t="s">
        <v>72</v>
      </c>
      <c r="AY195" s="215" t="s">
        <v>129</v>
      </c>
    </row>
    <row r="196" spans="1:65" s="14" customFormat="1">
      <c r="B196" s="216"/>
      <c r="C196" s="217"/>
      <c r="D196" s="206" t="s">
        <v>139</v>
      </c>
      <c r="E196" s="218" t="s">
        <v>1</v>
      </c>
      <c r="F196" s="219" t="s">
        <v>142</v>
      </c>
      <c r="G196" s="217"/>
      <c r="H196" s="220">
        <v>100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139</v>
      </c>
      <c r="AU196" s="226" t="s">
        <v>82</v>
      </c>
      <c r="AV196" s="14" t="s">
        <v>137</v>
      </c>
      <c r="AW196" s="14" t="s">
        <v>29</v>
      </c>
      <c r="AX196" s="14" t="s">
        <v>80</v>
      </c>
      <c r="AY196" s="226" t="s">
        <v>129</v>
      </c>
    </row>
    <row r="197" spans="1:65" s="2" customFormat="1" ht="66.75" customHeight="1">
      <c r="A197" s="34"/>
      <c r="B197" s="35"/>
      <c r="C197" s="191" t="s">
        <v>218</v>
      </c>
      <c r="D197" s="191" t="s">
        <v>132</v>
      </c>
      <c r="E197" s="192" t="s">
        <v>508</v>
      </c>
      <c r="F197" s="193" t="s">
        <v>509</v>
      </c>
      <c r="G197" s="194" t="s">
        <v>176</v>
      </c>
      <c r="H197" s="195">
        <v>100</v>
      </c>
      <c r="I197" s="196"/>
      <c r="J197" s="197">
        <f>ROUND(I197*H197,2)</f>
        <v>0</v>
      </c>
      <c r="K197" s="193" t="s">
        <v>136</v>
      </c>
      <c r="L197" s="39"/>
      <c r="M197" s="198" t="s">
        <v>1</v>
      </c>
      <c r="N197" s="199" t="s">
        <v>37</v>
      </c>
      <c r="O197" s="71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2" t="s">
        <v>137</v>
      </c>
      <c r="AT197" s="202" t="s">
        <v>132</v>
      </c>
      <c r="AU197" s="202" t="s">
        <v>82</v>
      </c>
      <c r="AY197" s="17" t="s">
        <v>129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7" t="s">
        <v>80</v>
      </c>
      <c r="BK197" s="203">
        <f>ROUND(I197*H197,2)</f>
        <v>0</v>
      </c>
      <c r="BL197" s="17" t="s">
        <v>137</v>
      </c>
      <c r="BM197" s="202" t="s">
        <v>510</v>
      </c>
    </row>
    <row r="198" spans="1:65" s="13" customFormat="1">
      <c r="B198" s="204"/>
      <c r="C198" s="205"/>
      <c r="D198" s="206" t="s">
        <v>139</v>
      </c>
      <c r="E198" s="207" t="s">
        <v>1</v>
      </c>
      <c r="F198" s="208" t="s">
        <v>511</v>
      </c>
      <c r="G198" s="205"/>
      <c r="H198" s="209">
        <v>100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139</v>
      </c>
      <c r="AU198" s="215" t="s">
        <v>82</v>
      </c>
      <c r="AV198" s="13" t="s">
        <v>82</v>
      </c>
      <c r="AW198" s="13" t="s">
        <v>29</v>
      </c>
      <c r="AX198" s="13" t="s">
        <v>72</v>
      </c>
      <c r="AY198" s="215" t="s">
        <v>129</v>
      </c>
    </row>
    <row r="199" spans="1:65" s="14" customFormat="1">
      <c r="B199" s="216"/>
      <c r="C199" s="217"/>
      <c r="D199" s="206" t="s">
        <v>139</v>
      </c>
      <c r="E199" s="218" t="s">
        <v>1</v>
      </c>
      <c r="F199" s="219" t="s">
        <v>142</v>
      </c>
      <c r="G199" s="217"/>
      <c r="H199" s="220">
        <v>100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139</v>
      </c>
      <c r="AU199" s="226" t="s">
        <v>82</v>
      </c>
      <c r="AV199" s="14" t="s">
        <v>137</v>
      </c>
      <c r="AW199" s="14" t="s">
        <v>29</v>
      </c>
      <c r="AX199" s="14" t="s">
        <v>80</v>
      </c>
      <c r="AY199" s="226" t="s">
        <v>129</v>
      </c>
    </row>
    <row r="200" spans="1:65" s="2" customFormat="1" ht="48">
      <c r="A200" s="34"/>
      <c r="B200" s="35"/>
      <c r="C200" s="191" t="s">
        <v>226</v>
      </c>
      <c r="D200" s="191" t="s">
        <v>132</v>
      </c>
      <c r="E200" s="192" t="s">
        <v>512</v>
      </c>
      <c r="F200" s="193" t="s">
        <v>513</v>
      </c>
      <c r="G200" s="194" t="s">
        <v>176</v>
      </c>
      <c r="H200" s="195">
        <v>100</v>
      </c>
      <c r="I200" s="196"/>
      <c r="J200" s="197">
        <f>ROUND(I200*H200,2)</f>
        <v>0</v>
      </c>
      <c r="K200" s="193" t="s">
        <v>136</v>
      </c>
      <c r="L200" s="39"/>
      <c r="M200" s="198" t="s">
        <v>1</v>
      </c>
      <c r="N200" s="199" t="s">
        <v>37</v>
      </c>
      <c r="O200" s="7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137</v>
      </c>
      <c r="AT200" s="202" t="s">
        <v>132</v>
      </c>
      <c r="AU200" s="202" t="s">
        <v>82</v>
      </c>
      <c r="AY200" s="17" t="s">
        <v>129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80</v>
      </c>
      <c r="BK200" s="203">
        <f>ROUND(I200*H200,2)</f>
        <v>0</v>
      </c>
      <c r="BL200" s="17" t="s">
        <v>137</v>
      </c>
      <c r="BM200" s="202" t="s">
        <v>514</v>
      </c>
    </row>
    <row r="201" spans="1:65" s="13" customFormat="1">
      <c r="B201" s="204"/>
      <c r="C201" s="205"/>
      <c r="D201" s="206" t="s">
        <v>139</v>
      </c>
      <c r="E201" s="207" t="s">
        <v>1</v>
      </c>
      <c r="F201" s="208" t="s">
        <v>515</v>
      </c>
      <c r="G201" s="205"/>
      <c r="H201" s="209">
        <v>100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139</v>
      </c>
      <c r="AU201" s="215" t="s">
        <v>82</v>
      </c>
      <c r="AV201" s="13" t="s">
        <v>82</v>
      </c>
      <c r="AW201" s="13" t="s">
        <v>29</v>
      </c>
      <c r="AX201" s="13" t="s">
        <v>72</v>
      </c>
      <c r="AY201" s="215" t="s">
        <v>129</v>
      </c>
    </row>
    <row r="202" spans="1:65" s="14" customFormat="1">
      <c r="B202" s="216"/>
      <c r="C202" s="217"/>
      <c r="D202" s="206" t="s">
        <v>139</v>
      </c>
      <c r="E202" s="218" t="s">
        <v>1</v>
      </c>
      <c r="F202" s="219" t="s">
        <v>142</v>
      </c>
      <c r="G202" s="217"/>
      <c r="H202" s="220">
        <v>100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139</v>
      </c>
      <c r="AU202" s="226" t="s">
        <v>82</v>
      </c>
      <c r="AV202" s="14" t="s">
        <v>137</v>
      </c>
      <c r="AW202" s="14" t="s">
        <v>29</v>
      </c>
      <c r="AX202" s="14" t="s">
        <v>80</v>
      </c>
      <c r="AY202" s="226" t="s">
        <v>129</v>
      </c>
    </row>
    <row r="203" spans="1:65" s="12" customFormat="1" ht="25.9" customHeight="1">
      <c r="B203" s="175"/>
      <c r="C203" s="176"/>
      <c r="D203" s="177" t="s">
        <v>71</v>
      </c>
      <c r="E203" s="178" t="s">
        <v>320</v>
      </c>
      <c r="F203" s="178" t="s">
        <v>321</v>
      </c>
      <c r="G203" s="176"/>
      <c r="H203" s="176"/>
      <c r="I203" s="179"/>
      <c r="J203" s="180">
        <f>BK203</f>
        <v>0</v>
      </c>
      <c r="K203" s="176"/>
      <c r="L203" s="181"/>
      <c r="M203" s="182"/>
      <c r="N203" s="183"/>
      <c r="O203" s="183"/>
      <c r="P203" s="184">
        <f>SUM(P204:P206)</f>
        <v>0</v>
      </c>
      <c r="Q203" s="183"/>
      <c r="R203" s="184">
        <f>SUM(R204:R206)</f>
        <v>0</v>
      </c>
      <c r="S203" s="183"/>
      <c r="T203" s="185">
        <f>SUM(T204:T206)</f>
        <v>0</v>
      </c>
      <c r="AR203" s="186" t="s">
        <v>137</v>
      </c>
      <c r="AT203" s="187" t="s">
        <v>71</v>
      </c>
      <c r="AU203" s="187" t="s">
        <v>72</v>
      </c>
      <c r="AY203" s="186" t="s">
        <v>129</v>
      </c>
      <c r="BK203" s="188">
        <f>SUM(BK204:BK206)</f>
        <v>0</v>
      </c>
    </row>
    <row r="204" spans="1:65" s="2" customFormat="1" ht="156.75" customHeight="1">
      <c r="A204" s="34"/>
      <c r="B204" s="35"/>
      <c r="C204" s="191" t="s">
        <v>252</v>
      </c>
      <c r="D204" s="191" t="s">
        <v>132</v>
      </c>
      <c r="E204" s="192" t="s">
        <v>341</v>
      </c>
      <c r="F204" s="193" t="s">
        <v>342</v>
      </c>
      <c r="G204" s="194" t="s">
        <v>157</v>
      </c>
      <c r="H204" s="195">
        <v>54</v>
      </c>
      <c r="I204" s="196"/>
      <c r="J204" s="197">
        <f>ROUND(I204*H204,2)</f>
        <v>0</v>
      </c>
      <c r="K204" s="193" t="s">
        <v>136</v>
      </c>
      <c r="L204" s="39"/>
      <c r="M204" s="198" t="s">
        <v>1</v>
      </c>
      <c r="N204" s="199" t="s">
        <v>37</v>
      </c>
      <c r="O204" s="7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329</v>
      </c>
      <c r="AT204" s="202" t="s">
        <v>132</v>
      </c>
      <c r="AU204" s="202" t="s">
        <v>80</v>
      </c>
      <c r="AY204" s="17" t="s">
        <v>129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80</v>
      </c>
      <c r="BK204" s="203">
        <f>ROUND(I204*H204,2)</f>
        <v>0</v>
      </c>
      <c r="BL204" s="17" t="s">
        <v>329</v>
      </c>
      <c r="BM204" s="202" t="s">
        <v>516</v>
      </c>
    </row>
    <row r="205" spans="1:65" s="13" customFormat="1">
      <c r="B205" s="204"/>
      <c r="C205" s="205"/>
      <c r="D205" s="206" t="s">
        <v>139</v>
      </c>
      <c r="E205" s="207" t="s">
        <v>1</v>
      </c>
      <c r="F205" s="208" t="s">
        <v>517</v>
      </c>
      <c r="G205" s="205"/>
      <c r="H205" s="209">
        <v>54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139</v>
      </c>
      <c r="AU205" s="215" t="s">
        <v>80</v>
      </c>
      <c r="AV205" s="13" t="s">
        <v>82</v>
      </c>
      <c r="AW205" s="13" t="s">
        <v>29</v>
      </c>
      <c r="AX205" s="13" t="s">
        <v>72</v>
      </c>
      <c r="AY205" s="215" t="s">
        <v>129</v>
      </c>
    </row>
    <row r="206" spans="1:65" s="14" customFormat="1">
      <c r="B206" s="216"/>
      <c r="C206" s="217"/>
      <c r="D206" s="206" t="s">
        <v>139</v>
      </c>
      <c r="E206" s="218" t="s">
        <v>1</v>
      </c>
      <c r="F206" s="219" t="s">
        <v>142</v>
      </c>
      <c r="G206" s="217"/>
      <c r="H206" s="220">
        <v>54</v>
      </c>
      <c r="I206" s="221"/>
      <c r="J206" s="217"/>
      <c r="K206" s="217"/>
      <c r="L206" s="222"/>
      <c r="M206" s="247"/>
      <c r="N206" s="248"/>
      <c r="O206" s="248"/>
      <c r="P206" s="248"/>
      <c r="Q206" s="248"/>
      <c r="R206" s="248"/>
      <c r="S206" s="248"/>
      <c r="T206" s="249"/>
      <c r="AT206" s="226" t="s">
        <v>139</v>
      </c>
      <c r="AU206" s="226" t="s">
        <v>80</v>
      </c>
      <c r="AV206" s="14" t="s">
        <v>137</v>
      </c>
      <c r="AW206" s="14" t="s">
        <v>29</v>
      </c>
      <c r="AX206" s="14" t="s">
        <v>80</v>
      </c>
      <c r="AY206" s="226" t="s">
        <v>129</v>
      </c>
    </row>
    <row r="207" spans="1:65" s="2" customFormat="1" ht="6.95" customHeight="1">
      <c r="A207" s="34"/>
      <c r="B207" s="54"/>
      <c r="C207" s="55"/>
      <c r="D207" s="55"/>
      <c r="E207" s="55"/>
      <c r="F207" s="55"/>
      <c r="G207" s="55"/>
      <c r="H207" s="55"/>
      <c r="I207" s="55"/>
      <c r="J207" s="55"/>
      <c r="K207" s="55"/>
      <c r="L207" s="39"/>
      <c r="M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</row>
  </sheetData>
  <sheetProtection algorithmName="SHA-512" hashValue="nHabW8FdXe7SKEHqikAfIJ2ddnMOLg0ioQIXYV4+8DU3081Sco1nUyBVpb+tumHRuZMTeKoFRzNItzJtWAispQ==" saltValue="riQ4u0/7DxhIn7wLEw0OaQ==" spinCount="100000" sheet="1" objects="1" scenarios="1" formatColumns="0" formatRows="0" autoFilter="0"/>
  <autoFilter ref="C122:K206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0"/>
  <sheetViews>
    <sheetView showGridLines="0" topLeftCell="A110" workbookViewId="0">
      <selection activeCell="I217" sqref="I2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7" t="s">
        <v>92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103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2" t="str">
        <f>'Rekapitulace stavby'!K6</f>
        <v>15 - Oprava trati v úseku Kladno Ostrovec - Kralupy nad Vltavou</v>
      </c>
      <c r="F7" s="303"/>
      <c r="G7" s="303"/>
      <c r="H7" s="303"/>
      <c r="L7" s="20"/>
    </row>
    <row r="8" spans="1:46" s="2" customFormat="1" ht="12" customHeight="1">
      <c r="A8" s="34"/>
      <c r="B8" s="39"/>
      <c r="C8" s="34"/>
      <c r="D8" s="119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4" t="s">
        <v>518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44312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8" t="s">
        <v>1</v>
      </c>
      <c r="F27" s="308"/>
      <c r="G27" s="308"/>
      <c r="H27" s="308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ROUND((SUM(BE119:BE279)),  2)</f>
        <v>0</v>
      </c>
      <c r="G33" s="34"/>
      <c r="H33" s="34"/>
      <c r="I33" s="130">
        <v>0.21</v>
      </c>
      <c r="J33" s="129">
        <f>ROUND(((SUM(BE119:BE279))*I33),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ROUND((SUM(BF119:BF279)),  2)</f>
        <v>0</v>
      </c>
      <c r="G34" s="34"/>
      <c r="H34" s="34"/>
      <c r="I34" s="130">
        <v>0.15</v>
      </c>
      <c r="J34" s="129">
        <f>ROUND(((SUM(BF119:BF279))*I34),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ROUND((SUM(BG119:BG279)),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ROUND((SUM(BH119:BH279)),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ROUND((SUM(BI119:BI279)),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15 - Oprava trati v úseku Kladno Ostrovec - Kralupy nad Vltavou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5" t="str">
        <f>E9</f>
        <v>03 - Oprava železničního svršku v žst. Brandýsek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44312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107</v>
      </c>
      <c r="D94" s="150"/>
      <c r="E94" s="150"/>
      <c r="F94" s="150"/>
      <c r="G94" s="150"/>
      <c r="H94" s="150"/>
      <c r="I94" s="150"/>
      <c r="J94" s="151" t="s">
        <v>108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109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53"/>
      <c r="C97" s="154"/>
      <c r="D97" s="155" t="s">
        <v>111</v>
      </c>
      <c r="E97" s="156"/>
      <c r="F97" s="156"/>
      <c r="G97" s="156"/>
      <c r="H97" s="156"/>
      <c r="I97" s="156"/>
      <c r="J97" s="157">
        <f>J120</f>
        <v>0</v>
      </c>
      <c r="K97" s="154"/>
      <c r="L97" s="158"/>
    </row>
    <row r="98" spans="1:31" s="10" customFormat="1" ht="19.899999999999999" customHeight="1">
      <c r="B98" s="159"/>
      <c r="C98" s="104"/>
      <c r="D98" s="160" t="s">
        <v>112</v>
      </c>
      <c r="E98" s="161"/>
      <c r="F98" s="161"/>
      <c r="G98" s="161"/>
      <c r="H98" s="161"/>
      <c r="I98" s="161"/>
      <c r="J98" s="162">
        <f>J121</f>
        <v>0</v>
      </c>
      <c r="K98" s="104"/>
      <c r="L98" s="163"/>
    </row>
    <row r="99" spans="1:31" s="9" customFormat="1" ht="24.95" customHeight="1">
      <c r="B99" s="153"/>
      <c r="C99" s="154"/>
      <c r="D99" s="155" t="s">
        <v>113</v>
      </c>
      <c r="E99" s="156"/>
      <c r="F99" s="156"/>
      <c r="G99" s="156"/>
      <c r="H99" s="156"/>
      <c r="I99" s="156"/>
      <c r="J99" s="157">
        <f>J272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114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00" t="str">
        <f>E7</f>
        <v>15 - Oprava trati v úseku Kladno Ostrovec - Kralupy nad Vltavou</v>
      </c>
      <c r="F109" s="301"/>
      <c r="G109" s="301"/>
      <c r="H109" s="30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95" t="str">
        <f>E9</f>
        <v>03 - Oprava železničního svršku v žst. Brandýsek</v>
      </c>
      <c r="F111" s="299"/>
      <c r="G111" s="299"/>
      <c r="H111" s="299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 xml:space="preserve"> </v>
      </c>
      <c r="G113" s="36"/>
      <c r="H113" s="36"/>
      <c r="I113" s="29" t="s">
        <v>22</v>
      </c>
      <c r="J113" s="66">
        <f>IF(J12="","",J12)</f>
        <v>44312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23</v>
      </c>
      <c r="D115" s="36"/>
      <c r="E115" s="36"/>
      <c r="F115" s="27" t="str">
        <f>E15</f>
        <v xml:space="preserve"> </v>
      </c>
      <c r="G115" s="36"/>
      <c r="H115" s="36"/>
      <c r="I115" s="29" t="s">
        <v>28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26</v>
      </c>
      <c r="D116" s="36"/>
      <c r="E116" s="36"/>
      <c r="F116" s="27" t="str">
        <f>IF(E18="","",E18)</f>
        <v>Vyplň údaj</v>
      </c>
      <c r="G116" s="36"/>
      <c r="H116" s="36"/>
      <c r="I116" s="29" t="s">
        <v>30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4"/>
      <c r="B118" s="165"/>
      <c r="C118" s="166" t="s">
        <v>115</v>
      </c>
      <c r="D118" s="167" t="s">
        <v>57</v>
      </c>
      <c r="E118" s="167" t="s">
        <v>53</v>
      </c>
      <c r="F118" s="167" t="s">
        <v>54</v>
      </c>
      <c r="G118" s="167" t="s">
        <v>116</v>
      </c>
      <c r="H118" s="167" t="s">
        <v>117</v>
      </c>
      <c r="I118" s="167" t="s">
        <v>118</v>
      </c>
      <c r="J118" s="167" t="s">
        <v>108</v>
      </c>
      <c r="K118" s="168" t="s">
        <v>119</v>
      </c>
      <c r="L118" s="169"/>
      <c r="M118" s="75" t="s">
        <v>1</v>
      </c>
      <c r="N118" s="76" t="s">
        <v>36</v>
      </c>
      <c r="O118" s="76" t="s">
        <v>120</v>
      </c>
      <c r="P118" s="76" t="s">
        <v>121</v>
      </c>
      <c r="Q118" s="76" t="s">
        <v>122</v>
      </c>
      <c r="R118" s="76" t="s">
        <v>123</v>
      </c>
      <c r="S118" s="76" t="s">
        <v>124</v>
      </c>
      <c r="T118" s="77" t="s">
        <v>125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4"/>
      <c r="B119" s="35"/>
      <c r="C119" s="82" t="s">
        <v>126</v>
      </c>
      <c r="D119" s="36"/>
      <c r="E119" s="36"/>
      <c r="F119" s="36"/>
      <c r="G119" s="36"/>
      <c r="H119" s="36"/>
      <c r="I119" s="36"/>
      <c r="J119" s="170">
        <f>BK119</f>
        <v>0</v>
      </c>
      <c r="K119" s="36"/>
      <c r="L119" s="39"/>
      <c r="M119" s="78"/>
      <c r="N119" s="171"/>
      <c r="O119" s="79"/>
      <c r="P119" s="172">
        <f>P120+P272</f>
        <v>0</v>
      </c>
      <c r="Q119" s="79"/>
      <c r="R119" s="172">
        <f>R120+R272</f>
        <v>912.19471599999997</v>
      </c>
      <c r="S119" s="79"/>
      <c r="T119" s="173">
        <f>T120+T272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71</v>
      </c>
      <c r="AU119" s="17" t="s">
        <v>110</v>
      </c>
      <c r="BK119" s="174">
        <f>BK120+BK272</f>
        <v>0</v>
      </c>
    </row>
    <row r="120" spans="1:65" s="12" customFormat="1" ht="25.9" customHeight="1">
      <c r="B120" s="175"/>
      <c r="C120" s="176"/>
      <c r="D120" s="177" t="s">
        <v>71</v>
      </c>
      <c r="E120" s="178" t="s">
        <v>127</v>
      </c>
      <c r="F120" s="178" t="s">
        <v>128</v>
      </c>
      <c r="G120" s="176"/>
      <c r="H120" s="176"/>
      <c r="I120" s="179"/>
      <c r="J120" s="180">
        <f>BK120</f>
        <v>0</v>
      </c>
      <c r="K120" s="176"/>
      <c r="L120" s="181"/>
      <c r="M120" s="182"/>
      <c r="N120" s="183"/>
      <c r="O120" s="183"/>
      <c r="P120" s="184">
        <f>P121</f>
        <v>0</v>
      </c>
      <c r="Q120" s="183"/>
      <c r="R120" s="184">
        <f>R121</f>
        <v>912.19471599999997</v>
      </c>
      <c r="S120" s="183"/>
      <c r="T120" s="185">
        <f>T121</f>
        <v>0</v>
      </c>
      <c r="AR120" s="186" t="s">
        <v>80</v>
      </c>
      <c r="AT120" s="187" t="s">
        <v>71</v>
      </c>
      <c r="AU120" s="187" t="s">
        <v>72</v>
      </c>
      <c r="AY120" s="186" t="s">
        <v>129</v>
      </c>
      <c r="BK120" s="188">
        <f>BK121</f>
        <v>0</v>
      </c>
    </row>
    <row r="121" spans="1:65" s="12" customFormat="1" ht="22.9" customHeight="1">
      <c r="B121" s="175"/>
      <c r="C121" s="176"/>
      <c r="D121" s="177" t="s">
        <v>71</v>
      </c>
      <c r="E121" s="189" t="s">
        <v>130</v>
      </c>
      <c r="F121" s="189" t="s">
        <v>131</v>
      </c>
      <c r="G121" s="176"/>
      <c r="H121" s="176"/>
      <c r="I121" s="179"/>
      <c r="J121" s="190">
        <f>BK121</f>
        <v>0</v>
      </c>
      <c r="K121" s="176"/>
      <c r="L121" s="181"/>
      <c r="M121" s="182"/>
      <c r="N121" s="183"/>
      <c r="O121" s="183"/>
      <c r="P121" s="184">
        <f>SUM(P122:P271)</f>
        <v>0</v>
      </c>
      <c r="Q121" s="183"/>
      <c r="R121" s="184">
        <f>SUM(R122:R271)</f>
        <v>912.19471599999997</v>
      </c>
      <c r="S121" s="183"/>
      <c r="T121" s="185">
        <f>SUM(T122:T271)</f>
        <v>0</v>
      </c>
      <c r="AR121" s="186" t="s">
        <v>80</v>
      </c>
      <c r="AT121" s="187" t="s">
        <v>71</v>
      </c>
      <c r="AU121" s="187" t="s">
        <v>80</v>
      </c>
      <c r="AY121" s="186" t="s">
        <v>129</v>
      </c>
      <c r="BK121" s="188">
        <f>SUM(BK122:BK271)</f>
        <v>0</v>
      </c>
    </row>
    <row r="122" spans="1:65" s="2" customFormat="1" ht="66.75" customHeight="1">
      <c r="A122" s="34"/>
      <c r="B122" s="35"/>
      <c r="C122" s="191" t="s">
        <v>80</v>
      </c>
      <c r="D122" s="191" t="s">
        <v>132</v>
      </c>
      <c r="E122" s="192" t="s">
        <v>133</v>
      </c>
      <c r="F122" s="193" t="s">
        <v>134</v>
      </c>
      <c r="G122" s="194" t="s">
        <v>135</v>
      </c>
      <c r="H122" s="195">
        <v>610</v>
      </c>
      <c r="I122" s="196"/>
      <c r="J122" s="197">
        <f>ROUND(I122*H122,2)</f>
        <v>0</v>
      </c>
      <c r="K122" s="193" t="s">
        <v>136</v>
      </c>
      <c r="L122" s="39"/>
      <c r="M122" s="198" t="s">
        <v>1</v>
      </c>
      <c r="N122" s="199" t="s">
        <v>37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137</v>
      </c>
      <c r="AT122" s="202" t="s">
        <v>132</v>
      </c>
      <c r="AU122" s="202" t="s">
        <v>82</v>
      </c>
      <c r="AY122" s="17" t="s">
        <v>129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80</v>
      </c>
      <c r="BK122" s="203">
        <f>ROUND(I122*H122,2)</f>
        <v>0</v>
      </c>
      <c r="BL122" s="17" t="s">
        <v>137</v>
      </c>
      <c r="BM122" s="202" t="s">
        <v>519</v>
      </c>
    </row>
    <row r="123" spans="1:65" s="13" customFormat="1">
      <c r="B123" s="204"/>
      <c r="C123" s="205"/>
      <c r="D123" s="206" t="s">
        <v>139</v>
      </c>
      <c r="E123" s="207" t="s">
        <v>1</v>
      </c>
      <c r="F123" s="208" t="s">
        <v>520</v>
      </c>
      <c r="G123" s="205"/>
      <c r="H123" s="209">
        <v>610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139</v>
      </c>
      <c r="AU123" s="215" t="s">
        <v>82</v>
      </c>
      <c r="AV123" s="13" t="s">
        <v>82</v>
      </c>
      <c r="AW123" s="13" t="s">
        <v>29</v>
      </c>
      <c r="AX123" s="13" t="s">
        <v>72</v>
      </c>
      <c r="AY123" s="215" t="s">
        <v>129</v>
      </c>
    </row>
    <row r="124" spans="1:65" s="14" customFormat="1">
      <c r="B124" s="216"/>
      <c r="C124" s="217"/>
      <c r="D124" s="206" t="s">
        <v>139</v>
      </c>
      <c r="E124" s="218" t="s">
        <v>1</v>
      </c>
      <c r="F124" s="219" t="s">
        <v>142</v>
      </c>
      <c r="G124" s="217"/>
      <c r="H124" s="220">
        <v>610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139</v>
      </c>
      <c r="AU124" s="226" t="s">
        <v>82</v>
      </c>
      <c r="AV124" s="14" t="s">
        <v>137</v>
      </c>
      <c r="AW124" s="14" t="s">
        <v>29</v>
      </c>
      <c r="AX124" s="14" t="s">
        <v>80</v>
      </c>
      <c r="AY124" s="226" t="s">
        <v>129</v>
      </c>
    </row>
    <row r="125" spans="1:65" s="2" customFormat="1" ht="72">
      <c r="A125" s="34"/>
      <c r="B125" s="35"/>
      <c r="C125" s="191" t="s">
        <v>82</v>
      </c>
      <c r="D125" s="191" t="s">
        <v>132</v>
      </c>
      <c r="E125" s="192" t="s">
        <v>521</v>
      </c>
      <c r="F125" s="193" t="s">
        <v>522</v>
      </c>
      <c r="G125" s="194" t="s">
        <v>151</v>
      </c>
      <c r="H125" s="195">
        <v>26</v>
      </c>
      <c r="I125" s="196"/>
      <c r="J125" s="197">
        <f>ROUND(I125*H125,2)</f>
        <v>0</v>
      </c>
      <c r="K125" s="193" t="s">
        <v>136</v>
      </c>
      <c r="L125" s="39"/>
      <c r="M125" s="198" t="s">
        <v>1</v>
      </c>
      <c r="N125" s="199" t="s">
        <v>37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137</v>
      </c>
      <c r="AT125" s="202" t="s">
        <v>132</v>
      </c>
      <c r="AU125" s="202" t="s">
        <v>82</v>
      </c>
      <c r="AY125" s="17" t="s">
        <v>129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80</v>
      </c>
      <c r="BK125" s="203">
        <f>ROUND(I125*H125,2)</f>
        <v>0</v>
      </c>
      <c r="BL125" s="17" t="s">
        <v>137</v>
      </c>
      <c r="BM125" s="202" t="s">
        <v>523</v>
      </c>
    </row>
    <row r="126" spans="1:65" s="13" customFormat="1">
      <c r="B126" s="204"/>
      <c r="C126" s="205"/>
      <c r="D126" s="206" t="s">
        <v>139</v>
      </c>
      <c r="E126" s="207" t="s">
        <v>1</v>
      </c>
      <c r="F126" s="208" t="s">
        <v>524</v>
      </c>
      <c r="G126" s="205"/>
      <c r="H126" s="209">
        <v>26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139</v>
      </c>
      <c r="AU126" s="215" t="s">
        <v>82</v>
      </c>
      <c r="AV126" s="13" t="s">
        <v>82</v>
      </c>
      <c r="AW126" s="13" t="s">
        <v>29</v>
      </c>
      <c r="AX126" s="13" t="s">
        <v>72</v>
      </c>
      <c r="AY126" s="215" t="s">
        <v>129</v>
      </c>
    </row>
    <row r="127" spans="1:65" s="14" customFormat="1">
      <c r="B127" s="216"/>
      <c r="C127" s="217"/>
      <c r="D127" s="206" t="s">
        <v>139</v>
      </c>
      <c r="E127" s="218" t="s">
        <v>1</v>
      </c>
      <c r="F127" s="219" t="s">
        <v>142</v>
      </c>
      <c r="G127" s="217"/>
      <c r="H127" s="220">
        <v>26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139</v>
      </c>
      <c r="AU127" s="226" t="s">
        <v>82</v>
      </c>
      <c r="AV127" s="14" t="s">
        <v>137</v>
      </c>
      <c r="AW127" s="14" t="s">
        <v>29</v>
      </c>
      <c r="AX127" s="14" t="s">
        <v>80</v>
      </c>
      <c r="AY127" s="226" t="s">
        <v>129</v>
      </c>
    </row>
    <row r="128" spans="1:65" s="2" customFormat="1" ht="16.5" customHeight="1">
      <c r="A128" s="34"/>
      <c r="B128" s="35"/>
      <c r="C128" s="227" t="s">
        <v>148</v>
      </c>
      <c r="D128" s="227" t="s">
        <v>154</v>
      </c>
      <c r="E128" s="228" t="s">
        <v>525</v>
      </c>
      <c r="F128" s="229" t="s">
        <v>526</v>
      </c>
      <c r="G128" s="230" t="s">
        <v>157</v>
      </c>
      <c r="H128" s="231">
        <v>52</v>
      </c>
      <c r="I128" s="232"/>
      <c r="J128" s="233">
        <f>ROUND(I128*H128,2)</f>
        <v>0</v>
      </c>
      <c r="K128" s="229" t="s">
        <v>136</v>
      </c>
      <c r="L128" s="234"/>
      <c r="M128" s="235" t="s">
        <v>1</v>
      </c>
      <c r="N128" s="236" t="s">
        <v>37</v>
      </c>
      <c r="O128" s="71"/>
      <c r="P128" s="200">
        <f>O128*H128</f>
        <v>0</v>
      </c>
      <c r="Q128" s="200">
        <v>1</v>
      </c>
      <c r="R128" s="200">
        <f>Q128*H128</f>
        <v>52</v>
      </c>
      <c r="S128" s="200">
        <v>0</v>
      </c>
      <c r="T128" s="20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2" t="s">
        <v>158</v>
      </c>
      <c r="AT128" s="202" t="s">
        <v>154</v>
      </c>
      <c r="AU128" s="202" t="s">
        <v>82</v>
      </c>
      <c r="AY128" s="17" t="s">
        <v>129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7" t="s">
        <v>80</v>
      </c>
      <c r="BK128" s="203">
        <f>ROUND(I128*H128,2)</f>
        <v>0</v>
      </c>
      <c r="BL128" s="17" t="s">
        <v>137</v>
      </c>
      <c r="BM128" s="202" t="s">
        <v>527</v>
      </c>
    </row>
    <row r="129" spans="1:65" s="13" customFormat="1">
      <c r="B129" s="204"/>
      <c r="C129" s="205"/>
      <c r="D129" s="206" t="s">
        <v>139</v>
      </c>
      <c r="E129" s="207" t="s">
        <v>1</v>
      </c>
      <c r="F129" s="208" t="s">
        <v>528</v>
      </c>
      <c r="G129" s="205"/>
      <c r="H129" s="209">
        <v>52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139</v>
      </c>
      <c r="AU129" s="215" t="s">
        <v>82</v>
      </c>
      <c r="AV129" s="13" t="s">
        <v>82</v>
      </c>
      <c r="AW129" s="13" t="s">
        <v>29</v>
      </c>
      <c r="AX129" s="13" t="s">
        <v>72</v>
      </c>
      <c r="AY129" s="215" t="s">
        <v>129</v>
      </c>
    </row>
    <row r="130" spans="1:65" s="14" customFormat="1">
      <c r="B130" s="216"/>
      <c r="C130" s="217"/>
      <c r="D130" s="206" t="s">
        <v>139</v>
      </c>
      <c r="E130" s="218" t="s">
        <v>1</v>
      </c>
      <c r="F130" s="219" t="s">
        <v>142</v>
      </c>
      <c r="G130" s="217"/>
      <c r="H130" s="220">
        <v>52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139</v>
      </c>
      <c r="AU130" s="226" t="s">
        <v>82</v>
      </c>
      <c r="AV130" s="14" t="s">
        <v>137</v>
      </c>
      <c r="AW130" s="14" t="s">
        <v>29</v>
      </c>
      <c r="AX130" s="14" t="s">
        <v>80</v>
      </c>
      <c r="AY130" s="226" t="s">
        <v>129</v>
      </c>
    </row>
    <row r="131" spans="1:65" s="2" customFormat="1" ht="128.65" customHeight="1">
      <c r="A131" s="34"/>
      <c r="B131" s="35"/>
      <c r="C131" s="191" t="s">
        <v>137</v>
      </c>
      <c r="D131" s="191" t="s">
        <v>132</v>
      </c>
      <c r="E131" s="192" t="s">
        <v>358</v>
      </c>
      <c r="F131" s="193" t="s">
        <v>359</v>
      </c>
      <c r="G131" s="194" t="s">
        <v>151</v>
      </c>
      <c r="H131" s="195">
        <v>5</v>
      </c>
      <c r="I131" s="196"/>
      <c r="J131" s="197">
        <f>ROUND(I131*H131,2)</f>
        <v>0</v>
      </c>
      <c r="K131" s="193" t="s">
        <v>136</v>
      </c>
      <c r="L131" s="39"/>
      <c r="M131" s="198" t="s">
        <v>1</v>
      </c>
      <c r="N131" s="199" t="s">
        <v>37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137</v>
      </c>
      <c r="AT131" s="202" t="s">
        <v>132</v>
      </c>
      <c r="AU131" s="202" t="s">
        <v>82</v>
      </c>
      <c r="AY131" s="17" t="s">
        <v>129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80</v>
      </c>
      <c r="BK131" s="203">
        <f>ROUND(I131*H131,2)</f>
        <v>0</v>
      </c>
      <c r="BL131" s="17" t="s">
        <v>137</v>
      </c>
      <c r="BM131" s="202" t="s">
        <v>529</v>
      </c>
    </row>
    <row r="132" spans="1:65" s="13" customFormat="1">
      <c r="B132" s="204"/>
      <c r="C132" s="205"/>
      <c r="D132" s="206" t="s">
        <v>139</v>
      </c>
      <c r="E132" s="207" t="s">
        <v>1</v>
      </c>
      <c r="F132" s="208" t="s">
        <v>530</v>
      </c>
      <c r="G132" s="205"/>
      <c r="H132" s="209">
        <v>5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139</v>
      </c>
      <c r="AU132" s="215" t="s">
        <v>82</v>
      </c>
      <c r="AV132" s="13" t="s">
        <v>82</v>
      </c>
      <c r="AW132" s="13" t="s">
        <v>29</v>
      </c>
      <c r="AX132" s="13" t="s">
        <v>72</v>
      </c>
      <c r="AY132" s="215" t="s">
        <v>129</v>
      </c>
    </row>
    <row r="133" spans="1:65" s="14" customFormat="1">
      <c r="B133" s="216"/>
      <c r="C133" s="217"/>
      <c r="D133" s="206" t="s">
        <v>139</v>
      </c>
      <c r="E133" s="218" t="s">
        <v>1</v>
      </c>
      <c r="F133" s="219" t="s">
        <v>142</v>
      </c>
      <c r="G133" s="217"/>
      <c r="H133" s="220">
        <v>5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139</v>
      </c>
      <c r="AU133" s="226" t="s">
        <v>82</v>
      </c>
      <c r="AV133" s="14" t="s">
        <v>137</v>
      </c>
      <c r="AW133" s="14" t="s">
        <v>29</v>
      </c>
      <c r="AX133" s="14" t="s">
        <v>80</v>
      </c>
      <c r="AY133" s="226" t="s">
        <v>129</v>
      </c>
    </row>
    <row r="134" spans="1:65" s="2" customFormat="1" ht="66.75" customHeight="1">
      <c r="A134" s="34"/>
      <c r="B134" s="35"/>
      <c r="C134" s="191" t="s">
        <v>531</v>
      </c>
      <c r="D134" s="191" t="s">
        <v>132</v>
      </c>
      <c r="E134" s="192" t="s">
        <v>469</v>
      </c>
      <c r="F134" s="193" t="s">
        <v>470</v>
      </c>
      <c r="G134" s="194" t="s">
        <v>135</v>
      </c>
      <c r="H134" s="195">
        <v>120</v>
      </c>
      <c r="I134" s="196"/>
      <c r="J134" s="197">
        <f>ROUND(I134*H134,2)</f>
        <v>0</v>
      </c>
      <c r="K134" s="193" t="s">
        <v>136</v>
      </c>
      <c r="L134" s="39"/>
      <c r="M134" s="198" t="s">
        <v>1</v>
      </c>
      <c r="N134" s="199" t="s">
        <v>37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137</v>
      </c>
      <c r="AT134" s="202" t="s">
        <v>132</v>
      </c>
      <c r="AU134" s="202" t="s">
        <v>82</v>
      </c>
      <c r="AY134" s="17" t="s">
        <v>129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80</v>
      </c>
      <c r="BK134" s="203">
        <f>ROUND(I134*H134,2)</f>
        <v>0</v>
      </c>
      <c r="BL134" s="17" t="s">
        <v>137</v>
      </c>
      <c r="BM134" s="202" t="s">
        <v>532</v>
      </c>
    </row>
    <row r="135" spans="1:65" s="13" customFormat="1">
      <c r="B135" s="204"/>
      <c r="C135" s="205"/>
      <c r="D135" s="206" t="s">
        <v>139</v>
      </c>
      <c r="E135" s="207" t="s">
        <v>1</v>
      </c>
      <c r="F135" s="208" t="s">
        <v>533</v>
      </c>
      <c r="G135" s="205"/>
      <c r="H135" s="209">
        <v>120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139</v>
      </c>
      <c r="AU135" s="215" t="s">
        <v>82</v>
      </c>
      <c r="AV135" s="13" t="s">
        <v>82</v>
      </c>
      <c r="AW135" s="13" t="s">
        <v>29</v>
      </c>
      <c r="AX135" s="13" t="s">
        <v>72</v>
      </c>
      <c r="AY135" s="215" t="s">
        <v>129</v>
      </c>
    </row>
    <row r="136" spans="1:65" s="14" customFormat="1">
      <c r="B136" s="216"/>
      <c r="C136" s="217"/>
      <c r="D136" s="206" t="s">
        <v>139</v>
      </c>
      <c r="E136" s="218" t="s">
        <v>1</v>
      </c>
      <c r="F136" s="219" t="s">
        <v>142</v>
      </c>
      <c r="G136" s="217"/>
      <c r="H136" s="220">
        <v>120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139</v>
      </c>
      <c r="AU136" s="226" t="s">
        <v>82</v>
      </c>
      <c r="AV136" s="14" t="s">
        <v>137</v>
      </c>
      <c r="AW136" s="14" t="s">
        <v>29</v>
      </c>
      <c r="AX136" s="14" t="s">
        <v>80</v>
      </c>
      <c r="AY136" s="226" t="s">
        <v>129</v>
      </c>
    </row>
    <row r="137" spans="1:65" s="2" customFormat="1" ht="167.1" customHeight="1">
      <c r="A137" s="34"/>
      <c r="B137" s="35"/>
      <c r="C137" s="191" t="s">
        <v>130</v>
      </c>
      <c r="D137" s="191" t="s">
        <v>132</v>
      </c>
      <c r="E137" s="192" t="s">
        <v>143</v>
      </c>
      <c r="F137" s="193" t="s">
        <v>144</v>
      </c>
      <c r="G137" s="194" t="s">
        <v>145</v>
      </c>
      <c r="H137" s="195">
        <v>0.48499999999999999</v>
      </c>
      <c r="I137" s="196"/>
      <c r="J137" s="197">
        <f>ROUND(I137*H137,2)</f>
        <v>0</v>
      </c>
      <c r="K137" s="193" t="s">
        <v>136</v>
      </c>
      <c r="L137" s="39"/>
      <c r="M137" s="198" t="s">
        <v>1</v>
      </c>
      <c r="N137" s="199" t="s">
        <v>37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137</v>
      </c>
      <c r="AT137" s="202" t="s">
        <v>132</v>
      </c>
      <c r="AU137" s="202" t="s">
        <v>82</v>
      </c>
      <c r="AY137" s="17" t="s">
        <v>129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80</v>
      </c>
      <c r="BK137" s="203">
        <f>ROUND(I137*H137,2)</f>
        <v>0</v>
      </c>
      <c r="BL137" s="17" t="s">
        <v>137</v>
      </c>
      <c r="BM137" s="202" t="s">
        <v>534</v>
      </c>
    </row>
    <row r="138" spans="1:65" s="13" customFormat="1">
      <c r="B138" s="204"/>
      <c r="C138" s="205"/>
      <c r="D138" s="206" t="s">
        <v>139</v>
      </c>
      <c r="E138" s="207" t="s">
        <v>1</v>
      </c>
      <c r="F138" s="208" t="s">
        <v>535</v>
      </c>
      <c r="G138" s="205"/>
      <c r="H138" s="209">
        <v>0.15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139</v>
      </c>
      <c r="AU138" s="215" t="s">
        <v>82</v>
      </c>
      <c r="AV138" s="13" t="s">
        <v>82</v>
      </c>
      <c r="AW138" s="13" t="s">
        <v>29</v>
      </c>
      <c r="AX138" s="13" t="s">
        <v>72</v>
      </c>
      <c r="AY138" s="215" t="s">
        <v>129</v>
      </c>
    </row>
    <row r="139" spans="1:65" s="13" customFormat="1">
      <c r="B139" s="204"/>
      <c r="C139" s="205"/>
      <c r="D139" s="206" t="s">
        <v>139</v>
      </c>
      <c r="E139" s="207" t="s">
        <v>1</v>
      </c>
      <c r="F139" s="208" t="s">
        <v>536</v>
      </c>
      <c r="G139" s="205"/>
      <c r="H139" s="209">
        <v>0.33500000000000002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139</v>
      </c>
      <c r="AU139" s="215" t="s">
        <v>82</v>
      </c>
      <c r="AV139" s="13" t="s">
        <v>82</v>
      </c>
      <c r="AW139" s="13" t="s">
        <v>29</v>
      </c>
      <c r="AX139" s="13" t="s">
        <v>72</v>
      </c>
      <c r="AY139" s="215" t="s">
        <v>129</v>
      </c>
    </row>
    <row r="140" spans="1:65" s="14" customFormat="1">
      <c r="B140" s="216"/>
      <c r="C140" s="217"/>
      <c r="D140" s="206" t="s">
        <v>139</v>
      </c>
      <c r="E140" s="218" t="s">
        <v>1</v>
      </c>
      <c r="F140" s="219" t="s">
        <v>142</v>
      </c>
      <c r="G140" s="217"/>
      <c r="H140" s="220">
        <v>0.48499999999999999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139</v>
      </c>
      <c r="AU140" s="226" t="s">
        <v>82</v>
      </c>
      <c r="AV140" s="14" t="s">
        <v>137</v>
      </c>
      <c r="AW140" s="14" t="s">
        <v>29</v>
      </c>
      <c r="AX140" s="14" t="s">
        <v>80</v>
      </c>
      <c r="AY140" s="226" t="s">
        <v>129</v>
      </c>
    </row>
    <row r="141" spans="1:65" s="2" customFormat="1" ht="72">
      <c r="A141" s="34"/>
      <c r="B141" s="35"/>
      <c r="C141" s="191" t="s">
        <v>166</v>
      </c>
      <c r="D141" s="191" t="s">
        <v>132</v>
      </c>
      <c r="E141" s="192" t="s">
        <v>149</v>
      </c>
      <c r="F141" s="193" t="s">
        <v>150</v>
      </c>
      <c r="G141" s="194" t="s">
        <v>151</v>
      </c>
      <c r="H141" s="195">
        <v>429.5</v>
      </c>
      <c r="I141" s="196"/>
      <c r="J141" s="197">
        <f>ROUND(I141*H141,2)</f>
        <v>0</v>
      </c>
      <c r="K141" s="193" t="s">
        <v>136</v>
      </c>
      <c r="L141" s="39"/>
      <c r="M141" s="198" t="s">
        <v>1</v>
      </c>
      <c r="N141" s="199" t="s">
        <v>37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137</v>
      </c>
      <c r="AT141" s="202" t="s">
        <v>132</v>
      </c>
      <c r="AU141" s="202" t="s">
        <v>82</v>
      </c>
      <c r="AY141" s="17" t="s">
        <v>129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80</v>
      </c>
      <c r="BK141" s="203">
        <f>ROUND(I141*H141,2)</f>
        <v>0</v>
      </c>
      <c r="BL141" s="17" t="s">
        <v>137</v>
      </c>
      <c r="BM141" s="202" t="s">
        <v>537</v>
      </c>
    </row>
    <row r="142" spans="1:65" s="13" customFormat="1">
      <c r="B142" s="204"/>
      <c r="C142" s="205"/>
      <c r="D142" s="206" t="s">
        <v>139</v>
      </c>
      <c r="E142" s="207" t="s">
        <v>1</v>
      </c>
      <c r="F142" s="208" t="s">
        <v>538</v>
      </c>
      <c r="G142" s="205"/>
      <c r="H142" s="209">
        <v>339.5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139</v>
      </c>
      <c r="AU142" s="215" t="s">
        <v>82</v>
      </c>
      <c r="AV142" s="13" t="s">
        <v>82</v>
      </c>
      <c r="AW142" s="13" t="s">
        <v>29</v>
      </c>
      <c r="AX142" s="13" t="s">
        <v>72</v>
      </c>
      <c r="AY142" s="215" t="s">
        <v>129</v>
      </c>
    </row>
    <row r="143" spans="1:65" s="13" customFormat="1">
      <c r="B143" s="204"/>
      <c r="C143" s="205"/>
      <c r="D143" s="206" t="s">
        <v>139</v>
      </c>
      <c r="E143" s="207" t="s">
        <v>1</v>
      </c>
      <c r="F143" s="208" t="s">
        <v>539</v>
      </c>
      <c r="G143" s="205"/>
      <c r="H143" s="209">
        <v>90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139</v>
      </c>
      <c r="AU143" s="215" t="s">
        <v>82</v>
      </c>
      <c r="AV143" s="13" t="s">
        <v>82</v>
      </c>
      <c r="AW143" s="13" t="s">
        <v>29</v>
      </c>
      <c r="AX143" s="13" t="s">
        <v>72</v>
      </c>
      <c r="AY143" s="215" t="s">
        <v>129</v>
      </c>
    </row>
    <row r="144" spans="1:65" s="14" customFormat="1">
      <c r="B144" s="216"/>
      <c r="C144" s="217"/>
      <c r="D144" s="206" t="s">
        <v>139</v>
      </c>
      <c r="E144" s="218" t="s">
        <v>1</v>
      </c>
      <c r="F144" s="219" t="s">
        <v>142</v>
      </c>
      <c r="G144" s="217"/>
      <c r="H144" s="220">
        <v>429.5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139</v>
      </c>
      <c r="AU144" s="226" t="s">
        <v>82</v>
      </c>
      <c r="AV144" s="14" t="s">
        <v>137</v>
      </c>
      <c r="AW144" s="14" t="s">
        <v>29</v>
      </c>
      <c r="AX144" s="14" t="s">
        <v>80</v>
      </c>
      <c r="AY144" s="226" t="s">
        <v>129</v>
      </c>
    </row>
    <row r="145" spans="1:65" s="2" customFormat="1" ht="16.5" customHeight="1">
      <c r="A145" s="34"/>
      <c r="B145" s="35"/>
      <c r="C145" s="227" t="s">
        <v>173</v>
      </c>
      <c r="D145" s="227" t="s">
        <v>154</v>
      </c>
      <c r="E145" s="228" t="s">
        <v>155</v>
      </c>
      <c r="F145" s="229" t="s">
        <v>156</v>
      </c>
      <c r="G145" s="230" t="s">
        <v>157</v>
      </c>
      <c r="H145" s="231">
        <v>836.1</v>
      </c>
      <c r="I145" s="232"/>
      <c r="J145" s="233">
        <f>ROUND(I145*H145,2)</f>
        <v>0</v>
      </c>
      <c r="K145" s="229" t="s">
        <v>136</v>
      </c>
      <c r="L145" s="234"/>
      <c r="M145" s="235" t="s">
        <v>1</v>
      </c>
      <c r="N145" s="236" t="s">
        <v>37</v>
      </c>
      <c r="O145" s="71"/>
      <c r="P145" s="200">
        <f>O145*H145</f>
        <v>0</v>
      </c>
      <c r="Q145" s="200">
        <v>1</v>
      </c>
      <c r="R145" s="200">
        <f>Q145*H145</f>
        <v>836.1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158</v>
      </c>
      <c r="AT145" s="202" t="s">
        <v>154</v>
      </c>
      <c r="AU145" s="202" t="s">
        <v>82</v>
      </c>
      <c r="AY145" s="17" t="s">
        <v>129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137</v>
      </c>
      <c r="BM145" s="202" t="s">
        <v>540</v>
      </c>
    </row>
    <row r="146" spans="1:65" s="13" customFormat="1">
      <c r="B146" s="204"/>
      <c r="C146" s="205"/>
      <c r="D146" s="206" t="s">
        <v>139</v>
      </c>
      <c r="E146" s="207" t="s">
        <v>1</v>
      </c>
      <c r="F146" s="208" t="s">
        <v>541</v>
      </c>
      <c r="G146" s="205"/>
      <c r="H146" s="209">
        <v>611.1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139</v>
      </c>
      <c r="AU146" s="215" t="s">
        <v>82</v>
      </c>
      <c r="AV146" s="13" t="s">
        <v>82</v>
      </c>
      <c r="AW146" s="13" t="s">
        <v>29</v>
      </c>
      <c r="AX146" s="13" t="s">
        <v>72</v>
      </c>
      <c r="AY146" s="215" t="s">
        <v>129</v>
      </c>
    </row>
    <row r="147" spans="1:65" s="13" customFormat="1">
      <c r="B147" s="204"/>
      <c r="C147" s="205"/>
      <c r="D147" s="206" t="s">
        <v>139</v>
      </c>
      <c r="E147" s="207" t="s">
        <v>1</v>
      </c>
      <c r="F147" s="208" t="s">
        <v>542</v>
      </c>
      <c r="G147" s="205"/>
      <c r="H147" s="209">
        <v>216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139</v>
      </c>
      <c r="AU147" s="215" t="s">
        <v>82</v>
      </c>
      <c r="AV147" s="13" t="s">
        <v>82</v>
      </c>
      <c r="AW147" s="13" t="s">
        <v>29</v>
      </c>
      <c r="AX147" s="13" t="s">
        <v>72</v>
      </c>
      <c r="AY147" s="215" t="s">
        <v>129</v>
      </c>
    </row>
    <row r="148" spans="1:65" s="13" customFormat="1">
      <c r="B148" s="204"/>
      <c r="C148" s="205"/>
      <c r="D148" s="206" t="s">
        <v>139</v>
      </c>
      <c r="E148" s="207" t="s">
        <v>1</v>
      </c>
      <c r="F148" s="208" t="s">
        <v>543</v>
      </c>
      <c r="G148" s="205"/>
      <c r="H148" s="209">
        <v>9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139</v>
      </c>
      <c r="AU148" s="215" t="s">
        <v>82</v>
      </c>
      <c r="AV148" s="13" t="s">
        <v>82</v>
      </c>
      <c r="AW148" s="13" t="s">
        <v>29</v>
      </c>
      <c r="AX148" s="13" t="s">
        <v>72</v>
      </c>
      <c r="AY148" s="215" t="s">
        <v>129</v>
      </c>
    </row>
    <row r="149" spans="1:65" s="14" customFormat="1">
      <c r="B149" s="216"/>
      <c r="C149" s="217"/>
      <c r="D149" s="206" t="s">
        <v>139</v>
      </c>
      <c r="E149" s="218" t="s">
        <v>1</v>
      </c>
      <c r="F149" s="219" t="s">
        <v>142</v>
      </c>
      <c r="G149" s="217"/>
      <c r="H149" s="220">
        <v>836.1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139</v>
      </c>
      <c r="AU149" s="226" t="s">
        <v>82</v>
      </c>
      <c r="AV149" s="14" t="s">
        <v>137</v>
      </c>
      <c r="AW149" s="14" t="s">
        <v>29</v>
      </c>
      <c r="AX149" s="14" t="s">
        <v>80</v>
      </c>
      <c r="AY149" s="226" t="s">
        <v>129</v>
      </c>
    </row>
    <row r="150" spans="1:65" s="2" customFormat="1" ht="72">
      <c r="A150" s="34"/>
      <c r="B150" s="35"/>
      <c r="C150" s="191" t="s">
        <v>158</v>
      </c>
      <c r="D150" s="191" t="s">
        <v>132</v>
      </c>
      <c r="E150" s="192" t="s">
        <v>473</v>
      </c>
      <c r="F150" s="193" t="s">
        <v>474</v>
      </c>
      <c r="G150" s="194" t="s">
        <v>151</v>
      </c>
      <c r="H150" s="195">
        <v>120</v>
      </c>
      <c r="I150" s="196"/>
      <c r="J150" s="197">
        <f>ROUND(I150*H150,2)</f>
        <v>0</v>
      </c>
      <c r="K150" s="193" t="s">
        <v>136</v>
      </c>
      <c r="L150" s="39"/>
      <c r="M150" s="198" t="s">
        <v>1</v>
      </c>
      <c r="N150" s="199" t="s">
        <v>37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137</v>
      </c>
      <c r="AT150" s="202" t="s">
        <v>132</v>
      </c>
      <c r="AU150" s="202" t="s">
        <v>82</v>
      </c>
      <c r="AY150" s="17" t="s">
        <v>129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80</v>
      </c>
      <c r="BK150" s="203">
        <f>ROUND(I150*H150,2)</f>
        <v>0</v>
      </c>
      <c r="BL150" s="17" t="s">
        <v>137</v>
      </c>
      <c r="BM150" s="202" t="s">
        <v>544</v>
      </c>
    </row>
    <row r="151" spans="1:65" s="13" customFormat="1">
      <c r="B151" s="204"/>
      <c r="C151" s="205"/>
      <c r="D151" s="206" t="s">
        <v>139</v>
      </c>
      <c r="E151" s="207" t="s">
        <v>1</v>
      </c>
      <c r="F151" s="208" t="s">
        <v>545</v>
      </c>
      <c r="G151" s="205"/>
      <c r="H151" s="209">
        <v>120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139</v>
      </c>
      <c r="AU151" s="215" t="s">
        <v>82</v>
      </c>
      <c r="AV151" s="13" t="s">
        <v>82</v>
      </c>
      <c r="AW151" s="13" t="s">
        <v>29</v>
      </c>
      <c r="AX151" s="13" t="s">
        <v>72</v>
      </c>
      <c r="AY151" s="215" t="s">
        <v>129</v>
      </c>
    </row>
    <row r="152" spans="1:65" s="14" customFormat="1">
      <c r="B152" s="216"/>
      <c r="C152" s="217"/>
      <c r="D152" s="206" t="s">
        <v>139</v>
      </c>
      <c r="E152" s="218" t="s">
        <v>1</v>
      </c>
      <c r="F152" s="219" t="s">
        <v>142</v>
      </c>
      <c r="G152" s="217"/>
      <c r="H152" s="220">
        <v>120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139</v>
      </c>
      <c r="AU152" s="226" t="s">
        <v>82</v>
      </c>
      <c r="AV152" s="14" t="s">
        <v>137</v>
      </c>
      <c r="AW152" s="14" t="s">
        <v>29</v>
      </c>
      <c r="AX152" s="14" t="s">
        <v>80</v>
      </c>
      <c r="AY152" s="226" t="s">
        <v>129</v>
      </c>
    </row>
    <row r="153" spans="1:65" s="2" customFormat="1" ht="168" customHeight="1">
      <c r="A153" s="34"/>
      <c r="B153" s="35"/>
      <c r="C153" s="191" t="s">
        <v>183</v>
      </c>
      <c r="D153" s="191" t="s">
        <v>132</v>
      </c>
      <c r="E153" s="192" t="s">
        <v>546</v>
      </c>
      <c r="F153" s="193" t="s">
        <v>547</v>
      </c>
      <c r="G153" s="194" t="s">
        <v>163</v>
      </c>
      <c r="H153" s="195">
        <v>3</v>
      </c>
      <c r="I153" s="196"/>
      <c r="J153" s="197">
        <f>ROUND(I153*H153,2)</f>
        <v>0</v>
      </c>
      <c r="K153" s="193" t="s">
        <v>136</v>
      </c>
      <c r="L153" s="39"/>
      <c r="M153" s="198" t="s">
        <v>1</v>
      </c>
      <c r="N153" s="199" t="s">
        <v>37</v>
      </c>
      <c r="O153" s="7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137</v>
      </c>
      <c r="AT153" s="202" t="s">
        <v>132</v>
      </c>
      <c r="AU153" s="202" t="s">
        <v>82</v>
      </c>
      <c r="AY153" s="17" t="s">
        <v>129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80</v>
      </c>
      <c r="BK153" s="203">
        <f>ROUND(I153*H153,2)</f>
        <v>0</v>
      </c>
      <c r="BL153" s="17" t="s">
        <v>137</v>
      </c>
      <c r="BM153" s="202" t="s">
        <v>548</v>
      </c>
    </row>
    <row r="154" spans="1:65" s="13" customFormat="1">
      <c r="B154" s="204"/>
      <c r="C154" s="205"/>
      <c r="D154" s="206" t="s">
        <v>139</v>
      </c>
      <c r="E154" s="207" t="s">
        <v>1</v>
      </c>
      <c r="F154" s="208" t="s">
        <v>549</v>
      </c>
      <c r="G154" s="205"/>
      <c r="H154" s="209">
        <v>3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139</v>
      </c>
      <c r="AU154" s="215" t="s">
        <v>82</v>
      </c>
      <c r="AV154" s="13" t="s">
        <v>82</v>
      </c>
      <c r="AW154" s="13" t="s">
        <v>29</v>
      </c>
      <c r="AX154" s="13" t="s">
        <v>72</v>
      </c>
      <c r="AY154" s="215" t="s">
        <v>129</v>
      </c>
    </row>
    <row r="155" spans="1:65" s="14" customFormat="1">
      <c r="B155" s="216"/>
      <c r="C155" s="217"/>
      <c r="D155" s="206" t="s">
        <v>139</v>
      </c>
      <c r="E155" s="218" t="s">
        <v>1</v>
      </c>
      <c r="F155" s="219" t="s">
        <v>142</v>
      </c>
      <c r="G155" s="217"/>
      <c r="H155" s="220">
        <v>3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139</v>
      </c>
      <c r="AU155" s="226" t="s">
        <v>82</v>
      </c>
      <c r="AV155" s="14" t="s">
        <v>137</v>
      </c>
      <c r="AW155" s="14" t="s">
        <v>29</v>
      </c>
      <c r="AX155" s="14" t="s">
        <v>80</v>
      </c>
      <c r="AY155" s="226" t="s">
        <v>129</v>
      </c>
    </row>
    <row r="156" spans="1:65" s="2" customFormat="1" ht="168" customHeight="1">
      <c r="A156" s="34"/>
      <c r="B156" s="35"/>
      <c r="C156" s="191" t="s">
        <v>188</v>
      </c>
      <c r="D156" s="191" t="s">
        <v>132</v>
      </c>
      <c r="E156" s="192" t="s">
        <v>550</v>
      </c>
      <c r="F156" s="193" t="s">
        <v>551</v>
      </c>
      <c r="G156" s="194" t="s">
        <v>163</v>
      </c>
      <c r="H156" s="195">
        <v>82</v>
      </c>
      <c r="I156" s="196"/>
      <c r="J156" s="197">
        <f>ROUND(I156*H156,2)</f>
        <v>0</v>
      </c>
      <c r="K156" s="193" t="s">
        <v>136</v>
      </c>
      <c r="L156" s="39"/>
      <c r="M156" s="198" t="s">
        <v>1</v>
      </c>
      <c r="N156" s="199" t="s">
        <v>37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137</v>
      </c>
      <c r="AT156" s="202" t="s">
        <v>132</v>
      </c>
      <c r="AU156" s="202" t="s">
        <v>82</v>
      </c>
      <c r="AY156" s="17" t="s">
        <v>129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80</v>
      </c>
      <c r="BK156" s="203">
        <f>ROUND(I156*H156,2)</f>
        <v>0</v>
      </c>
      <c r="BL156" s="17" t="s">
        <v>137</v>
      </c>
      <c r="BM156" s="202" t="s">
        <v>552</v>
      </c>
    </row>
    <row r="157" spans="1:65" s="13" customFormat="1">
      <c r="B157" s="204"/>
      <c r="C157" s="205"/>
      <c r="D157" s="206" t="s">
        <v>139</v>
      </c>
      <c r="E157" s="207" t="s">
        <v>1</v>
      </c>
      <c r="F157" s="208" t="s">
        <v>553</v>
      </c>
      <c r="G157" s="205"/>
      <c r="H157" s="209">
        <v>37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139</v>
      </c>
      <c r="AU157" s="215" t="s">
        <v>82</v>
      </c>
      <c r="AV157" s="13" t="s">
        <v>82</v>
      </c>
      <c r="AW157" s="13" t="s">
        <v>29</v>
      </c>
      <c r="AX157" s="13" t="s">
        <v>72</v>
      </c>
      <c r="AY157" s="215" t="s">
        <v>129</v>
      </c>
    </row>
    <row r="158" spans="1:65" s="13" customFormat="1">
      <c r="B158" s="204"/>
      <c r="C158" s="205"/>
      <c r="D158" s="206" t="s">
        <v>139</v>
      </c>
      <c r="E158" s="207" t="s">
        <v>1</v>
      </c>
      <c r="F158" s="208" t="s">
        <v>554</v>
      </c>
      <c r="G158" s="205"/>
      <c r="H158" s="209">
        <v>35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139</v>
      </c>
      <c r="AU158" s="215" t="s">
        <v>82</v>
      </c>
      <c r="AV158" s="13" t="s">
        <v>82</v>
      </c>
      <c r="AW158" s="13" t="s">
        <v>29</v>
      </c>
      <c r="AX158" s="13" t="s">
        <v>72</v>
      </c>
      <c r="AY158" s="215" t="s">
        <v>129</v>
      </c>
    </row>
    <row r="159" spans="1:65" s="13" customFormat="1">
      <c r="B159" s="204"/>
      <c r="C159" s="205"/>
      <c r="D159" s="206" t="s">
        <v>139</v>
      </c>
      <c r="E159" s="207" t="s">
        <v>1</v>
      </c>
      <c r="F159" s="208" t="s">
        <v>555</v>
      </c>
      <c r="G159" s="205"/>
      <c r="H159" s="209">
        <v>10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139</v>
      </c>
      <c r="AU159" s="215" t="s">
        <v>82</v>
      </c>
      <c r="AV159" s="13" t="s">
        <v>82</v>
      </c>
      <c r="AW159" s="13" t="s">
        <v>29</v>
      </c>
      <c r="AX159" s="13" t="s">
        <v>72</v>
      </c>
      <c r="AY159" s="215" t="s">
        <v>129</v>
      </c>
    </row>
    <row r="160" spans="1:65" s="14" customFormat="1">
      <c r="B160" s="216"/>
      <c r="C160" s="217"/>
      <c r="D160" s="206" t="s">
        <v>139</v>
      </c>
      <c r="E160" s="218" t="s">
        <v>1</v>
      </c>
      <c r="F160" s="219" t="s">
        <v>142</v>
      </c>
      <c r="G160" s="217"/>
      <c r="H160" s="220">
        <v>82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139</v>
      </c>
      <c r="AU160" s="226" t="s">
        <v>82</v>
      </c>
      <c r="AV160" s="14" t="s">
        <v>137</v>
      </c>
      <c r="AW160" s="14" t="s">
        <v>29</v>
      </c>
      <c r="AX160" s="14" t="s">
        <v>80</v>
      </c>
      <c r="AY160" s="226" t="s">
        <v>129</v>
      </c>
    </row>
    <row r="161" spans="1:65" s="2" customFormat="1" ht="142.15" customHeight="1">
      <c r="A161" s="34"/>
      <c r="B161" s="35"/>
      <c r="C161" s="191" t="s">
        <v>193</v>
      </c>
      <c r="D161" s="191" t="s">
        <v>132</v>
      </c>
      <c r="E161" s="192" t="s">
        <v>161</v>
      </c>
      <c r="F161" s="193" t="s">
        <v>162</v>
      </c>
      <c r="G161" s="194" t="s">
        <v>163</v>
      </c>
      <c r="H161" s="195">
        <v>4</v>
      </c>
      <c r="I161" s="196"/>
      <c r="J161" s="197">
        <f>ROUND(I161*H161,2)</f>
        <v>0</v>
      </c>
      <c r="K161" s="193" t="s">
        <v>136</v>
      </c>
      <c r="L161" s="39"/>
      <c r="M161" s="198" t="s">
        <v>1</v>
      </c>
      <c r="N161" s="199" t="s">
        <v>37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137</v>
      </c>
      <c r="AT161" s="202" t="s">
        <v>132</v>
      </c>
      <c r="AU161" s="202" t="s">
        <v>82</v>
      </c>
      <c r="AY161" s="17" t="s">
        <v>129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80</v>
      </c>
      <c r="BK161" s="203">
        <f>ROUND(I161*H161,2)</f>
        <v>0</v>
      </c>
      <c r="BL161" s="17" t="s">
        <v>137</v>
      </c>
      <c r="BM161" s="202" t="s">
        <v>556</v>
      </c>
    </row>
    <row r="162" spans="1:65" s="13" customFormat="1">
      <c r="B162" s="204"/>
      <c r="C162" s="205"/>
      <c r="D162" s="206" t="s">
        <v>139</v>
      </c>
      <c r="E162" s="207" t="s">
        <v>1</v>
      </c>
      <c r="F162" s="208" t="s">
        <v>557</v>
      </c>
      <c r="G162" s="205"/>
      <c r="H162" s="209">
        <v>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139</v>
      </c>
      <c r="AU162" s="215" t="s">
        <v>82</v>
      </c>
      <c r="AV162" s="13" t="s">
        <v>82</v>
      </c>
      <c r="AW162" s="13" t="s">
        <v>29</v>
      </c>
      <c r="AX162" s="13" t="s">
        <v>72</v>
      </c>
      <c r="AY162" s="215" t="s">
        <v>129</v>
      </c>
    </row>
    <row r="163" spans="1:65" s="14" customFormat="1">
      <c r="B163" s="216"/>
      <c r="C163" s="217"/>
      <c r="D163" s="206" t="s">
        <v>139</v>
      </c>
      <c r="E163" s="218" t="s">
        <v>1</v>
      </c>
      <c r="F163" s="219" t="s">
        <v>142</v>
      </c>
      <c r="G163" s="217"/>
      <c r="H163" s="220">
        <v>4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139</v>
      </c>
      <c r="AU163" s="226" t="s">
        <v>82</v>
      </c>
      <c r="AV163" s="14" t="s">
        <v>137</v>
      </c>
      <c r="AW163" s="14" t="s">
        <v>29</v>
      </c>
      <c r="AX163" s="14" t="s">
        <v>80</v>
      </c>
      <c r="AY163" s="226" t="s">
        <v>129</v>
      </c>
    </row>
    <row r="164" spans="1:65" s="2" customFormat="1" ht="21.75" customHeight="1">
      <c r="A164" s="34"/>
      <c r="B164" s="35"/>
      <c r="C164" s="227" t="s">
        <v>198</v>
      </c>
      <c r="D164" s="227" t="s">
        <v>154</v>
      </c>
      <c r="E164" s="228" t="s">
        <v>438</v>
      </c>
      <c r="F164" s="229" t="s">
        <v>439</v>
      </c>
      <c r="G164" s="230" t="s">
        <v>151</v>
      </c>
      <c r="H164" s="231">
        <v>7</v>
      </c>
      <c r="I164" s="251"/>
      <c r="J164" s="233">
        <f>ROUND(I164*H164,2)</f>
        <v>0</v>
      </c>
      <c r="K164" s="229" t="s">
        <v>136</v>
      </c>
      <c r="L164" s="234"/>
      <c r="M164" s="235" t="s">
        <v>1</v>
      </c>
      <c r="N164" s="236" t="s">
        <v>37</v>
      </c>
      <c r="O164" s="71"/>
      <c r="P164" s="200">
        <f>O164*H164</f>
        <v>0</v>
      </c>
      <c r="Q164" s="200">
        <v>0.95499999999999996</v>
      </c>
      <c r="R164" s="200">
        <f>Q164*H164</f>
        <v>6.6849999999999996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158</v>
      </c>
      <c r="AT164" s="202" t="s">
        <v>154</v>
      </c>
      <c r="AU164" s="202" t="s">
        <v>82</v>
      </c>
      <c r="AY164" s="17" t="s">
        <v>129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80</v>
      </c>
      <c r="BK164" s="203">
        <f>ROUND(I164*H164,2)</f>
        <v>0</v>
      </c>
      <c r="BL164" s="17" t="s">
        <v>137</v>
      </c>
      <c r="BM164" s="202" t="s">
        <v>558</v>
      </c>
    </row>
    <row r="165" spans="1:65" s="15" customFormat="1">
      <c r="B165" s="237"/>
      <c r="C165" s="238"/>
      <c r="D165" s="206" t="s">
        <v>139</v>
      </c>
      <c r="E165" s="239" t="s">
        <v>1</v>
      </c>
      <c r="F165" s="240" t="s">
        <v>385</v>
      </c>
      <c r="G165" s="238"/>
      <c r="H165" s="239" t="s">
        <v>1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139</v>
      </c>
      <c r="AU165" s="246" t="s">
        <v>82</v>
      </c>
      <c r="AV165" s="15" t="s">
        <v>80</v>
      </c>
      <c r="AW165" s="15" t="s">
        <v>29</v>
      </c>
      <c r="AX165" s="15" t="s">
        <v>72</v>
      </c>
      <c r="AY165" s="246" t="s">
        <v>129</v>
      </c>
    </row>
    <row r="166" spans="1:65" s="13" customFormat="1">
      <c r="B166" s="204"/>
      <c r="C166" s="205"/>
      <c r="D166" s="206" t="s">
        <v>139</v>
      </c>
      <c r="E166" s="207" t="s">
        <v>1</v>
      </c>
      <c r="F166" s="208" t="s">
        <v>559</v>
      </c>
      <c r="G166" s="205"/>
      <c r="H166" s="209">
        <v>7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139</v>
      </c>
      <c r="AU166" s="215" t="s">
        <v>82</v>
      </c>
      <c r="AV166" s="13" t="s">
        <v>82</v>
      </c>
      <c r="AW166" s="13" t="s">
        <v>29</v>
      </c>
      <c r="AX166" s="13" t="s">
        <v>72</v>
      </c>
      <c r="AY166" s="215" t="s">
        <v>129</v>
      </c>
    </row>
    <row r="167" spans="1:65" s="14" customFormat="1">
      <c r="B167" s="216"/>
      <c r="C167" s="217"/>
      <c r="D167" s="206" t="s">
        <v>139</v>
      </c>
      <c r="E167" s="218" t="s">
        <v>1</v>
      </c>
      <c r="F167" s="219" t="s">
        <v>142</v>
      </c>
      <c r="G167" s="217"/>
      <c r="H167" s="220">
        <v>7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139</v>
      </c>
      <c r="AU167" s="226" t="s">
        <v>82</v>
      </c>
      <c r="AV167" s="14" t="s">
        <v>137</v>
      </c>
      <c r="AW167" s="14" t="s">
        <v>29</v>
      </c>
      <c r="AX167" s="14" t="s">
        <v>80</v>
      </c>
      <c r="AY167" s="226" t="s">
        <v>129</v>
      </c>
    </row>
    <row r="168" spans="1:65" s="2" customFormat="1" ht="16.5" customHeight="1">
      <c r="A168" s="34"/>
      <c r="B168" s="35"/>
      <c r="C168" s="227" t="s">
        <v>204</v>
      </c>
      <c r="D168" s="227" t="s">
        <v>154</v>
      </c>
      <c r="E168" s="228" t="s">
        <v>442</v>
      </c>
      <c r="F168" s="229" t="s">
        <v>443</v>
      </c>
      <c r="G168" s="230" t="s">
        <v>163</v>
      </c>
      <c r="H168" s="231">
        <v>644</v>
      </c>
      <c r="I168" s="251"/>
      <c r="J168" s="233">
        <f>ROUND(I168*H168,2)</f>
        <v>0</v>
      </c>
      <c r="K168" s="229" t="s">
        <v>136</v>
      </c>
      <c r="L168" s="234"/>
      <c r="M168" s="235" t="s">
        <v>1</v>
      </c>
      <c r="N168" s="236" t="s">
        <v>37</v>
      </c>
      <c r="O168" s="71"/>
      <c r="P168" s="200">
        <f>O168*H168</f>
        <v>0</v>
      </c>
      <c r="Q168" s="200">
        <v>9.0000000000000006E-5</v>
      </c>
      <c r="R168" s="200">
        <f>Q168*H168</f>
        <v>5.7960000000000005E-2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158</v>
      </c>
      <c r="AT168" s="202" t="s">
        <v>154</v>
      </c>
      <c r="AU168" s="202" t="s">
        <v>82</v>
      </c>
      <c r="AY168" s="17" t="s">
        <v>129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80</v>
      </c>
      <c r="BK168" s="203">
        <f>ROUND(I168*H168,2)</f>
        <v>0</v>
      </c>
      <c r="BL168" s="17" t="s">
        <v>137</v>
      </c>
      <c r="BM168" s="202" t="s">
        <v>560</v>
      </c>
    </row>
    <row r="169" spans="1:65" s="15" customFormat="1">
      <c r="B169" s="237"/>
      <c r="C169" s="238"/>
      <c r="D169" s="206" t="s">
        <v>139</v>
      </c>
      <c r="E169" s="239" t="s">
        <v>1</v>
      </c>
      <c r="F169" s="240" t="s">
        <v>385</v>
      </c>
      <c r="G169" s="238"/>
      <c r="H169" s="239" t="s">
        <v>1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AT169" s="246" t="s">
        <v>139</v>
      </c>
      <c r="AU169" s="246" t="s">
        <v>82</v>
      </c>
      <c r="AV169" s="15" t="s">
        <v>80</v>
      </c>
      <c r="AW169" s="15" t="s">
        <v>29</v>
      </c>
      <c r="AX169" s="15" t="s">
        <v>72</v>
      </c>
      <c r="AY169" s="246" t="s">
        <v>129</v>
      </c>
    </row>
    <row r="170" spans="1:65" s="13" customFormat="1">
      <c r="B170" s="204"/>
      <c r="C170" s="205"/>
      <c r="D170" s="206" t="s">
        <v>139</v>
      </c>
      <c r="E170" s="207" t="s">
        <v>1</v>
      </c>
      <c r="F170" s="208" t="s">
        <v>561</v>
      </c>
      <c r="G170" s="205"/>
      <c r="H170" s="209">
        <v>644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139</v>
      </c>
      <c r="AU170" s="215" t="s">
        <v>82</v>
      </c>
      <c r="AV170" s="13" t="s">
        <v>82</v>
      </c>
      <c r="AW170" s="13" t="s">
        <v>29</v>
      </c>
      <c r="AX170" s="13" t="s">
        <v>72</v>
      </c>
      <c r="AY170" s="215" t="s">
        <v>129</v>
      </c>
    </row>
    <row r="171" spans="1:65" s="14" customFormat="1">
      <c r="B171" s="216"/>
      <c r="C171" s="217"/>
      <c r="D171" s="206" t="s">
        <v>139</v>
      </c>
      <c r="E171" s="218" t="s">
        <v>1</v>
      </c>
      <c r="F171" s="219" t="s">
        <v>142</v>
      </c>
      <c r="G171" s="217"/>
      <c r="H171" s="220">
        <v>644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139</v>
      </c>
      <c r="AU171" s="226" t="s">
        <v>82</v>
      </c>
      <c r="AV171" s="14" t="s">
        <v>137</v>
      </c>
      <c r="AW171" s="14" t="s">
        <v>29</v>
      </c>
      <c r="AX171" s="14" t="s">
        <v>80</v>
      </c>
      <c r="AY171" s="226" t="s">
        <v>129</v>
      </c>
    </row>
    <row r="172" spans="1:65" s="2" customFormat="1" ht="24">
      <c r="A172" s="34"/>
      <c r="B172" s="35"/>
      <c r="C172" s="227" t="s">
        <v>209</v>
      </c>
      <c r="D172" s="227" t="s">
        <v>154</v>
      </c>
      <c r="E172" s="228" t="s">
        <v>210</v>
      </c>
      <c r="F172" s="229" t="s">
        <v>211</v>
      </c>
      <c r="G172" s="230" t="s">
        <v>163</v>
      </c>
      <c r="H172" s="231">
        <v>548</v>
      </c>
      <c r="I172" s="232"/>
      <c r="J172" s="233">
        <f>ROUND(I172*H172,2)</f>
        <v>0</v>
      </c>
      <c r="K172" s="229" t="s">
        <v>136</v>
      </c>
      <c r="L172" s="234"/>
      <c r="M172" s="235" t="s">
        <v>1</v>
      </c>
      <c r="N172" s="236" t="s">
        <v>37</v>
      </c>
      <c r="O172" s="71"/>
      <c r="P172" s="200">
        <f>O172*H172</f>
        <v>0</v>
      </c>
      <c r="Q172" s="200">
        <v>1.23E-3</v>
      </c>
      <c r="R172" s="200">
        <f>Q172*H172</f>
        <v>0.67403999999999997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158</v>
      </c>
      <c r="AT172" s="202" t="s">
        <v>154</v>
      </c>
      <c r="AU172" s="202" t="s">
        <v>82</v>
      </c>
      <c r="AY172" s="17" t="s">
        <v>129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80</v>
      </c>
      <c r="BK172" s="203">
        <f>ROUND(I172*H172,2)</f>
        <v>0</v>
      </c>
      <c r="BL172" s="17" t="s">
        <v>137</v>
      </c>
      <c r="BM172" s="202" t="s">
        <v>562</v>
      </c>
    </row>
    <row r="173" spans="1:65" s="13" customFormat="1">
      <c r="B173" s="204"/>
      <c r="C173" s="205"/>
      <c r="D173" s="206" t="s">
        <v>139</v>
      </c>
      <c r="E173" s="207" t="s">
        <v>1</v>
      </c>
      <c r="F173" s="208" t="s">
        <v>563</v>
      </c>
      <c r="G173" s="205"/>
      <c r="H173" s="209">
        <v>192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139</v>
      </c>
      <c r="AU173" s="215" t="s">
        <v>82</v>
      </c>
      <c r="AV173" s="13" t="s">
        <v>82</v>
      </c>
      <c r="AW173" s="13" t="s">
        <v>29</v>
      </c>
      <c r="AX173" s="13" t="s">
        <v>72</v>
      </c>
      <c r="AY173" s="215" t="s">
        <v>129</v>
      </c>
    </row>
    <row r="174" spans="1:65" s="13" customFormat="1">
      <c r="B174" s="204"/>
      <c r="C174" s="205"/>
      <c r="D174" s="206" t="s">
        <v>139</v>
      </c>
      <c r="E174" s="207" t="s">
        <v>1</v>
      </c>
      <c r="F174" s="208" t="s">
        <v>448</v>
      </c>
      <c r="G174" s="205"/>
      <c r="H174" s="209">
        <v>356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139</v>
      </c>
      <c r="AU174" s="215" t="s">
        <v>82</v>
      </c>
      <c r="AV174" s="13" t="s">
        <v>82</v>
      </c>
      <c r="AW174" s="13" t="s">
        <v>29</v>
      </c>
      <c r="AX174" s="13" t="s">
        <v>72</v>
      </c>
      <c r="AY174" s="215" t="s">
        <v>129</v>
      </c>
    </row>
    <row r="175" spans="1:65" s="14" customFormat="1">
      <c r="B175" s="216"/>
      <c r="C175" s="217"/>
      <c r="D175" s="206" t="s">
        <v>139</v>
      </c>
      <c r="E175" s="218" t="s">
        <v>1</v>
      </c>
      <c r="F175" s="219" t="s">
        <v>142</v>
      </c>
      <c r="G175" s="217"/>
      <c r="H175" s="220">
        <v>548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139</v>
      </c>
      <c r="AU175" s="226" t="s">
        <v>82</v>
      </c>
      <c r="AV175" s="14" t="s">
        <v>137</v>
      </c>
      <c r="AW175" s="14" t="s">
        <v>29</v>
      </c>
      <c r="AX175" s="14" t="s">
        <v>80</v>
      </c>
      <c r="AY175" s="226" t="s">
        <v>129</v>
      </c>
    </row>
    <row r="176" spans="1:65" s="2" customFormat="1" ht="16.5" customHeight="1">
      <c r="A176" s="34"/>
      <c r="B176" s="35"/>
      <c r="C176" s="227" t="s">
        <v>8</v>
      </c>
      <c r="D176" s="227" t="s">
        <v>154</v>
      </c>
      <c r="E176" s="228" t="s">
        <v>449</v>
      </c>
      <c r="F176" s="229" t="s">
        <v>450</v>
      </c>
      <c r="G176" s="230" t="s">
        <v>163</v>
      </c>
      <c r="H176" s="231">
        <v>384</v>
      </c>
      <c r="I176" s="251"/>
      <c r="J176" s="233">
        <f>ROUND(I176*H176,2)</f>
        <v>0</v>
      </c>
      <c r="K176" s="229" t="s">
        <v>136</v>
      </c>
      <c r="L176" s="234"/>
      <c r="M176" s="235" t="s">
        <v>1</v>
      </c>
      <c r="N176" s="236" t="s">
        <v>37</v>
      </c>
      <c r="O176" s="71"/>
      <c r="P176" s="200">
        <f>O176*H176</f>
        <v>0</v>
      </c>
      <c r="Q176" s="200">
        <v>5.1999999999999995E-4</v>
      </c>
      <c r="R176" s="200">
        <f>Q176*H176</f>
        <v>0.19967999999999997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158</v>
      </c>
      <c r="AT176" s="202" t="s">
        <v>154</v>
      </c>
      <c r="AU176" s="202" t="s">
        <v>82</v>
      </c>
      <c r="AY176" s="17" t="s">
        <v>129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80</v>
      </c>
      <c r="BK176" s="203">
        <f>ROUND(I176*H176,2)</f>
        <v>0</v>
      </c>
      <c r="BL176" s="17" t="s">
        <v>137</v>
      </c>
      <c r="BM176" s="202" t="s">
        <v>564</v>
      </c>
    </row>
    <row r="177" spans="1:65" s="15" customFormat="1">
      <c r="B177" s="237"/>
      <c r="C177" s="238"/>
      <c r="D177" s="206" t="s">
        <v>139</v>
      </c>
      <c r="E177" s="239" t="s">
        <v>1</v>
      </c>
      <c r="F177" s="240" t="s">
        <v>385</v>
      </c>
      <c r="G177" s="238"/>
      <c r="H177" s="239" t="s">
        <v>1</v>
      </c>
      <c r="I177" s="241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AT177" s="246" t="s">
        <v>139</v>
      </c>
      <c r="AU177" s="246" t="s">
        <v>82</v>
      </c>
      <c r="AV177" s="15" t="s">
        <v>80</v>
      </c>
      <c r="AW177" s="15" t="s">
        <v>29</v>
      </c>
      <c r="AX177" s="15" t="s">
        <v>72</v>
      </c>
      <c r="AY177" s="246" t="s">
        <v>129</v>
      </c>
    </row>
    <row r="178" spans="1:65" s="13" customFormat="1">
      <c r="B178" s="204"/>
      <c r="C178" s="205"/>
      <c r="D178" s="206" t="s">
        <v>139</v>
      </c>
      <c r="E178" s="207" t="s">
        <v>1</v>
      </c>
      <c r="F178" s="208" t="s">
        <v>565</v>
      </c>
      <c r="G178" s="205"/>
      <c r="H178" s="209">
        <v>384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139</v>
      </c>
      <c r="AU178" s="215" t="s">
        <v>82</v>
      </c>
      <c r="AV178" s="13" t="s">
        <v>82</v>
      </c>
      <c r="AW178" s="13" t="s">
        <v>29</v>
      </c>
      <c r="AX178" s="13" t="s">
        <v>72</v>
      </c>
      <c r="AY178" s="215" t="s">
        <v>129</v>
      </c>
    </row>
    <row r="179" spans="1:65" s="14" customFormat="1">
      <c r="B179" s="216"/>
      <c r="C179" s="217"/>
      <c r="D179" s="206" t="s">
        <v>139</v>
      </c>
      <c r="E179" s="218" t="s">
        <v>1</v>
      </c>
      <c r="F179" s="219" t="s">
        <v>142</v>
      </c>
      <c r="G179" s="217"/>
      <c r="H179" s="220">
        <v>384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139</v>
      </c>
      <c r="AU179" s="226" t="s">
        <v>82</v>
      </c>
      <c r="AV179" s="14" t="s">
        <v>137</v>
      </c>
      <c r="AW179" s="14" t="s">
        <v>29</v>
      </c>
      <c r="AX179" s="14" t="s">
        <v>80</v>
      </c>
      <c r="AY179" s="226" t="s">
        <v>129</v>
      </c>
    </row>
    <row r="180" spans="1:65" s="2" customFormat="1" ht="16.5" customHeight="1">
      <c r="A180" s="34"/>
      <c r="B180" s="35"/>
      <c r="C180" s="227" t="s">
        <v>218</v>
      </c>
      <c r="D180" s="227" t="s">
        <v>154</v>
      </c>
      <c r="E180" s="228" t="s">
        <v>453</v>
      </c>
      <c r="F180" s="229" t="s">
        <v>454</v>
      </c>
      <c r="G180" s="230" t="s">
        <v>163</v>
      </c>
      <c r="H180" s="231">
        <v>260</v>
      </c>
      <c r="I180" s="251"/>
      <c r="J180" s="233">
        <f>ROUND(I180*H180,2)</f>
        <v>0</v>
      </c>
      <c r="K180" s="229" t="s">
        <v>136</v>
      </c>
      <c r="L180" s="234"/>
      <c r="M180" s="235" t="s">
        <v>1</v>
      </c>
      <c r="N180" s="236" t="s">
        <v>37</v>
      </c>
      <c r="O180" s="71"/>
      <c r="P180" s="200">
        <f>O180*H180</f>
        <v>0</v>
      </c>
      <c r="Q180" s="200">
        <v>5.6999999999999998E-4</v>
      </c>
      <c r="R180" s="200">
        <f>Q180*H180</f>
        <v>0.1482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158</v>
      </c>
      <c r="AT180" s="202" t="s">
        <v>154</v>
      </c>
      <c r="AU180" s="202" t="s">
        <v>82</v>
      </c>
      <c r="AY180" s="17" t="s">
        <v>129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80</v>
      </c>
      <c r="BK180" s="203">
        <f>ROUND(I180*H180,2)</f>
        <v>0</v>
      </c>
      <c r="BL180" s="17" t="s">
        <v>137</v>
      </c>
      <c r="BM180" s="202" t="s">
        <v>566</v>
      </c>
    </row>
    <row r="181" spans="1:65" s="15" customFormat="1">
      <c r="B181" s="237"/>
      <c r="C181" s="238"/>
      <c r="D181" s="206" t="s">
        <v>139</v>
      </c>
      <c r="E181" s="239" t="s">
        <v>1</v>
      </c>
      <c r="F181" s="240" t="s">
        <v>385</v>
      </c>
      <c r="G181" s="238"/>
      <c r="H181" s="239" t="s">
        <v>1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AT181" s="246" t="s">
        <v>139</v>
      </c>
      <c r="AU181" s="246" t="s">
        <v>82</v>
      </c>
      <c r="AV181" s="15" t="s">
        <v>80</v>
      </c>
      <c r="AW181" s="15" t="s">
        <v>29</v>
      </c>
      <c r="AX181" s="15" t="s">
        <v>72</v>
      </c>
      <c r="AY181" s="246" t="s">
        <v>129</v>
      </c>
    </row>
    <row r="182" spans="1:65" s="13" customFormat="1">
      <c r="B182" s="204"/>
      <c r="C182" s="205"/>
      <c r="D182" s="206" t="s">
        <v>139</v>
      </c>
      <c r="E182" s="207" t="s">
        <v>1</v>
      </c>
      <c r="F182" s="208" t="s">
        <v>567</v>
      </c>
      <c r="G182" s="205"/>
      <c r="H182" s="209">
        <v>260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139</v>
      </c>
      <c r="AU182" s="215" t="s">
        <v>82</v>
      </c>
      <c r="AV182" s="13" t="s">
        <v>82</v>
      </c>
      <c r="AW182" s="13" t="s">
        <v>29</v>
      </c>
      <c r="AX182" s="13" t="s">
        <v>72</v>
      </c>
      <c r="AY182" s="215" t="s">
        <v>129</v>
      </c>
    </row>
    <row r="183" spans="1:65" s="14" customFormat="1">
      <c r="B183" s="216"/>
      <c r="C183" s="217"/>
      <c r="D183" s="206" t="s">
        <v>139</v>
      </c>
      <c r="E183" s="218" t="s">
        <v>1</v>
      </c>
      <c r="F183" s="219" t="s">
        <v>142</v>
      </c>
      <c r="G183" s="217"/>
      <c r="H183" s="220">
        <v>260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139</v>
      </c>
      <c r="AU183" s="226" t="s">
        <v>82</v>
      </c>
      <c r="AV183" s="14" t="s">
        <v>137</v>
      </c>
      <c r="AW183" s="14" t="s">
        <v>29</v>
      </c>
      <c r="AX183" s="14" t="s">
        <v>80</v>
      </c>
      <c r="AY183" s="226" t="s">
        <v>129</v>
      </c>
    </row>
    <row r="184" spans="1:65" s="2" customFormat="1" ht="21.75" customHeight="1">
      <c r="A184" s="34"/>
      <c r="B184" s="35"/>
      <c r="C184" s="227" t="s">
        <v>226</v>
      </c>
      <c r="D184" s="227" t="s">
        <v>154</v>
      </c>
      <c r="E184" s="228" t="s">
        <v>457</v>
      </c>
      <c r="F184" s="229" t="s">
        <v>206</v>
      </c>
      <c r="G184" s="230" t="s">
        <v>163</v>
      </c>
      <c r="H184" s="231">
        <v>358</v>
      </c>
      <c r="I184" s="251"/>
      <c r="J184" s="233">
        <f>ROUND(I184*H184,2)</f>
        <v>0</v>
      </c>
      <c r="K184" s="229" t="s">
        <v>136</v>
      </c>
      <c r="L184" s="234"/>
      <c r="M184" s="235" t="s">
        <v>1</v>
      </c>
      <c r="N184" s="236" t="s">
        <v>37</v>
      </c>
      <c r="O184" s="71"/>
      <c r="P184" s="200">
        <f>O184*H184</f>
        <v>0</v>
      </c>
      <c r="Q184" s="200">
        <v>1.8000000000000001E-4</v>
      </c>
      <c r="R184" s="200">
        <f>Q184*H184</f>
        <v>6.4439999999999997E-2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158</v>
      </c>
      <c r="AT184" s="202" t="s">
        <v>154</v>
      </c>
      <c r="AU184" s="202" t="s">
        <v>82</v>
      </c>
      <c r="AY184" s="17" t="s">
        <v>129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80</v>
      </c>
      <c r="BK184" s="203">
        <f>ROUND(I184*H184,2)</f>
        <v>0</v>
      </c>
      <c r="BL184" s="17" t="s">
        <v>137</v>
      </c>
      <c r="BM184" s="202" t="s">
        <v>568</v>
      </c>
    </row>
    <row r="185" spans="1:65" s="15" customFormat="1">
      <c r="B185" s="237"/>
      <c r="C185" s="238"/>
      <c r="D185" s="206" t="s">
        <v>139</v>
      </c>
      <c r="E185" s="239" t="s">
        <v>1</v>
      </c>
      <c r="F185" s="240" t="s">
        <v>385</v>
      </c>
      <c r="G185" s="238"/>
      <c r="H185" s="239" t="s">
        <v>1</v>
      </c>
      <c r="I185" s="241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139</v>
      </c>
      <c r="AU185" s="246" t="s">
        <v>82</v>
      </c>
      <c r="AV185" s="15" t="s">
        <v>80</v>
      </c>
      <c r="AW185" s="15" t="s">
        <v>29</v>
      </c>
      <c r="AX185" s="15" t="s">
        <v>72</v>
      </c>
      <c r="AY185" s="246" t="s">
        <v>129</v>
      </c>
    </row>
    <row r="186" spans="1:65" s="13" customFormat="1">
      <c r="B186" s="204"/>
      <c r="C186" s="205"/>
      <c r="D186" s="206" t="s">
        <v>139</v>
      </c>
      <c r="E186" s="207" t="s">
        <v>1</v>
      </c>
      <c r="F186" s="208" t="s">
        <v>569</v>
      </c>
      <c r="G186" s="205"/>
      <c r="H186" s="209">
        <v>180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139</v>
      </c>
      <c r="AU186" s="215" t="s">
        <v>82</v>
      </c>
      <c r="AV186" s="13" t="s">
        <v>82</v>
      </c>
      <c r="AW186" s="13" t="s">
        <v>29</v>
      </c>
      <c r="AX186" s="13" t="s">
        <v>72</v>
      </c>
      <c r="AY186" s="215" t="s">
        <v>129</v>
      </c>
    </row>
    <row r="187" spans="1:65" s="13" customFormat="1">
      <c r="B187" s="204"/>
      <c r="C187" s="205"/>
      <c r="D187" s="206" t="s">
        <v>139</v>
      </c>
      <c r="E187" s="207" t="s">
        <v>1</v>
      </c>
      <c r="F187" s="208" t="s">
        <v>460</v>
      </c>
      <c r="G187" s="205"/>
      <c r="H187" s="209">
        <v>178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139</v>
      </c>
      <c r="AU187" s="215" t="s">
        <v>82</v>
      </c>
      <c r="AV187" s="13" t="s">
        <v>82</v>
      </c>
      <c r="AW187" s="13" t="s">
        <v>29</v>
      </c>
      <c r="AX187" s="13" t="s">
        <v>72</v>
      </c>
      <c r="AY187" s="215" t="s">
        <v>129</v>
      </c>
    </row>
    <row r="188" spans="1:65" s="14" customFormat="1">
      <c r="B188" s="216"/>
      <c r="C188" s="217"/>
      <c r="D188" s="206" t="s">
        <v>139</v>
      </c>
      <c r="E188" s="218" t="s">
        <v>1</v>
      </c>
      <c r="F188" s="219" t="s">
        <v>142</v>
      </c>
      <c r="G188" s="217"/>
      <c r="H188" s="220">
        <v>358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139</v>
      </c>
      <c r="AU188" s="226" t="s">
        <v>82</v>
      </c>
      <c r="AV188" s="14" t="s">
        <v>137</v>
      </c>
      <c r="AW188" s="14" t="s">
        <v>29</v>
      </c>
      <c r="AX188" s="14" t="s">
        <v>80</v>
      </c>
      <c r="AY188" s="226" t="s">
        <v>129</v>
      </c>
    </row>
    <row r="189" spans="1:65" s="2" customFormat="1" ht="24">
      <c r="A189" s="34"/>
      <c r="B189" s="35"/>
      <c r="C189" s="227" t="s">
        <v>231</v>
      </c>
      <c r="D189" s="227" t="s">
        <v>154</v>
      </c>
      <c r="E189" s="228" t="s">
        <v>461</v>
      </c>
      <c r="F189" s="229" t="s">
        <v>462</v>
      </c>
      <c r="G189" s="230" t="s">
        <v>163</v>
      </c>
      <c r="H189" s="231">
        <v>150</v>
      </c>
      <c r="I189" s="251"/>
      <c r="J189" s="233">
        <f>ROUND(I189*H189,2)</f>
        <v>0</v>
      </c>
      <c r="K189" s="229" t="s">
        <v>136</v>
      </c>
      <c r="L189" s="234"/>
      <c r="M189" s="235" t="s">
        <v>1</v>
      </c>
      <c r="N189" s="236" t="s">
        <v>37</v>
      </c>
      <c r="O189" s="71"/>
      <c r="P189" s="200">
        <f>O189*H189</f>
        <v>0</v>
      </c>
      <c r="Q189" s="200">
        <v>9.0000000000000006E-5</v>
      </c>
      <c r="R189" s="200">
        <f>Q189*H189</f>
        <v>1.3500000000000002E-2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158</v>
      </c>
      <c r="AT189" s="202" t="s">
        <v>154</v>
      </c>
      <c r="AU189" s="202" t="s">
        <v>82</v>
      </c>
      <c r="AY189" s="17" t="s">
        <v>129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80</v>
      </c>
      <c r="BK189" s="203">
        <f>ROUND(I189*H189,2)</f>
        <v>0</v>
      </c>
      <c r="BL189" s="17" t="s">
        <v>137</v>
      </c>
      <c r="BM189" s="202" t="s">
        <v>570</v>
      </c>
    </row>
    <row r="190" spans="1:65" s="15" customFormat="1">
      <c r="B190" s="237"/>
      <c r="C190" s="238"/>
      <c r="D190" s="206" t="s">
        <v>139</v>
      </c>
      <c r="E190" s="239" t="s">
        <v>1</v>
      </c>
      <c r="F190" s="240" t="s">
        <v>385</v>
      </c>
      <c r="G190" s="238"/>
      <c r="H190" s="239" t="s">
        <v>1</v>
      </c>
      <c r="I190" s="241"/>
      <c r="J190" s="238"/>
      <c r="K190" s="238"/>
      <c r="L190" s="242"/>
      <c r="M190" s="243"/>
      <c r="N190" s="244"/>
      <c r="O190" s="244"/>
      <c r="P190" s="244"/>
      <c r="Q190" s="244"/>
      <c r="R190" s="244"/>
      <c r="S190" s="244"/>
      <c r="T190" s="245"/>
      <c r="AT190" s="246" t="s">
        <v>139</v>
      </c>
      <c r="AU190" s="246" t="s">
        <v>82</v>
      </c>
      <c r="AV190" s="15" t="s">
        <v>80</v>
      </c>
      <c r="AW190" s="15" t="s">
        <v>29</v>
      </c>
      <c r="AX190" s="15" t="s">
        <v>72</v>
      </c>
      <c r="AY190" s="246" t="s">
        <v>129</v>
      </c>
    </row>
    <row r="191" spans="1:65" s="13" customFormat="1">
      <c r="B191" s="204"/>
      <c r="C191" s="205"/>
      <c r="D191" s="206" t="s">
        <v>139</v>
      </c>
      <c r="E191" s="207" t="s">
        <v>1</v>
      </c>
      <c r="F191" s="208" t="s">
        <v>571</v>
      </c>
      <c r="G191" s="205"/>
      <c r="H191" s="209">
        <v>150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139</v>
      </c>
      <c r="AU191" s="215" t="s">
        <v>82</v>
      </c>
      <c r="AV191" s="13" t="s">
        <v>82</v>
      </c>
      <c r="AW191" s="13" t="s">
        <v>29</v>
      </c>
      <c r="AX191" s="13" t="s">
        <v>72</v>
      </c>
      <c r="AY191" s="215" t="s">
        <v>129</v>
      </c>
    </row>
    <row r="192" spans="1:65" s="14" customFormat="1">
      <c r="B192" s="216"/>
      <c r="C192" s="217"/>
      <c r="D192" s="206" t="s">
        <v>139</v>
      </c>
      <c r="E192" s="218" t="s">
        <v>1</v>
      </c>
      <c r="F192" s="219" t="s">
        <v>142</v>
      </c>
      <c r="G192" s="217"/>
      <c r="H192" s="220">
        <v>150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139</v>
      </c>
      <c r="AU192" s="226" t="s">
        <v>82</v>
      </c>
      <c r="AV192" s="14" t="s">
        <v>137</v>
      </c>
      <c r="AW192" s="14" t="s">
        <v>29</v>
      </c>
      <c r="AX192" s="14" t="s">
        <v>80</v>
      </c>
      <c r="AY192" s="226" t="s">
        <v>129</v>
      </c>
    </row>
    <row r="193" spans="1:65" s="2" customFormat="1" ht="16.5" customHeight="1">
      <c r="A193" s="34"/>
      <c r="B193" s="35"/>
      <c r="C193" s="227" t="s">
        <v>236</v>
      </c>
      <c r="D193" s="227" t="s">
        <v>154</v>
      </c>
      <c r="E193" s="228" t="s">
        <v>465</v>
      </c>
      <c r="F193" s="229" t="s">
        <v>466</v>
      </c>
      <c r="G193" s="230" t="s">
        <v>176</v>
      </c>
      <c r="H193" s="231">
        <v>5</v>
      </c>
      <c r="I193" s="251"/>
      <c r="J193" s="233">
        <f>ROUND(I193*H193,2)</f>
        <v>0</v>
      </c>
      <c r="K193" s="229" t="s">
        <v>136</v>
      </c>
      <c r="L193" s="234"/>
      <c r="M193" s="235" t="s">
        <v>1</v>
      </c>
      <c r="N193" s="236" t="s">
        <v>37</v>
      </c>
      <c r="O193" s="71"/>
      <c r="P193" s="200">
        <f>O193*H193</f>
        <v>0</v>
      </c>
      <c r="Q193" s="200">
        <v>1E-3</v>
      </c>
      <c r="R193" s="200">
        <f>Q193*H193</f>
        <v>5.0000000000000001E-3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158</v>
      </c>
      <c r="AT193" s="202" t="s">
        <v>154</v>
      </c>
      <c r="AU193" s="202" t="s">
        <v>82</v>
      </c>
      <c r="AY193" s="17" t="s">
        <v>129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80</v>
      </c>
      <c r="BK193" s="203">
        <f>ROUND(I193*H193,2)</f>
        <v>0</v>
      </c>
      <c r="BL193" s="17" t="s">
        <v>137</v>
      </c>
      <c r="BM193" s="202" t="s">
        <v>572</v>
      </c>
    </row>
    <row r="194" spans="1:65" s="15" customFormat="1">
      <c r="B194" s="237"/>
      <c r="C194" s="238"/>
      <c r="D194" s="206" t="s">
        <v>139</v>
      </c>
      <c r="E194" s="239" t="s">
        <v>1</v>
      </c>
      <c r="F194" s="240" t="s">
        <v>385</v>
      </c>
      <c r="G194" s="238"/>
      <c r="H194" s="239" t="s">
        <v>1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AT194" s="246" t="s">
        <v>139</v>
      </c>
      <c r="AU194" s="246" t="s">
        <v>82</v>
      </c>
      <c r="AV194" s="15" t="s">
        <v>80</v>
      </c>
      <c r="AW194" s="15" t="s">
        <v>29</v>
      </c>
      <c r="AX194" s="15" t="s">
        <v>72</v>
      </c>
      <c r="AY194" s="246" t="s">
        <v>129</v>
      </c>
    </row>
    <row r="195" spans="1:65" s="13" customFormat="1">
      <c r="B195" s="204"/>
      <c r="C195" s="205"/>
      <c r="D195" s="206" t="s">
        <v>139</v>
      </c>
      <c r="E195" s="207" t="s">
        <v>1</v>
      </c>
      <c r="F195" s="208" t="s">
        <v>130</v>
      </c>
      <c r="G195" s="205"/>
      <c r="H195" s="209">
        <v>5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139</v>
      </c>
      <c r="AU195" s="215" t="s">
        <v>82</v>
      </c>
      <c r="AV195" s="13" t="s">
        <v>82</v>
      </c>
      <c r="AW195" s="13" t="s">
        <v>29</v>
      </c>
      <c r="AX195" s="13" t="s">
        <v>72</v>
      </c>
      <c r="AY195" s="215" t="s">
        <v>129</v>
      </c>
    </row>
    <row r="196" spans="1:65" s="14" customFormat="1">
      <c r="B196" s="216"/>
      <c r="C196" s="217"/>
      <c r="D196" s="206" t="s">
        <v>139</v>
      </c>
      <c r="E196" s="218" t="s">
        <v>1</v>
      </c>
      <c r="F196" s="219" t="s">
        <v>142</v>
      </c>
      <c r="G196" s="217"/>
      <c r="H196" s="220">
        <v>5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139</v>
      </c>
      <c r="AU196" s="226" t="s">
        <v>82</v>
      </c>
      <c r="AV196" s="14" t="s">
        <v>137</v>
      </c>
      <c r="AW196" s="14" t="s">
        <v>29</v>
      </c>
      <c r="AX196" s="14" t="s">
        <v>80</v>
      </c>
      <c r="AY196" s="226" t="s">
        <v>129</v>
      </c>
    </row>
    <row r="197" spans="1:65" s="2" customFormat="1" ht="21.75" customHeight="1">
      <c r="A197" s="34"/>
      <c r="B197" s="35"/>
      <c r="C197" s="227" t="s">
        <v>240</v>
      </c>
      <c r="D197" s="227" t="s">
        <v>154</v>
      </c>
      <c r="E197" s="228" t="s">
        <v>167</v>
      </c>
      <c r="F197" s="229" t="s">
        <v>168</v>
      </c>
      <c r="G197" s="230" t="s">
        <v>163</v>
      </c>
      <c r="H197" s="231">
        <v>86</v>
      </c>
      <c r="I197" s="251"/>
      <c r="J197" s="233">
        <f>ROUND(I197*H197,2)</f>
        <v>0</v>
      </c>
      <c r="K197" s="229" t="s">
        <v>136</v>
      </c>
      <c r="L197" s="234"/>
      <c r="M197" s="235" t="s">
        <v>1</v>
      </c>
      <c r="N197" s="236" t="s">
        <v>37</v>
      </c>
      <c r="O197" s="71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2" t="s">
        <v>169</v>
      </c>
      <c r="AT197" s="202" t="s">
        <v>154</v>
      </c>
      <c r="AU197" s="202" t="s">
        <v>82</v>
      </c>
      <c r="AY197" s="17" t="s">
        <v>129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7" t="s">
        <v>80</v>
      </c>
      <c r="BK197" s="203">
        <f>ROUND(I197*H197,2)</f>
        <v>0</v>
      </c>
      <c r="BL197" s="17" t="s">
        <v>169</v>
      </c>
      <c r="BM197" s="202" t="s">
        <v>573</v>
      </c>
    </row>
    <row r="198" spans="1:65" s="15" customFormat="1">
      <c r="B198" s="237"/>
      <c r="C198" s="238"/>
      <c r="D198" s="206" t="s">
        <v>139</v>
      </c>
      <c r="E198" s="239" t="s">
        <v>1</v>
      </c>
      <c r="F198" s="240" t="s">
        <v>171</v>
      </c>
      <c r="G198" s="238"/>
      <c r="H198" s="239" t="s">
        <v>1</v>
      </c>
      <c r="I198" s="241"/>
      <c r="J198" s="238"/>
      <c r="K198" s="238"/>
      <c r="L198" s="242"/>
      <c r="M198" s="243"/>
      <c r="N198" s="244"/>
      <c r="O198" s="244"/>
      <c r="P198" s="244"/>
      <c r="Q198" s="244"/>
      <c r="R198" s="244"/>
      <c r="S198" s="244"/>
      <c r="T198" s="245"/>
      <c r="AT198" s="246" t="s">
        <v>139</v>
      </c>
      <c r="AU198" s="246" t="s">
        <v>82</v>
      </c>
      <c r="AV198" s="15" t="s">
        <v>80</v>
      </c>
      <c r="AW198" s="15" t="s">
        <v>29</v>
      </c>
      <c r="AX198" s="15" t="s">
        <v>72</v>
      </c>
      <c r="AY198" s="246" t="s">
        <v>129</v>
      </c>
    </row>
    <row r="199" spans="1:65" s="13" customFormat="1">
      <c r="B199" s="204"/>
      <c r="C199" s="205"/>
      <c r="D199" s="206" t="s">
        <v>139</v>
      </c>
      <c r="E199" s="207" t="s">
        <v>1</v>
      </c>
      <c r="F199" s="208" t="s">
        <v>574</v>
      </c>
      <c r="G199" s="205"/>
      <c r="H199" s="209">
        <v>86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139</v>
      </c>
      <c r="AU199" s="215" t="s">
        <v>82</v>
      </c>
      <c r="AV199" s="13" t="s">
        <v>82</v>
      </c>
      <c r="AW199" s="13" t="s">
        <v>29</v>
      </c>
      <c r="AX199" s="13" t="s">
        <v>72</v>
      </c>
      <c r="AY199" s="215" t="s">
        <v>129</v>
      </c>
    </row>
    <row r="200" spans="1:65" s="14" customFormat="1">
      <c r="B200" s="216"/>
      <c r="C200" s="217"/>
      <c r="D200" s="206" t="s">
        <v>139</v>
      </c>
      <c r="E200" s="218" t="s">
        <v>1</v>
      </c>
      <c r="F200" s="219" t="s">
        <v>142</v>
      </c>
      <c r="G200" s="217"/>
      <c r="H200" s="220">
        <v>86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139</v>
      </c>
      <c r="AU200" s="226" t="s">
        <v>82</v>
      </c>
      <c r="AV200" s="14" t="s">
        <v>137</v>
      </c>
      <c r="AW200" s="14" t="s">
        <v>29</v>
      </c>
      <c r="AX200" s="14" t="s">
        <v>80</v>
      </c>
      <c r="AY200" s="226" t="s">
        <v>129</v>
      </c>
    </row>
    <row r="201" spans="1:65" s="2" customFormat="1" ht="36">
      <c r="A201" s="34"/>
      <c r="B201" s="35"/>
      <c r="C201" s="191" t="s">
        <v>7</v>
      </c>
      <c r="D201" s="191" t="s">
        <v>132</v>
      </c>
      <c r="E201" s="192" t="s">
        <v>482</v>
      </c>
      <c r="F201" s="193" t="s">
        <v>483</v>
      </c>
      <c r="G201" s="194" t="s">
        <v>163</v>
      </c>
      <c r="H201" s="195">
        <v>86</v>
      </c>
      <c r="I201" s="196"/>
      <c r="J201" s="197">
        <f>ROUND(I201*H201,2)</f>
        <v>0</v>
      </c>
      <c r="K201" s="193" t="s">
        <v>136</v>
      </c>
      <c r="L201" s="39"/>
      <c r="M201" s="198" t="s">
        <v>1</v>
      </c>
      <c r="N201" s="199" t="s">
        <v>37</v>
      </c>
      <c r="O201" s="71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2" t="s">
        <v>137</v>
      </c>
      <c r="AT201" s="202" t="s">
        <v>132</v>
      </c>
      <c r="AU201" s="202" t="s">
        <v>82</v>
      </c>
      <c r="AY201" s="17" t="s">
        <v>129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7" t="s">
        <v>80</v>
      </c>
      <c r="BK201" s="203">
        <f>ROUND(I201*H201,2)</f>
        <v>0</v>
      </c>
      <c r="BL201" s="17" t="s">
        <v>137</v>
      </c>
      <c r="BM201" s="202" t="s">
        <v>575</v>
      </c>
    </row>
    <row r="202" spans="1:65" s="13" customFormat="1">
      <c r="B202" s="204"/>
      <c r="C202" s="205"/>
      <c r="D202" s="206" t="s">
        <v>139</v>
      </c>
      <c r="E202" s="207" t="s">
        <v>1</v>
      </c>
      <c r="F202" s="208" t="s">
        <v>574</v>
      </c>
      <c r="G202" s="205"/>
      <c r="H202" s="209">
        <v>86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139</v>
      </c>
      <c r="AU202" s="215" t="s">
        <v>82</v>
      </c>
      <c r="AV202" s="13" t="s">
        <v>82</v>
      </c>
      <c r="AW202" s="13" t="s">
        <v>29</v>
      </c>
      <c r="AX202" s="13" t="s">
        <v>72</v>
      </c>
      <c r="AY202" s="215" t="s">
        <v>129</v>
      </c>
    </row>
    <row r="203" spans="1:65" s="14" customFormat="1">
      <c r="B203" s="216"/>
      <c r="C203" s="217"/>
      <c r="D203" s="206" t="s">
        <v>139</v>
      </c>
      <c r="E203" s="218" t="s">
        <v>1</v>
      </c>
      <c r="F203" s="219" t="s">
        <v>142</v>
      </c>
      <c r="G203" s="217"/>
      <c r="H203" s="220">
        <v>86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139</v>
      </c>
      <c r="AU203" s="226" t="s">
        <v>82</v>
      </c>
      <c r="AV203" s="14" t="s">
        <v>137</v>
      </c>
      <c r="AW203" s="14" t="s">
        <v>29</v>
      </c>
      <c r="AX203" s="14" t="s">
        <v>80</v>
      </c>
      <c r="AY203" s="226" t="s">
        <v>129</v>
      </c>
    </row>
    <row r="204" spans="1:65" s="2" customFormat="1" ht="120">
      <c r="A204" s="34"/>
      <c r="B204" s="35"/>
      <c r="C204" s="191" t="s">
        <v>248</v>
      </c>
      <c r="D204" s="191" t="s">
        <v>132</v>
      </c>
      <c r="E204" s="192" t="s">
        <v>174</v>
      </c>
      <c r="F204" s="193" t="s">
        <v>175</v>
      </c>
      <c r="G204" s="194" t="s">
        <v>176</v>
      </c>
      <c r="H204" s="195">
        <v>300</v>
      </c>
      <c r="I204" s="196"/>
      <c r="J204" s="197">
        <f>ROUND(I204*H204,2)</f>
        <v>0</v>
      </c>
      <c r="K204" s="193" t="s">
        <v>136</v>
      </c>
      <c r="L204" s="39"/>
      <c r="M204" s="198" t="s">
        <v>1</v>
      </c>
      <c r="N204" s="199" t="s">
        <v>37</v>
      </c>
      <c r="O204" s="7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137</v>
      </c>
      <c r="AT204" s="202" t="s">
        <v>132</v>
      </c>
      <c r="AU204" s="202" t="s">
        <v>82</v>
      </c>
      <c r="AY204" s="17" t="s">
        <v>129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80</v>
      </c>
      <c r="BK204" s="203">
        <f>ROUND(I204*H204,2)</f>
        <v>0</v>
      </c>
      <c r="BL204" s="17" t="s">
        <v>137</v>
      </c>
      <c r="BM204" s="202" t="s">
        <v>576</v>
      </c>
    </row>
    <row r="205" spans="1:65" s="13" customFormat="1">
      <c r="B205" s="204"/>
      <c r="C205" s="205"/>
      <c r="D205" s="206" t="s">
        <v>139</v>
      </c>
      <c r="E205" s="207" t="s">
        <v>1</v>
      </c>
      <c r="F205" s="208" t="s">
        <v>577</v>
      </c>
      <c r="G205" s="205"/>
      <c r="H205" s="209">
        <v>300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139</v>
      </c>
      <c r="AU205" s="215" t="s">
        <v>82</v>
      </c>
      <c r="AV205" s="13" t="s">
        <v>82</v>
      </c>
      <c r="AW205" s="13" t="s">
        <v>29</v>
      </c>
      <c r="AX205" s="13" t="s">
        <v>72</v>
      </c>
      <c r="AY205" s="215" t="s">
        <v>129</v>
      </c>
    </row>
    <row r="206" spans="1:65" s="14" customFormat="1">
      <c r="B206" s="216"/>
      <c r="C206" s="217"/>
      <c r="D206" s="206" t="s">
        <v>139</v>
      </c>
      <c r="E206" s="218" t="s">
        <v>1</v>
      </c>
      <c r="F206" s="219" t="s">
        <v>142</v>
      </c>
      <c r="G206" s="217"/>
      <c r="H206" s="220">
        <v>300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139</v>
      </c>
      <c r="AU206" s="226" t="s">
        <v>82</v>
      </c>
      <c r="AV206" s="14" t="s">
        <v>137</v>
      </c>
      <c r="AW206" s="14" t="s">
        <v>29</v>
      </c>
      <c r="AX206" s="14" t="s">
        <v>80</v>
      </c>
      <c r="AY206" s="226" t="s">
        <v>129</v>
      </c>
    </row>
    <row r="207" spans="1:65" s="2" customFormat="1" ht="21.75" customHeight="1">
      <c r="A207" s="34"/>
      <c r="B207" s="35"/>
      <c r="C207" s="227" t="s">
        <v>252</v>
      </c>
      <c r="D207" s="227" t="s">
        <v>154</v>
      </c>
      <c r="E207" s="228" t="s">
        <v>179</v>
      </c>
      <c r="F207" s="229" t="s">
        <v>180</v>
      </c>
      <c r="G207" s="230" t="s">
        <v>163</v>
      </c>
      <c r="H207" s="231">
        <v>4</v>
      </c>
      <c r="I207" s="251"/>
      <c r="J207" s="233">
        <f>ROUND(I207*H207,2)</f>
        <v>0</v>
      </c>
      <c r="K207" s="229" t="s">
        <v>136</v>
      </c>
      <c r="L207" s="234"/>
      <c r="M207" s="235" t="s">
        <v>1</v>
      </c>
      <c r="N207" s="236" t="s">
        <v>37</v>
      </c>
      <c r="O207" s="71"/>
      <c r="P207" s="200">
        <f>O207*H207</f>
        <v>0</v>
      </c>
      <c r="Q207" s="200">
        <v>3.70425</v>
      </c>
      <c r="R207" s="200">
        <f>Q207*H207</f>
        <v>14.817</v>
      </c>
      <c r="S207" s="200">
        <v>0</v>
      </c>
      <c r="T207" s="20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2" t="s">
        <v>158</v>
      </c>
      <c r="AT207" s="202" t="s">
        <v>154</v>
      </c>
      <c r="AU207" s="202" t="s">
        <v>82</v>
      </c>
      <c r="AY207" s="17" t="s">
        <v>129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" t="s">
        <v>80</v>
      </c>
      <c r="BK207" s="203">
        <f>ROUND(I207*H207,2)</f>
        <v>0</v>
      </c>
      <c r="BL207" s="17" t="s">
        <v>137</v>
      </c>
      <c r="BM207" s="202" t="s">
        <v>578</v>
      </c>
    </row>
    <row r="208" spans="1:65" s="15" customFormat="1">
      <c r="B208" s="237"/>
      <c r="C208" s="238"/>
      <c r="D208" s="206" t="s">
        <v>139</v>
      </c>
      <c r="E208" s="239" t="s">
        <v>1</v>
      </c>
      <c r="F208" s="240" t="s">
        <v>385</v>
      </c>
      <c r="G208" s="238"/>
      <c r="H208" s="239" t="s">
        <v>1</v>
      </c>
      <c r="I208" s="241"/>
      <c r="J208" s="238"/>
      <c r="K208" s="238"/>
      <c r="L208" s="242"/>
      <c r="M208" s="243"/>
      <c r="N208" s="244"/>
      <c r="O208" s="244"/>
      <c r="P208" s="244"/>
      <c r="Q208" s="244"/>
      <c r="R208" s="244"/>
      <c r="S208" s="244"/>
      <c r="T208" s="245"/>
      <c r="AT208" s="246" t="s">
        <v>139</v>
      </c>
      <c r="AU208" s="246" t="s">
        <v>82</v>
      </c>
      <c r="AV208" s="15" t="s">
        <v>80</v>
      </c>
      <c r="AW208" s="15" t="s">
        <v>29</v>
      </c>
      <c r="AX208" s="15" t="s">
        <v>72</v>
      </c>
      <c r="AY208" s="246" t="s">
        <v>129</v>
      </c>
    </row>
    <row r="209" spans="1:65" s="13" customFormat="1">
      <c r="B209" s="204"/>
      <c r="C209" s="205"/>
      <c r="D209" s="206" t="s">
        <v>139</v>
      </c>
      <c r="E209" s="207" t="s">
        <v>1</v>
      </c>
      <c r="F209" s="208" t="s">
        <v>137</v>
      </c>
      <c r="G209" s="205"/>
      <c r="H209" s="209">
        <v>4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139</v>
      </c>
      <c r="AU209" s="215" t="s">
        <v>82</v>
      </c>
      <c r="AV209" s="13" t="s">
        <v>82</v>
      </c>
      <c r="AW209" s="13" t="s">
        <v>29</v>
      </c>
      <c r="AX209" s="13" t="s">
        <v>72</v>
      </c>
      <c r="AY209" s="215" t="s">
        <v>129</v>
      </c>
    </row>
    <row r="210" spans="1:65" s="14" customFormat="1">
      <c r="B210" s="216"/>
      <c r="C210" s="217"/>
      <c r="D210" s="206" t="s">
        <v>139</v>
      </c>
      <c r="E210" s="218" t="s">
        <v>1</v>
      </c>
      <c r="F210" s="219" t="s">
        <v>142</v>
      </c>
      <c r="G210" s="217"/>
      <c r="H210" s="220">
        <v>4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139</v>
      </c>
      <c r="AU210" s="226" t="s">
        <v>82</v>
      </c>
      <c r="AV210" s="14" t="s">
        <v>137</v>
      </c>
      <c r="AW210" s="14" t="s">
        <v>29</v>
      </c>
      <c r="AX210" s="14" t="s">
        <v>80</v>
      </c>
      <c r="AY210" s="226" t="s">
        <v>129</v>
      </c>
    </row>
    <row r="211" spans="1:65" s="2" customFormat="1" ht="90" customHeight="1">
      <c r="A211" s="34"/>
      <c r="B211" s="35"/>
      <c r="C211" s="191" t="s">
        <v>579</v>
      </c>
      <c r="D211" s="191" t="s">
        <v>132</v>
      </c>
      <c r="E211" s="192" t="s">
        <v>189</v>
      </c>
      <c r="F211" s="193" t="s">
        <v>190</v>
      </c>
      <c r="G211" s="194" t="s">
        <v>176</v>
      </c>
      <c r="H211" s="195">
        <v>80</v>
      </c>
      <c r="I211" s="196"/>
      <c r="J211" s="197">
        <f>ROUND(I211*H211,2)</f>
        <v>0</v>
      </c>
      <c r="K211" s="193" t="s">
        <v>136</v>
      </c>
      <c r="L211" s="39"/>
      <c r="M211" s="198" t="s">
        <v>1</v>
      </c>
      <c r="N211" s="199" t="s">
        <v>37</v>
      </c>
      <c r="O211" s="7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137</v>
      </c>
      <c r="AT211" s="202" t="s">
        <v>132</v>
      </c>
      <c r="AU211" s="202" t="s">
        <v>82</v>
      </c>
      <c r="AY211" s="17" t="s">
        <v>129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80</v>
      </c>
      <c r="BK211" s="203">
        <f>ROUND(I211*H211,2)</f>
        <v>0</v>
      </c>
      <c r="BL211" s="17" t="s">
        <v>137</v>
      </c>
      <c r="BM211" s="202" t="s">
        <v>580</v>
      </c>
    </row>
    <row r="212" spans="1:65" s="13" customFormat="1">
      <c r="B212" s="204"/>
      <c r="C212" s="205"/>
      <c r="D212" s="206" t="s">
        <v>139</v>
      </c>
      <c r="E212" s="207" t="s">
        <v>1</v>
      </c>
      <c r="F212" s="208" t="s">
        <v>581</v>
      </c>
      <c r="G212" s="205"/>
      <c r="H212" s="209">
        <v>80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139</v>
      </c>
      <c r="AU212" s="215" t="s">
        <v>82</v>
      </c>
      <c r="AV212" s="13" t="s">
        <v>82</v>
      </c>
      <c r="AW212" s="13" t="s">
        <v>29</v>
      </c>
      <c r="AX212" s="13" t="s">
        <v>72</v>
      </c>
      <c r="AY212" s="215" t="s">
        <v>129</v>
      </c>
    </row>
    <row r="213" spans="1:65" s="14" customFormat="1">
      <c r="B213" s="216"/>
      <c r="C213" s="217"/>
      <c r="D213" s="206" t="s">
        <v>139</v>
      </c>
      <c r="E213" s="218" t="s">
        <v>1</v>
      </c>
      <c r="F213" s="219" t="s">
        <v>142</v>
      </c>
      <c r="G213" s="217"/>
      <c r="H213" s="220">
        <v>80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139</v>
      </c>
      <c r="AU213" s="226" t="s">
        <v>82</v>
      </c>
      <c r="AV213" s="14" t="s">
        <v>137</v>
      </c>
      <c r="AW213" s="14" t="s">
        <v>29</v>
      </c>
      <c r="AX213" s="14" t="s">
        <v>80</v>
      </c>
      <c r="AY213" s="226" t="s">
        <v>129</v>
      </c>
    </row>
    <row r="214" spans="1:65" s="2" customFormat="1" ht="48">
      <c r="A214" s="34"/>
      <c r="B214" s="35"/>
      <c r="C214" s="191" t="s">
        <v>258</v>
      </c>
      <c r="D214" s="191" t="s">
        <v>132</v>
      </c>
      <c r="E214" s="192" t="s">
        <v>194</v>
      </c>
      <c r="F214" s="193" t="s">
        <v>195</v>
      </c>
      <c r="G214" s="194" t="s">
        <v>163</v>
      </c>
      <c r="H214" s="195">
        <v>50</v>
      </c>
      <c r="I214" s="196"/>
      <c r="J214" s="197">
        <f>ROUND(I214*H214,2)</f>
        <v>0</v>
      </c>
      <c r="K214" s="193" t="s">
        <v>136</v>
      </c>
      <c r="L214" s="39"/>
      <c r="M214" s="198" t="s">
        <v>1</v>
      </c>
      <c r="N214" s="199" t="s">
        <v>37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137</v>
      </c>
      <c r="AT214" s="202" t="s">
        <v>132</v>
      </c>
      <c r="AU214" s="202" t="s">
        <v>82</v>
      </c>
      <c r="AY214" s="17" t="s">
        <v>129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80</v>
      </c>
      <c r="BK214" s="203">
        <f>ROUND(I214*H214,2)</f>
        <v>0</v>
      </c>
      <c r="BL214" s="17" t="s">
        <v>137</v>
      </c>
      <c r="BM214" s="202" t="s">
        <v>582</v>
      </c>
    </row>
    <row r="215" spans="1:65" s="13" customFormat="1">
      <c r="B215" s="204"/>
      <c r="C215" s="205"/>
      <c r="D215" s="206" t="s">
        <v>139</v>
      </c>
      <c r="E215" s="207" t="s">
        <v>1</v>
      </c>
      <c r="F215" s="208" t="s">
        <v>583</v>
      </c>
      <c r="G215" s="205"/>
      <c r="H215" s="209">
        <v>50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139</v>
      </c>
      <c r="AU215" s="215" t="s">
        <v>82</v>
      </c>
      <c r="AV215" s="13" t="s">
        <v>82</v>
      </c>
      <c r="AW215" s="13" t="s">
        <v>29</v>
      </c>
      <c r="AX215" s="13" t="s">
        <v>72</v>
      </c>
      <c r="AY215" s="215" t="s">
        <v>129</v>
      </c>
    </row>
    <row r="216" spans="1:65" s="14" customFormat="1">
      <c r="B216" s="216"/>
      <c r="C216" s="217"/>
      <c r="D216" s="206" t="s">
        <v>139</v>
      </c>
      <c r="E216" s="218" t="s">
        <v>1</v>
      </c>
      <c r="F216" s="219" t="s">
        <v>142</v>
      </c>
      <c r="G216" s="217"/>
      <c r="H216" s="220">
        <v>50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139</v>
      </c>
      <c r="AU216" s="226" t="s">
        <v>82</v>
      </c>
      <c r="AV216" s="14" t="s">
        <v>137</v>
      </c>
      <c r="AW216" s="14" t="s">
        <v>29</v>
      </c>
      <c r="AX216" s="14" t="s">
        <v>80</v>
      </c>
      <c r="AY216" s="226" t="s">
        <v>129</v>
      </c>
    </row>
    <row r="217" spans="1:65" s="2" customFormat="1" ht="21.75" customHeight="1">
      <c r="A217" s="34"/>
      <c r="B217" s="35"/>
      <c r="C217" s="227" t="s">
        <v>271</v>
      </c>
      <c r="D217" s="227" t="s">
        <v>154</v>
      </c>
      <c r="E217" s="228" t="s">
        <v>205</v>
      </c>
      <c r="F217" s="229" t="s">
        <v>206</v>
      </c>
      <c r="G217" s="230" t="s">
        <v>163</v>
      </c>
      <c r="H217" s="231">
        <v>542</v>
      </c>
      <c r="I217" s="251"/>
      <c r="J217" s="233">
        <f>ROUND(I217*H217,2)</f>
        <v>0</v>
      </c>
      <c r="K217" s="229" t="s">
        <v>136</v>
      </c>
      <c r="L217" s="234"/>
      <c r="M217" s="235" t="s">
        <v>1</v>
      </c>
      <c r="N217" s="236" t="s">
        <v>37</v>
      </c>
      <c r="O217" s="71"/>
      <c r="P217" s="200">
        <f>O217*H217</f>
        <v>0</v>
      </c>
      <c r="Q217" s="200">
        <v>1.8000000000000001E-4</v>
      </c>
      <c r="R217" s="200">
        <f>Q217*H217</f>
        <v>9.7560000000000008E-2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158</v>
      </c>
      <c r="AT217" s="202" t="s">
        <v>154</v>
      </c>
      <c r="AU217" s="202" t="s">
        <v>82</v>
      </c>
      <c r="AY217" s="17" t="s">
        <v>129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80</v>
      </c>
      <c r="BK217" s="203">
        <f>ROUND(I217*H217,2)</f>
        <v>0</v>
      </c>
      <c r="BL217" s="17" t="s">
        <v>137</v>
      </c>
      <c r="BM217" s="202" t="s">
        <v>584</v>
      </c>
    </row>
    <row r="218" spans="1:65" s="15" customFormat="1">
      <c r="B218" s="237"/>
      <c r="C218" s="238"/>
      <c r="D218" s="206" t="s">
        <v>139</v>
      </c>
      <c r="E218" s="239" t="s">
        <v>1</v>
      </c>
      <c r="F218" s="240" t="s">
        <v>385</v>
      </c>
      <c r="G218" s="238"/>
      <c r="H218" s="239" t="s">
        <v>1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AT218" s="246" t="s">
        <v>139</v>
      </c>
      <c r="AU218" s="246" t="s">
        <v>82</v>
      </c>
      <c r="AV218" s="15" t="s">
        <v>80</v>
      </c>
      <c r="AW218" s="15" t="s">
        <v>29</v>
      </c>
      <c r="AX218" s="15" t="s">
        <v>72</v>
      </c>
      <c r="AY218" s="246" t="s">
        <v>129</v>
      </c>
    </row>
    <row r="219" spans="1:65" s="13" customFormat="1">
      <c r="B219" s="204"/>
      <c r="C219" s="205"/>
      <c r="D219" s="206" t="s">
        <v>139</v>
      </c>
      <c r="E219" s="207" t="s">
        <v>1</v>
      </c>
      <c r="F219" s="208" t="s">
        <v>585</v>
      </c>
      <c r="G219" s="205"/>
      <c r="H219" s="209">
        <v>492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139</v>
      </c>
      <c r="AU219" s="215" t="s">
        <v>82</v>
      </c>
      <c r="AV219" s="13" t="s">
        <v>82</v>
      </c>
      <c r="AW219" s="13" t="s">
        <v>29</v>
      </c>
      <c r="AX219" s="13" t="s">
        <v>72</v>
      </c>
      <c r="AY219" s="215" t="s">
        <v>129</v>
      </c>
    </row>
    <row r="220" spans="1:65" s="13" customFormat="1">
      <c r="B220" s="204"/>
      <c r="C220" s="205"/>
      <c r="D220" s="206" t="s">
        <v>139</v>
      </c>
      <c r="E220" s="207" t="s">
        <v>1</v>
      </c>
      <c r="F220" s="208" t="s">
        <v>586</v>
      </c>
      <c r="G220" s="205"/>
      <c r="H220" s="209">
        <v>50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139</v>
      </c>
      <c r="AU220" s="215" t="s">
        <v>82</v>
      </c>
      <c r="AV220" s="13" t="s">
        <v>82</v>
      </c>
      <c r="AW220" s="13" t="s">
        <v>29</v>
      </c>
      <c r="AX220" s="13" t="s">
        <v>72</v>
      </c>
      <c r="AY220" s="215" t="s">
        <v>129</v>
      </c>
    </row>
    <row r="221" spans="1:65" s="14" customFormat="1">
      <c r="B221" s="216"/>
      <c r="C221" s="217"/>
      <c r="D221" s="206" t="s">
        <v>139</v>
      </c>
      <c r="E221" s="218" t="s">
        <v>1</v>
      </c>
      <c r="F221" s="219" t="s">
        <v>142</v>
      </c>
      <c r="G221" s="217"/>
      <c r="H221" s="220">
        <v>542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139</v>
      </c>
      <c r="AU221" s="226" t="s">
        <v>82</v>
      </c>
      <c r="AV221" s="14" t="s">
        <v>137</v>
      </c>
      <c r="AW221" s="14" t="s">
        <v>29</v>
      </c>
      <c r="AX221" s="14" t="s">
        <v>80</v>
      </c>
      <c r="AY221" s="226" t="s">
        <v>129</v>
      </c>
    </row>
    <row r="222" spans="1:65" s="2" customFormat="1" ht="24">
      <c r="A222" s="34"/>
      <c r="B222" s="35"/>
      <c r="C222" s="227" t="s">
        <v>276</v>
      </c>
      <c r="D222" s="227" t="s">
        <v>154</v>
      </c>
      <c r="E222" s="228" t="s">
        <v>210</v>
      </c>
      <c r="F222" s="229" t="s">
        <v>211</v>
      </c>
      <c r="G222" s="230" t="s">
        <v>163</v>
      </c>
      <c r="H222" s="231">
        <v>1083.2</v>
      </c>
      <c r="I222" s="232"/>
      <c r="J222" s="233">
        <f>ROUND(I222*H222,2)</f>
        <v>0</v>
      </c>
      <c r="K222" s="229" t="s">
        <v>136</v>
      </c>
      <c r="L222" s="234"/>
      <c r="M222" s="235" t="s">
        <v>1</v>
      </c>
      <c r="N222" s="236" t="s">
        <v>37</v>
      </c>
      <c r="O222" s="71"/>
      <c r="P222" s="200">
        <f>O222*H222</f>
        <v>0</v>
      </c>
      <c r="Q222" s="200">
        <v>1.23E-3</v>
      </c>
      <c r="R222" s="200">
        <f>Q222*H222</f>
        <v>1.332336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158</v>
      </c>
      <c r="AT222" s="202" t="s">
        <v>154</v>
      </c>
      <c r="AU222" s="202" t="s">
        <v>82</v>
      </c>
      <c r="AY222" s="17" t="s">
        <v>129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80</v>
      </c>
      <c r="BK222" s="203">
        <f>ROUND(I222*H222,2)</f>
        <v>0</v>
      </c>
      <c r="BL222" s="17" t="s">
        <v>137</v>
      </c>
      <c r="BM222" s="202" t="s">
        <v>587</v>
      </c>
    </row>
    <row r="223" spans="1:65" s="13" customFormat="1">
      <c r="B223" s="204"/>
      <c r="C223" s="205"/>
      <c r="D223" s="206" t="s">
        <v>139</v>
      </c>
      <c r="E223" s="207" t="s">
        <v>1</v>
      </c>
      <c r="F223" s="208" t="s">
        <v>588</v>
      </c>
      <c r="G223" s="205"/>
      <c r="H223" s="209">
        <v>984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139</v>
      </c>
      <c r="AU223" s="215" t="s">
        <v>82</v>
      </c>
      <c r="AV223" s="13" t="s">
        <v>82</v>
      </c>
      <c r="AW223" s="13" t="s">
        <v>29</v>
      </c>
      <c r="AX223" s="13" t="s">
        <v>72</v>
      </c>
      <c r="AY223" s="215" t="s">
        <v>129</v>
      </c>
    </row>
    <row r="224" spans="1:65" s="13" customFormat="1">
      <c r="B224" s="204"/>
      <c r="C224" s="205"/>
      <c r="D224" s="206" t="s">
        <v>139</v>
      </c>
      <c r="E224" s="207" t="s">
        <v>1</v>
      </c>
      <c r="F224" s="208" t="s">
        <v>589</v>
      </c>
      <c r="G224" s="205"/>
      <c r="H224" s="209">
        <v>99.2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139</v>
      </c>
      <c r="AU224" s="215" t="s">
        <v>82</v>
      </c>
      <c r="AV224" s="13" t="s">
        <v>82</v>
      </c>
      <c r="AW224" s="13" t="s">
        <v>29</v>
      </c>
      <c r="AX224" s="13" t="s">
        <v>72</v>
      </c>
      <c r="AY224" s="215" t="s">
        <v>129</v>
      </c>
    </row>
    <row r="225" spans="1:65" s="14" customFormat="1">
      <c r="B225" s="216"/>
      <c r="C225" s="217"/>
      <c r="D225" s="206" t="s">
        <v>139</v>
      </c>
      <c r="E225" s="218" t="s">
        <v>1</v>
      </c>
      <c r="F225" s="219" t="s">
        <v>142</v>
      </c>
      <c r="G225" s="217"/>
      <c r="H225" s="220">
        <v>1083.2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139</v>
      </c>
      <c r="AU225" s="226" t="s">
        <v>82</v>
      </c>
      <c r="AV225" s="14" t="s">
        <v>137</v>
      </c>
      <c r="AW225" s="14" t="s">
        <v>29</v>
      </c>
      <c r="AX225" s="14" t="s">
        <v>80</v>
      </c>
      <c r="AY225" s="226" t="s">
        <v>129</v>
      </c>
    </row>
    <row r="226" spans="1:65" s="2" customFormat="1" ht="134.25" customHeight="1">
      <c r="A226" s="34"/>
      <c r="B226" s="35"/>
      <c r="C226" s="191" t="s">
        <v>281</v>
      </c>
      <c r="D226" s="191" t="s">
        <v>132</v>
      </c>
      <c r="E226" s="192" t="s">
        <v>214</v>
      </c>
      <c r="F226" s="193" t="s">
        <v>215</v>
      </c>
      <c r="G226" s="194" t="s">
        <v>145</v>
      </c>
      <c r="H226" s="195">
        <v>1.1950000000000001</v>
      </c>
      <c r="I226" s="196"/>
      <c r="J226" s="197">
        <f>ROUND(I226*H226,2)</f>
        <v>0</v>
      </c>
      <c r="K226" s="193" t="s">
        <v>136</v>
      </c>
      <c r="L226" s="39"/>
      <c r="M226" s="198" t="s">
        <v>1</v>
      </c>
      <c r="N226" s="199" t="s">
        <v>37</v>
      </c>
      <c r="O226" s="7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137</v>
      </c>
      <c r="AT226" s="202" t="s">
        <v>132</v>
      </c>
      <c r="AU226" s="202" t="s">
        <v>82</v>
      </c>
      <c r="AY226" s="17" t="s">
        <v>129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80</v>
      </c>
      <c r="BK226" s="203">
        <f>ROUND(I226*H226,2)</f>
        <v>0</v>
      </c>
      <c r="BL226" s="17" t="s">
        <v>137</v>
      </c>
      <c r="BM226" s="202" t="s">
        <v>590</v>
      </c>
    </row>
    <row r="227" spans="1:65" s="13" customFormat="1">
      <c r="B227" s="204"/>
      <c r="C227" s="205"/>
      <c r="D227" s="206" t="s">
        <v>139</v>
      </c>
      <c r="E227" s="207" t="s">
        <v>1</v>
      </c>
      <c r="F227" s="208" t="s">
        <v>591</v>
      </c>
      <c r="G227" s="205"/>
      <c r="H227" s="209">
        <v>9.5000000000000001E-2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139</v>
      </c>
      <c r="AU227" s="215" t="s">
        <v>82</v>
      </c>
      <c r="AV227" s="13" t="s">
        <v>82</v>
      </c>
      <c r="AW227" s="13" t="s">
        <v>29</v>
      </c>
      <c r="AX227" s="13" t="s">
        <v>72</v>
      </c>
      <c r="AY227" s="215" t="s">
        <v>129</v>
      </c>
    </row>
    <row r="228" spans="1:65" s="13" customFormat="1">
      <c r="B228" s="204"/>
      <c r="C228" s="205"/>
      <c r="D228" s="206" t="s">
        <v>139</v>
      </c>
      <c r="E228" s="207" t="s">
        <v>1</v>
      </c>
      <c r="F228" s="208" t="s">
        <v>592</v>
      </c>
      <c r="G228" s="205"/>
      <c r="H228" s="209">
        <v>0.43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139</v>
      </c>
      <c r="AU228" s="215" t="s">
        <v>82</v>
      </c>
      <c r="AV228" s="13" t="s">
        <v>82</v>
      </c>
      <c r="AW228" s="13" t="s">
        <v>29</v>
      </c>
      <c r="AX228" s="13" t="s">
        <v>72</v>
      </c>
      <c r="AY228" s="215" t="s">
        <v>129</v>
      </c>
    </row>
    <row r="229" spans="1:65" s="13" customFormat="1">
      <c r="B229" s="204"/>
      <c r="C229" s="205"/>
      <c r="D229" s="206" t="s">
        <v>139</v>
      </c>
      <c r="E229" s="207" t="s">
        <v>1</v>
      </c>
      <c r="F229" s="208" t="s">
        <v>593</v>
      </c>
      <c r="G229" s="205"/>
      <c r="H229" s="209">
        <v>0.67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139</v>
      </c>
      <c r="AU229" s="215" t="s">
        <v>82</v>
      </c>
      <c r="AV229" s="13" t="s">
        <v>82</v>
      </c>
      <c r="AW229" s="13" t="s">
        <v>29</v>
      </c>
      <c r="AX229" s="13" t="s">
        <v>72</v>
      </c>
      <c r="AY229" s="215" t="s">
        <v>129</v>
      </c>
    </row>
    <row r="230" spans="1:65" s="14" customFormat="1">
      <c r="B230" s="216"/>
      <c r="C230" s="217"/>
      <c r="D230" s="206" t="s">
        <v>139</v>
      </c>
      <c r="E230" s="218" t="s">
        <v>1</v>
      </c>
      <c r="F230" s="219" t="s">
        <v>142</v>
      </c>
      <c r="G230" s="217"/>
      <c r="H230" s="220">
        <v>1.1950000000000001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139</v>
      </c>
      <c r="AU230" s="226" t="s">
        <v>82</v>
      </c>
      <c r="AV230" s="14" t="s">
        <v>137</v>
      </c>
      <c r="AW230" s="14" t="s">
        <v>29</v>
      </c>
      <c r="AX230" s="14" t="s">
        <v>80</v>
      </c>
      <c r="AY230" s="226" t="s">
        <v>129</v>
      </c>
    </row>
    <row r="231" spans="1:65" s="2" customFormat="1" ht="134.25" customHeight="1">
      <c r="A231" s="34"/>
      <c r="B231" s="35"/>
      <c r="C231" s="191" t="s">
        <v>286</v>
      </c>
      <c r="D231" s="191" t="s">
        <v>132</v>
      </c>
      <c r="E231" s="192" t="s">
        <v>487</v>
      </c>
      <c r="F231" s="193" t="s">
        <v>488</v>
      </c>
      <c r="G231" s="194" t="s">
        <v>176</v>
      </c>
      <c r="H231" s="195">
        <v>779</v>
      </c>
      <c r="I231" s="196"/>
      <c r="J231" s="197">
        <f>ROUND(I231*H231,2)</f>
        <v>0</v>
      </c>
      <c r="K231" s="193" t="s">
        <v>136</v>
      </c>
      <c r="L231" s="39"/>
      <c r="M231" s="198" t="s">
        <v>1</v>
      </c>
      <c r="N231" s="199" t="s">
        <v>37</v>
      </c>
      <c r="O231" s="71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2" t="s">
        <v>137</v>
      </c>
      <c r="AT231" s="202" t="s">
        <v>132</v>
      </c>
      <c r="AU231" s="202" t="s">
        <v>82</v>
      </c>
      <c r="AY231" s="17" t="s">
        <v>129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7" t="s">
        <v>80</v>
      </c>
      <c r="BK231" s="203">
        <f>ROUND(I231*H231,2)</f>
        <v>0</v>
      </c>
      <c r="BL231" s="17" t="s">
        <v>137</v>
      </c>
      <c r="BM231" s="202" t="s">
        <v>594</v>
      </c>
    </row>
    <row r="232" spans="1:65" s="13" customFormat="1">
      <c r="B232" s="204"/>
      <c r="C232" s="205"/>
      <c r="D232" s="206" t="s">
        <v>139</v>
      </c>
      <c r="E232" s="207" t="s">
        <v>1</v>
      </c>
      <c r="F232" s="208" t="s">
        <v>595</v>
      </c>
      <c r="G232" s="205"/>
      <c r="H232" s="209">
        <v>279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139</v>
      </c>
      <c r="AU232" s="215" t="s">
        <v>82</v>
      </c>
      <c r="AV232" s="13" t="s">
        <v>82</v>
      </c>
      <c r="AW232" s="13" t="s">
        <v>29</v>
      </c>
      <c r="AX232" s="13" t="s">
        <v>72</v>
      </c>
      <c r="AY232" s="215" t="s">
        <v>129</v>
      </c>
    </row>
    <row r="233" spans="1:65" s="13" customFormat="1">
      <c r="B233" s="204"/>
      <c r="C233" s="205"/>
      <c r="D233" s="206" t="s">
        <v>139</v>
      </c>
      <c r="E233" s="207" t="s">
        <v>1</v>
      </c>
      <c r="F233" s="208" t="s">
        <v>596</v>
      </c>
      <c r="G233" s="205"/>
      <c r="H233" s="209">
        <v>500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139</v>
      </c>
      <c r="AU233" s="215" t="s">
        <v>82</v>
      </c>
      <c r="AV233" s="13" t="s">
        <v>82</v>
      </c>
      <c r="AW233" s="13" t="s">
        <v>29</v>
      </c>
      <c r="AX233" s="13" t="s">
        <v>72</v>
      </c>
      <c r="AY233" s="215" t="s">
        <v>129</v>
      </c>
    </row>
    <row r="234" spans="1:65" s="14" customFormat="1">
      <c r="B234" s="216"/>
      <c r="C234" s="217"/>
      <c r="D234" s="206" t="s">
        <v>139</v>
      </c>
      <c r="E234" s="218" t="s">
        <v>1</v>
      </c>
      <c r="F234" s="219" t="s">
        <v>142</v>
      </c>
      <c r="G234" s="217"/>
      <c r="H234" s="220">
        <v>779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139</v>
      </c>
      <c r="AU234" s="226" t="s">
        <v>82</v>
      </c>
      <c r="AV234" s="14" t="s">
        <v>137</v>
      </c>
      <c r="AW234" s="14" t="s">
        <v>29</v>
      </c>
      <c r="AX234" s="14" t="s">
        <v>80</v>
      </c>
      <c r="AY234" s="226" t="s">
        <v>129</v>
      </c>
    </row>
    <row r="235" spans="1:65" s="2" customFormat="1" ht="114.95" customHeight="1">
      <c r="A235" s="34"/>
      <c r="B235" s="35"/>
      <c r="C235" s="191" t="s">
        <v>291</v>
      </c>
      <c r="D235" s="191" t="s">
        <v>132</v>
      </c>
      <c r="E235" s="192" t="s">
        <v>219</v>
      </c>
      <c r="F235" s="193" t="s">
        <v>220</v>
      </c>
      <c r="G235" s="194" t="s">
        <v>221</v>
      </c>
      <c r="H235" s="195">
        <v>28</v>
      </c>
      <c r="I235" s="196"/>
      <c r="J235" s="197">
        <f>ROUND(I235*H235,2)</f>
        <v>0</v>
      </c>
      <c r="K235" s="193" t="s">
        <v>136</v>
      </c>
      <c r="L235" s="39"/>
      <c r="M235" s="198" t="s">
        <v>1</v>
      </c>
      <c r="N235" s="199" t="s">
        <v>37</v>
      </c>
      <c r="O235" s="71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2" t="s">
        <v>137</v>
      </c>
      <c r="AT235" s="202" t="s">
        <v>132</v>
      </c>
      <c r="AU235" s="202" t="s">
        <v>82</v>
      </c>
      <c r="AY235" s="17" t="s">
        <v>129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7" t="s">
        <v>80</v>
      </c>
      <c r="BK235" s="203">
        <f>ROUND(I235*H235,2)</f>
        <v>0</v>
      </c>
      <c r="BL235" s="17" t="s">
        <v>137</v>
      </c>
      <c r="BM235" s="202" t="s">
        <v>597</v>
      </c>
    </row>
    <row r="236" spans="1:65" s="13" customFormat="1">
      <c r="B236" s="204"/>
      <c r="C236" s="205"/>
      <c r="D236" s="206" t="s">
        <v>139</v>
      </c>
      <c r="E236" s="207" t="s">
        <v>1</v>
      </c>
      <c r="F236" s="208" t="s">
        <v>598</v>
      </c>
      <c r="G236" s="205"/>
      <c r="H236" s="209">
        <v>22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139</v>
      </c>
      <c r="AU236" s="215" t="s">
        <v>82</v>
      </c>
      <c r="AV236" s="13" t="s">
        <v>82</v>
      </c>
      <c r="AW236" s="13" t="s">
        <v>29</v>
      </c>
      <c r="AX236" s="13" t="s">
        <v>72</v>
      </c>
      <c r="AY236" s="215" t="s">
        <v>129</v>
      </c>
    </row>
    <row r="237" spans="1:65" s="13" customFormat="1">
      <c r="B237" s="204"/>
      <c r="C237" s="205"/>
      <c r="D237" s="206" t="s">
        <v>139</v>
      </c>
      <c r="E237" s="207" t="s">
        <v>1</v>
      </c>
      <c r="F237" s="208" t="s">
        <v>599</v>
      </c>
      <c r="G237" s="205"/>
      <c r="H237" s="209">
        <v>6</v>
      </c>
      <c r="I237" s="210"/>
      <c r="J237" s="205"/>
      <c r="K237" s="205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139</v>
      </c>
      <c r="AU237" s="215" t="s">
        <v>82</v>
      </c>
      <c r="AV237" s="13" t="s">
        <v>82</v>
      </c>
      <c r="AW237" s="13" t="s">
        <v>29</v>
      </c>
      <c r="AX237" s="13" t="s">
        <v>72</v>
      </c>
      <c r="AY237" s="215" t="s">
        <v>129</v>
      </c>
    </row>
    <row r="238" spans="1:65" s="14" customFormat="1">
      <c r="B238" s="216"/>
      <c r="C238" s="217"/>
      <c r="D238" s="206" t="s">
        <v>139</v>
      </c>
      <c r="E238" s="218" t="s">
        <v>1</v>
      </c>
      <c r="F238" s="219" t="s">
        <v>142</v>
      </c>
      <c r="G238" s="217"/>
      <c r="H238" s="220">
        <v>28</v>
      </c>
      <c r="I238" s="221"/>
      <c r="J238" s="217"/>
      <c r="K238" s="217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139</v>
      </c>
      <c r="AU238" s="226" t="s">
        <v>82</v>
      </c>
      <c r="AV238" s="14" t="s">
        <v>137</v>
      </c>
      <c r="AW238" s="14" t="s">
        <v>29</v>
      </c>
      <c r="AX238" s="14" t="s">
        <v>80</v>
      </c>
      <c r="AY238" s="226" t="s">
        <v>129</v>
      </c>
    </row>
    <row r="239" spans="1:65" s="2" customFormat="1" ht="101.25" customHeight="1">
      <c r="A239" s="34"/>
      <c r="B239" s="35"/>
      <c r="C239" s="191" t="s">
        <v>172</v>
      </c>
      <c r="D239" s="191" t="s">
        <v>132</v>
      </c>
      <c r="E239" s="192" t="s">
        <v>227</v>
      </c>
      <c r="F239" s="193" t="s">
        <v>228</v>
      </c>
      <c r="G239" s="194" t="s">
        <v>176</v>
      </c>
      <c r="H239" s="195">
        <v>300</v>
      </c>
      <c r="I239" s="196"/>
      <c r="J239" s="197">
        <f>ROUND(I239*H239,2)</f>
        <v>0</v>
      </c>
      <c r="K239" s="193" t="s">
        <v>136</v>
      </c>
      <c r="L239" s="39"/>
      <c r="M239" s="198" t="s">
        <v>1</v>
      </c>
      <c r="N239" s="199" t="s">
        <v>37</v>
      </c>
      <c r="O239" s="71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2" t="s">
        <v>137</v>
      </c>
      <c r="AT239" s="202" t="s">
        <v>132</v>
      </c>
      <c r="AU239" s="202" t="s">
        <v>82</v>
      </c>
      <c r="AY239" s="17" t="s">
        <v>129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7" t="s">
        <v>80</v>
      </c>
      <c r="BK239" s="203">
        <f>ROUND(I239*H239,2)</f>
        <v>0</v>
      </c>
      <c r="BL239" s="17" t="s">
        <v>137</v>
      </c>
      <c r="BM239" s="202" t="s">
        <v>600</v>
      </c>
    </row>
    <row r="240" spans="1:65" s="13" customFormat="1">
      <c r="B240" s="204"/>
      <c r="C240" s="205"/>
      <c r="D240" s="206" t="s">
        <v>139</v>
      </c>
      <c r="E240" s="207" t="s">
        <v>1</v>
      </c>
      <c r="F240" s="208" t="s">
        <v>601</v>
      </c>
      <c r="G240" s="205"/>
      <c r="H240" s="209">
        <v>300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139</v>
      </c>
      <c r="AU240" s="215" t="s">
        <v>82</v>
      </c>
      <c r="AV240" s="13" t="s">
        <v>82</v>
      </c>
      <c r="AW240" s="13" t="s">
        <v>29</v>
      </c>
      <c r="AX240" s="13" t="s">
        <v>72</v>
      </c>
      <c r="AY240" s="215" t="s">
        <v>129</v>
      </c>
    </row>
    <row r="241" spans="1:65" s="14" customFormat="1">
      <c r="B241" s="216"/>
      <c r="C241" s="217"/>
      <c r="D241" s="206" t="s">
        <v>139</v>
      </c>
      <c r="E241" s="218" t="s">
        <v>1</v>
      </c>
      <c r="F241" s="219" t="s">
        <v>142</v>
      </c>
      <c r="G241" s="217"/>
      <c r="H241" s="220">
        <v>300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139</v>
      </c>
      <c r="AU241" s="226" t="s">
        <v>82</v>
      </c>
      <c r="AV241" s="14" t="s">
        <v>137</v>
      </c>
      <c r="AW241" s="14" t="s">
        <v>29</v>
      </c>
      <c r="AX241" s="14" t="s">
        <v>80</v>
      </c>
      <c r="AY241" s="226" t="s">
        <v>129</v>
      </c>
    </row>
    <row r="242" spans="1:65" s="2" customFormat="1" ht="60">
      <c r="A242" s="34"/>
      <c r="B242" s="35"/>
      <c r="C242" s="191" t="s">
        <v>299</v>
      </c>
      <c r="D242" s="191" t="s">
        <v>132</v>
      </c>
      <c r="E242" s="192" t="s">
        <v>232</v>
      </c>
      <c r="F242" s="193" t="s">
        <v>233</v>
      </c>
      <c r="G242" s="194" t="s">
        <v>145</v>
      </c>
      <c r="H242" s="195">
        <v>0.3</v>
      </c>
      <c r="I242" s="196"/>
      <c r="J242" s="197">
        <f>ROUND(I242*H242,2)</f>
        <v>0</v>
      </c>
      <c r="K242" s="193" t="s">
        <v>136</v>
      </c>
      <c r="L242" s="39"/>
      <c r="M242" s="198" t="s">
        <v>1</v>
      </c>
      <c r="N242" s="199" t="s">
        <v>37</v>
      </c>
      <c r="O242" s="71"/>
      <c r="P242" s="200">
        <f>O242*H242</f>
        <v>0</v>
      </c>
      <c r="Q242" s="200">
        <v>0</v>
      </c>
      <c r="R242" s="200">
        <f>Q242*H242</f>
        <v>0</v>
      </c>
      <c r="S242" s="200">
        <v>0</v>
      </c>
      <c r="T242" s="201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2" t="s">
        <v>137</v>
      </c>
      <c r="AT242" s="202" t="s">
        <v>132</v>
      </c>
      <c r="AU242" s="202" t="s">
        <v>82</v>
      </c>
      <c r="AY242" s="17" t="s">
        <v>129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7" t="s">
        <v>80</v>
      </c>
      <c r="BK242" s="203">
        <f>ROUND(I242*H242,2)</f>
        <v>0</v>
      </c>
      <c r="BL242" s="17" t="s">
        <v>137</v>
      </c>
      <c r="BM242" s="202" t="s">
        <v>602</v>
      </c>
    </row>
    <row r="243" spans="1:65" s="13" customFormat="1">
      <c r="B243" s="204"/>
      <c r="C243" s="205"/>
      <c r="D243" s="206" t="s">
        <v>139</v>
      </c>
      <c r="E243" s="207" t="s">
        <v>1</v>
      </c>
      <c r="F243" s="208" t="s">
        <v>603</v>
      </c>
      <c r="G243" s="205"/>
      <c r="H243" s="209">
        <v>0.3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139</v>
      </c>
      <c r="AU243" s="215" t="s">
        <v>82</v>
      </c>
      <c r="AV243" s="13" t="s">
        <v>82</v>
      </c>
      <c r="AW243" s="13" t="s">
        <v>29</v>
      </c>
      <c r="AX243" s="13" t="s">
        <v>72</v>
      </c>
      <c r="AY243" s="215" t="s">
        <v>129</v>
      </c>
    </row>
    <row r="244" spans="1:65" s="14" customFormat="1">
      <c r="B244" s="216"/>
      <c r="C244" s="217"/>
      <c r="D244" s="206" t="s">
        <v>139</v>
      </c>
      <c r="E244" s="218" t="s">
        <v>1</v>
      </c>
      <c r="F244" s="219" t="s">
        <v>142</v>
      </c>
      <c r="G244" s="217"/>
      <c r="H244" s="220">
        <v>0.3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139</v>
      </c>
      <c r="AU244" s="226" t="s">
        <v>82</v>
      </c>
      <c r="AV244" s="14" t="s">
        <v>137</v>
      </c>
      <c r="AW244" s="14" t="s">
        <v>29</v>
      </c>
      <c r="AX244" s="14" t="s">
        <v>80</v>
      </c>
      <c r="AY244" s="226" t="s">
        <v>129</v>
      </c>
    </row>
    <row r="245" spans="1:65" s="2" customFormat="1" ht="72">
      <c r="A245" s="34"/>
      <c r="B245" s="35"/>
      <c r="C245" s="191" t="s">
        <v>304</v>
      </c>
      <c r="D245" s="191" t="s">
        <v>132</v>
      </c>
      <c r="E245" s="192" t="s">
        <v>496</v>
      </c>
      <c r="F245" s="193" t="s">
        <v>497</v>
      </c>
      <c r="G245" s="194" t="s">
        <v>176</v>
      </c>
      <c r="H245" s="195">
        <v>88</v>
      </c>
      <c r="I245" s="196"/>
      <c r="J245" s="197">
        <f>ROUND(I245*H245,2)</f>
        <v>0</v>
      </c>
      <c r="K245" s="193" t="s">
        <v>136</v>
      </c>
      <c r="L245" s="39"/>
      <c r="M245" s="198" t="s">
        <v>1</v>
      </c>
      <c r="N245" s="199" t="s">
        <v>37</v>
      </c>
      <c r="O245" s="71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2" t="s">
        <v>137</v>
      </c>
      <c r="AT245" s="202" t="s">
        <v>132</v>
      </c>
      <c r="AU245" s="202" t="s">
        <v>82</v>
      </c>
      <c r="AY245" s="17" t="s">
        <v>129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7" t="s">
        <v>80</v>
      </c>
      <c r="BK245" s="203">
        <f>ROUND(I245*H245,2)</f>
        <v>0</v>
      </c>
      <c r="BL245" s="17" t="s">
        <v>137</v>
      </c>
      <c r="BM245" s="202" t="s">
        <v>604</v>
      </c>
    </row>
    <row r="246" spans="1:65" s="13" customFormat="1">
      <c r="B246" s="204"/>
      <c r="C246" s="205"/>
      <c r="D246" s="206" t="s">
        <v>139</v>
      </c>
      <c r="E246" s="207" t="s">
        <v>1</v>
      </c>
      <c r="F246" s="208" t="s">
        <v>605</v>
      </c>
      <c r="G246" s="205"/>
      <c r="H246" s="209">
        <v>88</v>
      </c>
      <c r="I246" s="210"/>
      <c r="J246" s="205"/>
      <c r="K246" s="205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139</v>
      </c>
      <c r="AU246" s="215" t="s">
        <v>82</v>
      </c>
      <c r="AV246" s="13" t="s">
        <v>82</v>
      </c>
      <c r="AW246" s="13" t="s">
        <v>29</v>
      </c>
      <c r="AX246" s="13" t="s">
        <v>72</v>
      </c>
      <c r="AY246" s="215" t="s">
        <v>129</v>
      </c>
    </row>
    <row r="247" spans="1:65" s="14" customFormat="1">
      <c r="B247" s="216"/>
      <c r="C247" s="217"/>
      <c r="D247" s="206" t="s">
        <v>139</v>
      </c>
      <c r="E247" s="218" t="s">
        <v>1</v>
      </c>
      <c r="F247" s="219" t="s">
        <v>142</v>
      </c>
      <c r="G247" s="217"/>
      <c r="H247" s="220">
        <v>88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139</v>
      </c>
      <c r="AU247" s="226" t="s">
        <v>82</v>
      </c>
      <c r="AV247" s="14" t="s">
        <v>137</v>
      </c>
      <c r="AW247" s="14" t="s">
        <v>29</v>
      </c>
      <c r="AX247" s="14" t="s">
        <v>80</v>
      </c>
      <c r="AY247" s="226" t="s">
        <v>129</v>
      </c>
    </row>
    <row r="248" spans="1:65" s="2" customFormat="1" ht="72">
      <c r="A248" s="34"/>
      <c r="B248" s="35"/>
      <c r="C248" s="191" t="s">
        <v>309</v>
      </c>
      <c r="D248" s="191" t="s">
        <v>132</v>
      </c>
      <c r="E248" s="192" t="s">
        <v>500</v>
      </c>
      <c r="F248" s="193" t="s">
        <v>501</v>
      </c>
      <c r="G248" s="194" t="s">
        <v>176</v>
      </c>
      <c r="H248" s="195">
        <v>88</v>
      </c>
      <c r="I248" s="196"/>
      <c r="J248" s="197">
        <f>ROUND(I248*H248,2)</f>
        <v>0</v>
      </c>
      <c r="K248" s="193" t="s">
        <v>136</v>
      </c>
      <c r="L248" s="39"/>
      <c r="M248" s="198" t="s">
        <v>1</v>
      </c>
      <c r="N248" s="199" t="s">
        <v>37</v>
      </c>
      <c r="O248" s="71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2" t="s">
        <v>137</v>
      </c>
      <c r="AT248" s="202" t="s">
        <v>132</v>
      </c>
      <c r="AU248" s="202" t="s">
        <v>82</v>
      </c>
      <c r="AY248" s="17" t="s">
        <v>129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17" t="s">
        <v>80</v>
      </c>
      <c r="BK248" s="203">
        <f>ROUND(I248*H248,2)</f>
        <v>0</v>
      </c>
      <c r="BL248" s="17" t="s">
        <v>137</v>
      </c>
      <c r="BM248" s="202" t="s">
        <v>606</v>
      </c>
    </row>
    <row r="249" spans="1:65" s="13" customFormat="1">
      <c r="B249" s="204"/>
      <c r="C249" s="205"/>
      <c r="D249" s="206" t="s">
        <v>139</v>
      </c>
      <c r="E249" s="207" t="s">
        <v>1</v>
      </c>
      <c r="F249" s="208" t="s">
        <v>605</v>
      </c>
      <c r="G249" s="205"/>
      <c r="H249" s="209">
        <v>88</v>
      </c>
      <c r="I249" s="210"/>
      <c r="J249" s="205"/>
      <c r="K249" s="205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139</v>
      </c>
      <c r="AU249" s="215" t="s">
        <v>82</v>
      </c>
      <c r="AV249" s="13" t="s">
        <v>82</v>
      </c>
      <c r="AW249" s="13" t="s">
        <v>29</v>
      </c>
      <c r="AX249" s="13" t="s">
        <v>72</v>
      </c>
      <c r="AY249" s="215" t="s">
        <v>129</v>
      </c>
    </row>
    <row r="250" spans="1:65" s="14" customFormat="1">
      <c r="B250" s="216"/>
      <c r="C250" s="217"/>
      <c r="D250" s="206" t="s">
        <v>139</v>
      </c>
      <c r="E250" s="218" t="s">
        <v>1</v>
      </c>
      <c r="F250" s="219" t="s">
        <v>142</v>
      </c>
      <c r="G250" s="217"/>
      <c r="H250" s="220">
        <v>88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139</v>
      </c>
      <c r="AU250" s="226" t="s">
        <v>82</v>
      </c>
      <c r="AV250" s="14" t="s">
        <v>137</v>
      </c>
      <c r="AW250" s="14" t="s">
        <v>29</v>
      </c>
      <c r="AX250" s="14" t="s">
        <v>80</v>
      </c>
      <c r="AY250" s="226" t="s">
        <v>129</v>
      </c>
    </row>
    <row r="251" spans="1:65" s="2" customFormat="1" ht="96">
      <c r="A251" s="34"/>
      <c r="B251" s="35"/>
      <c r="C251" s="191" t="s">
        <v>315</v>
      </c>
      <c r="D251" s="191" t="s">
        <v>132</v>
      </c>
      <c r="E251" s="192" t="s">
        <v>504</v>
      </c>
      <c r="F251" s="193" t="s">
        <v>505</v>
      </c>
      <c r="G251" s="194" t="s">
        <v>176</v>
      </c>
      <c r="H251" s="195">
        <v>44</v>
      </c>
      <c r="I251" s="196"/>
      <c r="J251" s="197">
        <f>ROUND(I251*H251,2)</f>
        <v>0</v>
      </c>
      <c r="K251" s="193" t="s">
        <v>136</v>
      </c>
      <c r="L251" s="39"/>
      <c r="M251" s="198" t="s">
        <v>1</v>
      </c>
      <c r="N251" s="199" t="s">
        <v>37</v>
      </c>
      <c r="O251" s="71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2" t="s">
        <v>137</v>
      </c>
      <c r="AT251" s="202" t="s">
        <v>132</v>
      </c>
      <c r="AU251" s="202" t="s">
        <v>82</v>
      </c>
      <c r="AY251" s="17" t="s">
        <v>129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7" t="s">
        <v>80</v>
      </c>
      <c r="BK251" s="203">
        <f>ROUND(I251*H251,2)</f>
        <v>0</v>
      </c>
      <c r="BL251" s="17" t="s">
        <v>137</v>
      </c>
      <c r="BM251" s="202" t="s">
        <v>607</v>
      </c>
    </row>
    <row r="252" spans="1:65" s="13" customFormat="1">
      <c r="B252" s="204"/>
      <c r="C252" s="205"/>
      <c r="D252" s="206" t="s">
        <v>139</v>
      </c>
      <c r="E252" s="207" t="s">
        <v>1</v>
      </c>
      <c r="F252" s="208" t="s">
        <v>608</v>
      </c>
      <c r="G252" s="205"/>
      <c r="H252" s="209">
        <v>44</v>
      </c>
      <c r="I252" s="210"/>
      <c r="J252" s="205"/>
      <c r="K252" s="205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139</v>
      </c>
      <c r="AU252" s="215" t="s">
        <v>82</v>
      </c>
      <c r="AV252" s="13" t="s">
        <v>82</v>
      </c>
      <c r="AW252" s="13" t="s">
        <v>29</v>
      </c>
      <c r="AX252" s="13" t="s">
        <v>72</v>
      </c>
      <c r="AY252" s="215" t="s">
        <v>129</v>
      </c>
    </row>
    <row r="253" spans="1:65" s="14" customFormat="1">
      <c r="B253" s="216"/>
      <c r="C253" s="217"/>
      <c r="D253" s="206" t="s">
        <v>139</v>
      </c>
      <c r="E253" s="218" t="s">
        <v>1</v>
      </c>
      <c r="F253" s="219" t="s">
        <v>142</v>
      </c>
      <c r="G253" s="217"/>
      <c r="H253" s="220">
        <v>44</v>
      </c>
      <c r="I253" s="221"/>
      <c r="J253" s="217"/>
      <c r="K253" s="217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139</v>
      </c>
      <c r="AU253" s="226" t="s">
        <v>82</v>
      </c>
      <c r="AV253" s="14" t="s">
        <v>137</v>
      </c>
      <c r="AW253" s="14" t="s">
        <v>29</v>
      </c>
      <c r="AX253" s="14" t="s">
        <v>80</v>
      </c>
      <c r="AY253" s="226" t="s">
        <v>129</v>
      </c>
    </row>
    <row r="254" spans="1:65" s="2" customFormat="1" ht="66.75" customHeight="1">
      <c r="A254" s="34"/>
      <c r="B254" s="35"/>
      <c r="C254" s="191" t="s">
        <v>326</v>
      </c>
      <c r="D254" s="191" t="s">
        <v>132</v>
      </c>
      <c r="E254" s="192" t="s">
        <v>508</v>
      </c>
      <c r="F254" s="193" t="s">
        <v>509</v>
      </c>
      <c r="G254" s="194" t="s">
        <v>176</v>
      </c>
      <c r="H254" s="195">
        <v>44</v>
      </c>
      <c r="I254" s="196"/>
      <c r="J254" s="197">
        <f>ROUND(I254*H254,2)</f>
        <v>0</v>
      </c>
      <c r="K254" s="193" t="s">
        <v>136</v>
      </c>
      <c r="L254" s="39"/>
      <c r="M254" s="198" t="s">
        <v>1</v>
      </c>
      <c r="N254" s="199" t="s">
        <v>37</v>
      </c>
      <c r="O254" s="71"/>
      <c r="P254" s="200">
        <f>O254*H254</f>
        <v>0</v>
      </c>
      <c r="Q254" s="200">
        <v>0</v>
      </c>
      <c r="R254" s="200">
        <f>Q254*H254</f>
        <v>0</v>
      </c>
      <c r="S254" s="200">
        <v>0</v>
      </c>
      <c r="T254" s="201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2" t="s">
        <v>137</v>
      </c>
      <c r="AT254" s="202" t="s">
        <v>132</v>
      </c>
      <c r="AU254" s="202" t="s">
        <v>82</v>
      </c>
      <c r="AY254" s="17" t="s">
        <v>129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7" t="s">
        <v>80</v>
      </c>
      <c r="BK254" s="203">
        <f>ROUND(I254*H254,2)</f>
        <v>0</v>
      </c>
      <c r="BL254" s="17" t="s">
        <v>137</v>
      </c>
      <c r="BM254" s="202" t="s">
        <v>609</v>
      </c>
    </row>
    <row r="255" spans="1:65" s="13" customFormat="1">
      <c r="B255" s="204"/>
      <c r="C255" s="205"/>
      <c r="D255" s="206" t="s">
        <v>139</v>
      </c>
      <c r="E255" s="207" t="s">
        <v>1</v>
      </c>
      <c r="F255" s="208" t="s">
        <v>608</v>
      </c>
      <c r="G255" s="205"/>
      <c r="H255" s="209">
        <v>44</v>
      </c>
      <c r="I255" s="210"/>
      <c r="J255" s="205"/>
      <c r="K255" s="205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139</v>
      </c>
      <c r="AU255" s="215" t="s">
        <v>82</v>
      </c>
      <c r="AV255" s="13" t="s">
        <v>82</v>
      </c>
      <c r="AW255" s="13" t="s">
        <v>29</v>
      </c>
      <c r="AX255" s="13" t="s">
        <v>72</v>
      </c>
      <c r="AY255" s="215" t="s">
        <v>129</v>
      </c>
    </row>
    <row r="256" spans="1:65" s="14" customFormat="1">
      <c r="B256" s="216"/>
      <c r="C256" s="217"/>
      <c r="D256" s="206" t="s">
        <v>139</v>
      </c>
      <c r="E256" s="218" t="s">
        <v>1</v>
      </c>
      <c r="F256" s="219" t="s">
        <v>142</v>
      </c>
      <c r="G256" s="217"/>
      <c r="H256" s="220">
        <v>44</v>
      </c>
      <c r="I256" s="221"/>
      <c r="J256" s="217"/>
      <c r="K256" s="217"/>
      <c r="L256" s="222"/>
      <c r="M256" s="223"/>
      <c r="N256" s="224"/>
      <c r="O256" s="224"/>
      <c r="P256" s="224"/>
      <c r="Q256" s="224"/>
      <c r="R256" s="224"/>
      <c r="S256" s="224"/>
      <c r="T256" s="225"/>
      <c r="AT256" s="226" t="s">
        <v>139</v>
      </c>
      <c r="AU256" s="226" t="s">
        <v>82</v>
      </c>
      <c r="AV256" s="14" t="s">
        <v>137</v>
      </c>
      <c r="AW256" s="14" t="s">
        <v>29</v>
      </c>
      <c r="AX256" s="14" t="s">
        <v>80</v>
      </c>
      <c r="AY256" s="226" t="s">
        <v>129</v>
      </c>
    </row>
    <row r="257" spans="1:65" s="2" customFormat="1" ht="48">
      <c r="A257" s="34"/>
      <c r="B257" s="35"/>
      <c r="C257" s="191" t="s">
        <v>331</v>
      </c>
      <c r="D257" s="191" t="s">
        <v>132</v>
      </c>
      <c r="E257" s="192" t="s">
        <v>512</v>
      </c>
      <c r="F257" s="193" t="s">
        <v>513</v>
      </c>
      <c r="G257" s="194" t="s">
        <v>176</v>
      </c>
      <c r="H257" s="195">
        <v>44</v>
      </c>
      <c r="I257" s="196"/>
      <c r="J257" s="197">
        <f>ROUND(I257*H257,2)</f>
        <v>0</v>
      </c>
      <c r="K257" s="193" t="s">
        <v>136</v>
      </c>
      <c r="L257" s="39"/>
      <c r="M257" s="198" t="s">
        <v>1</v>
      </c>
      <c r="N257" s="199" t="s">
        <v>37</v>
      </c>
      <c r="O257" s="71"/>
      <c r="P257" s="200">
        <f>O257*H257</f>
        <v>0</v>
      </c>
      <c r="Q257" s="200">
        <v>0</v>
      </c>
      <c r="R257" s="200">
        <f>Q257*H257</f>
        <v>0</v>
      </c>
      <c r="S257" s="200">
        <v>0</v>
      </c>
      <c r="T257" s="201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2" t="s">
        <v>137</v>
      </c>
      <c r="AT257" s="202" t="s">
        <v>132</v>
      </c>
      <c r="AU257" s="202" t="s">
        <v>82</v>
      </c>
      <c r="AY257" s="17" t="s">
        <v>129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7" t="s">
        <v>80</v>
      </c>
      <c r="BK257" s="203">
        <f>ROUND(I257*H257,2)</f>
        <v>0</v>
      </c>
      <c r="BL257" s="17" t="s">
        <v>137</v>
      </c>
      <c r="BM257" s="202" t="s">
        <v>610</v>
      </c>
    </row>
    <row r="258" spans="1:65" s="13" customFormat="1">
      <c r="B258" s="204"/>
      <c r="C258" s="205"/>
      <c r="D258" s="206" t="s">
        <v>139</v>
      </c>
      <c r="E258" s="207" t="s">
        <v>1</v>
      </c>
      <c r="F258" s="208" t="s">
        <v>579</v>
      </c>
      <c r="G258" s="205"/>
      <c r="H258" s="209">
        <v>44</v>
      </c>
      <c r="I258" s="210"/>
      <c r="J258" s="205"/>
      <c r="K258" s="205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139</v>
      </c>
      <c r="AU258" s="215" t="s">
        <v>82</v>
      </c>
      <c r="AV258" s="13" t="s">
        <v>82</v>
      </c>
      <c r="AW258" s="13" t="s">
        <v>29</v>
      </c>
      <c r="AX258" s="13" t="s">
        <v>72</v>
      </c>
      <c r="AY258" s="215" t="s">
        <v>129</v>
      </c>
    </row>
    <row r="259" spans="1:65" s="14" customFormat="1">
      <c r="B259" s="216"/>
      <c r="C259" s="217"/>
      <c r="D259" s="206" t="s">
        <v>139</v>
      </c>
      <c r="E259" s="218" t="s">
        <v>1</v>
      </c>
      <c r="F259" s="219" t="s">
        <v>142</v>
      </c>
      <c r="G259" s="217"/>
      <c r="H259" s="220">
        <v>44</v>
      </c>
      <c r="I259" s="221"/>
      <c r="J259" s="217"/>
      <c r="K259" s="217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139</v>
      </c>
      <c r="AU259" s="226" t="s">
        <v>82</v>
      </c>
      <c r="AV259" s="14" t="s">
        <v>137</v>
      </c>
      <c r="AW259" s="14" t="s">
        <v>29</v>
      </c>
      <c r="AX259" s="14" t="s">
        <v>80</v>
      </c>
      <c r="AY259" s="226" t="s">
        <v>129</v>
      </c>
    </row>
    <row r="260" spans="1:65" s="2" customFormat="1" ht="78" customHeight="1">
      <c r="A260" s="34"/>
      <c r="B260" s="35"/>
      <c r="C260" s="191" t="s">
        <v>335</v>
      </c>
      <c r="D260" s="191" t="s">
        <v>132</v>
      </c>
      <c r="E260" s="192" t="s">
        <v>259</v>
      </c>
      <c r="F260" s="193" t="s">
        <v>260</v>
      </c>
      <c r="G260" s="194" t="s">
        <v>151</v>
      </c>
      <c r="H260" s="195">
        <v>15</v>
      </c>
      <c r="I260" s="196"/>
      <c r="J260" s="197">
        <f>ROUND(I260*H260,2)</f>
        <v>0</v>
      </c>
      <c r="K260" s="193" t="s">
        <v>136</v>
      </c>
      <c r="L260" s="39"/>
      <c r="M260" s="198" t="s">
        <v>1</v>
      </c>
      <c r="N260" s="199" t="s">
        <v>37</v>
      </c>
      <c r="O260" s="71"/>
      <c r="P260" s="200">
        <f>O260*H260</f>
        <v>0</v>
      </c>
      <c r="Q260" s="200">
        <v>0</v>
      </c>
      <c r="R260" s="200">
        <f>Q260*H260</f>
        <v>0</v>
      </c>
      <c r="S260" s="200">
        <v>0</v>
      </c>
      <c r="T260" s="201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2" t="s">
        <v>137</v>
      </c>
      <c r="AT260" s="202" t="s">
        <v>132</v>
      </c>
      <c r="AU260" s="202" t="s">
        <v>82</v>
      </c>
      <c r="AY260" s="17" t="s">
        <v>129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7" t="s">
        <v>80</v>
      </c>
      <c r="BK260" s="203">
        <f>ROUND(I260*H260,2)</f>
        <v>0</v>
      </c>
      <c r="BL260" s="17" t="s">
        <v>137</v>
      </c>
      <c r="BM260" s="202" t="s">
        <v>611</v>
      </c>
    </row>
    <row r="261" spans="1:65" s="13" customFormat="1">
      <c r="B261" s="204"/>
      <c r="C261" s="205"/>
      <c r="D261" s="206" t="s">
        <v>139</v>
      </c>
      <c r="E261" s="207" t="s">
        <v>1</v>
      </c>
      <c r="F261" s="208" t="s">
        <v>612</v>
      </c>
      <c r="G261" s="205"/>
      <c r="H261" s="209">
        <v>15</v>
      </c>
      <c r="I261" s="210"/>
      <c r="J261" s="205"/>
      <c r="K261" s="205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139</v>
      </c>
      <c r="AU261" s="215" t="s">
        <v>82</v>
      </c>
      <c r="AV261" s="13" t="s">
        <v>82</v>
      </c>
      <c r="AW261" s="13" t="s">
        <v>29</v>
      </c>
      <c r="AX261" s="13" t="s">
        <v>72</v>
      </c>
      <c r="AY261" s="215" t="s">
        <v>129</v>
      </c>
    </row>
    <row r="262" spans="1:65" s="14" customFormat="1">
      <c r="B262" s="216"/>
      <c r="C262" s="217"/>
      <c r="D262" s="206" t="s">
        <v>139</v>
      </c>
      <c r="E262" s="218" t="s">
        <v>1</v>
      </c>
      <c r="F262" s="219" t="s">
        <v>142</v>
      </c>
      <c r="G262" s="217"/>
      <c r="H262" s="220">
        <v>15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139</v>
      </c>
      <c r="AU262" s="226" t="s">
        <v>82</v>
      </c>
      <c r="AV262" s="14" t="s">
        <v>137</v>
      </c>
      <c r="AW262" s="14" t="s">
        <v>29</v>
      </c>
      <c r="AX262" s="14" t="s">
        <v>80</v>
      </c>
      <c r="AY262" s="226" t="s">
        <v>129</v>
      </c>
    </row>
    <row r="263" spans="1:65" s="2" customFormat="1" ht="48">
      <c r="A263" s="34"/>
      <c r="B263" s="35"/>
      <c r="C263" s="191" t="s">
        <v>340</v>
      </c>
      <c r="D263" s="191" t="s">
        <v>132</v>
      </c>
      <c r="E263" s="192" t="s">
        <v>613</v>
      </c>
      <c r="F263" s="193" t="s">
        <v>614</v>
      </c>
      <c r="G263" s="194" t="s">
        <v>163</v>
      </c>
      <c r="H263" s="195">
        <v>1</v>
      </c>
      <c r="I263" s="196"/>
      <c r="J263" s="197">
        <f>ROUND(I263*H263,2)</f>
        <v>0</v>
      </c>
      <c r="K263" s="193" t="s">
        <v>136</v>
      </c>
      <c r="L263" s="39"/>
      <c r="M263" s="198" t="s">
        <v>1</v>
      </c>
      <c r="N263" s="199" t="s">
        <v>37</v>
      </c>
      <c r="O263" s="71"/>
      <c r="P263" s="200">
        <f>O263*H263</f>
        <v>0</v>
      </c>
      <c r="Q263" s="200">
        <v>0</v>
      </c>
      <c r="R263" s="200">
        <f>Q263*H263</f>
        <v>0</v>
      </c>
      <c r="S263" s="200">
        <v>0</v>
      </c>
      <c r="T263" s="201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2" t="s">
        <v>137</v>
      </c>
      <c r="AT263" s="202" t="s">
        <v>132</v>
      </c>
      <c r="AU263" s="202" t="s">
        <v>82</v>
      </c>
      <c r="AY263" s="17" t="s">
        <v>129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7" t="s">
        <v>80</v>
      </c>
      <c r="BK263" s="203">
        <f>ROUND(I263*H263,2)</f>
        <v>0</v>
      </c>
      <c r="BL263" s="17" t="s">
        <v>137</v>
      </c>
      <c r="BM263" s="202" t="s">
        <v>615</v>
      </c>
    </row>
    <row r="264" spans="1:65" s="13" customFormat="1">
      <c r="B264" s="204"/>
      <c r="C264" s="205"/>
      <c r="D264" s="206" t="s">
        <v>139</v>
      </c>
      <c r="E264" s="207" t="s">
        <v>1</v>
      </c>
      <c r="F264" s="208" t="s">
        <v>616</v>
      </c>
      <c r="G264" s="205"/>
      <c r="H264" s="209">
        <v>1</v>
      </c>
      <c r="I264" s="210"/>
      <c r="J264" s="205"/>
      <c r="K264" s="205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139</v>
      </c>
      <c r="AU264" s="215" t="s">
        <v>82</v>
      </c>
      <c r="AV264" s="13" t="s">
        <v>82</v>
      </c>
      <c r="AW264" s="13" t="s">
        <v>29</v>
      </c>
      <c r="AX264" s="13" t="s">
        <v>72</v>
      </c>
      <c r="AY264" s="215" t="s">
        <v>129</v>
      </c>
    </row>
    <row r="265" spans="1:65" s="14" customFormat="1">
      <c r="B265" s="216"/>
      <c r="C265" s="217"/>
      <c r="D265" s="206" t="s">
        <v>139</v>
      </c>
      <c r="E265" s="218" t="s">
        <v>1</v>
      </c>
      <c r="F265" s="219" t="s">
        <v>142</v>
      </c>
      <c r="G265" s="217"/>
      <c r="H265" s="220">
        <v>1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139</v>
      </c>
      <c r="AU265" s="226" t="s">
        <v>82</v>
      </c>
      <c r="AV265" s="14" t="s">
        <v>137</v>
      </c>
      <c r="AW265" s="14" t="s">
        <v>29</v>
      </c>
      <c r="AX265" s="14" t="s">
        <v>80</v>
      </c>
      <c r="AY265" s="226" t="s">
        <v>129</v>
      </c>
    </row>
    <row r="266" spans="1:65" s="2" customFormat="1" ht="66.75" customHeight="1">
      <c r="A266" s="34"/>
      <c r="B266" s="35"/>
      <c r="C266" s="191" t="s">
        <v>351</v>
      </c>
      <c r="D266" s="191" t="s">
        <v>132</v>
      </c>
      <c r="E266" s="192" t="s">
        <v>415</v>
      </c>
      <c r="F266" s="193" t="s">
        <v>416</v>
      </c>
      <c r="G266" s="194" t="s">
        <v>151</v>
      </c>
      <c r="H266" s="195">
        <v>52.5</v>
      </c>
      <c r="I266" s="196"/>
      <c r="J266" s="197">
        <f>ROUND(I266*H266,2)</f>
        <v>0</v>
      </c>
      <c r="K266" s="193" t="s">
        <v>136</v>
      </c>
      <c r="L266" s="39"/>
      <c r="M266" s="198" t="s">
        <v>1</v>
      </c>
      <c r="N266" s="199" t="s">
        <v>37</v>
      </c>
      <c r="O266" s="71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2" t="s">
        <v>137</v>
      </c>
      <c r="AT266" s="202" t="s">
        <v>132</v>
      </c>
      <c r="AU266" s="202" t="s">
        <v>82</v>
      </c>
      <c r="AY266" s="17" t="s">
        <v>129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7" t="s">
        <v>80</v>
      </c>
      <c r="BK266" s="203">
        <f>ROUND(I266*H266,2)</f>
        <v>0</v>
      </c>
      <c r="BL266" s="17" t="s">
        <v>137</v>
      </c>
      <c r="BM266" s="202" t="s">
        <v>617</v>
      </c>
    </row>
    <row r="267" spans="1:65" s="13" customFormat="1">
      <c r="B267" s="204"/>
      <c r="C267" s="205"/>
      <c r="D267" s="206" t="s">
        <v>139</v>
      </c>
      <c r="E267" s="207" t="s">
        <v>1</v>
      </c>
      <c r="F267" s="208" t="s">
        <v>618</v>
      </c>
      <c r="G267" s="205"/>
      <c r="H267" s="209">
        <v>52.5</v>
      </c>
      <c r="I267" s="210"/>
      <c r="J267" s="205"/>
      <c r="K267" s="205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139</v>
      </c>
      <c r="AU267" s="215" t="s">
        <v>82</v>
      </c>
      <c r="AV267" s="13" t="s">
        <v>82</v>
      </c>
      <c r="AW267" s="13" t="s">
        <v>29</v>
      </c>
      <c r="AX267" s="13" t="s">
        <v>72</v>
      </c>
      <c r="AY267" s="215" t="s">
        <v>129</v>
      </c>
    </row>
    <row r="268" spans="1:65" s="14" customFormat="1">
      <c r="B268" s="216"/>
      <c r="C268" s="217"/>
      <c r="D268" s="206" t="s">
        <v>139</v>
      </c>
      <c r="E268" s="218" t="s">
        <v>1</v>
      </c>
      <c r="F268" s="219" t="s">
        <v>142</v>
      </c>
      <c r="G268" s="217"/>
      <c r="H268" s="220">
        <v>52.5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139</v>
      </c>
      <c r="AU268" s="226" t="s">
        <v>82</v>
      </c>
      <c r="AV268" s="14" t="s">
        <v>137</v>
      </c>
      <c r="AW268" s="14" t="s">
        <v>29</v>
      </c>
      <c r="AX268" s="14" t="s">
        <v>80</v>
      </c>
      <c r="AY268" s="226" t="s">
        <v>129</v>
      </c>
    </row>
    <row r="269" spans="1:65" s="2" customFormat="1" ht="55.5" customHeight="1">
      <c r="A269" s="34"/>
      <c r="B269" s="35"/>
      <c r="C269" s="191" t="s">
        <v>322</v>
      </c>
      <c r="D269" s="191" t="s">
        <v>132</v>
      </c>
      <c r="E269" s="192" t="s">
        <v>305</v>
      </c>
      <c r="F269" s="193" t="s">
        <v>306</v>
      </c>
      <c r="G269" s="194" t="s">
        <v>135</v>
      </c>
      <c r="H269" s="195">
        <v>400</v>
      </c>
      <c r="I269" s="196"/>
      <c r="J269" s="197">
        <f>ROUND(I269*H269,2)</f>
        <v>0</v>
      </c>
      <c r="K269" s="193" t="s">
        <v>136</v>
      </c>
      <c r="L269" s="39"/>
      <c r="M269" s="198" t="s">
        <v>1</v>
      </c>
      <c r="N269" s="199" t="s">
        <v>37</v>
      </c>
      <c r="O269" s="71"/>
      <c r="P269" s="200">
        <f>O269*H269</f>
        <v>0</v>
      </c>
      <c r="Q269" s="200">
        <v>0</v>
      </c>
      <c r="R269" s="200">
        <f>Q269*H269</f>
        <v>0</v>
      </c>
      <c r="S269" s="200">
        <v>0</v>
      </c>
      <c r="T269" s="201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2" t="s">
        <v>137</v>
      </c>
      <c r="AT269" s="202" t="s">
        <v>132</v>
      </c>
      <c r="AU269" s="202" t="s">
        <v>82</v>
      </c>
      <c r="AY269" s="17" t="s">
        <v>129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17" t="s">
        <v>80</v>
      </c>
      <c r="BK269" s="203">
        <f>ROUND(I269*H269,2)</f>
        <v>0</v>
      </c>
      <c r="BL269" s="17" t="s">
        <v>137</v>
      </c>
      <c r="BM269" s="202" t="s">
        <v>619</v>
      </c>
    </row>
    <row r="270" spans="1:65" s="13" customFormat="1">
      <c r="B270" s="204"/>
      <c r="C270" s="205"/>
      <c r="D270" s="206" t="s">
        <v>139</v>
      </c>
      <c r="E270" s="207" t="s">
        <v>1</v>
      </c>
      <c r="F270" s="208" t="s">
        <v>620</v>
      </c>
      <c r="G270" s="205"/>
      <c r="H270" s="209">
        <v>400</v>
      </c>
      <c r="I270" s="210"/>
      <c r="J270" s="205"/>
      <c r="K270" s="205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139</v>
      </c>
      <c r="AU270" s="215" t="s">
        <v>82</v>
      </c>
      <c r="AV270" s="13" t="s">
        <v>82</v>
      </c>
      <c r="AW270" s="13" t="s">
        <v>29</v>
      </c>
      <c r="AX270" s="13" t="s">
        <v>72</v>
      </c>
      <c r="AY270" s="215" t="s">
        <v>129</v>
      </c>
    </row>
    <row r="271" spans="1:65" s="14" customFormat="1">
      <c r="B271" s="216"/>
      <c r="C271" s="217"/>
      <c r="D271" s="206" t="s">
        <v>139</v>
      </c>
      <c r="E271" s="218" t="s">
        <v>1</v>
      </c>
      <c r="F271" s="219" t="s">
        <v>142</v>
      </c>
      <c r="G271" s="217"/>
      <c r="H271" s="220">
        <v>400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139</v>
      </c>
      <c r="AU271" s="226" t="s">
        <v>82</v>
      </c>
      <c r="AV271" s="14" t="s">
        <v>137</v>
      </c>
      <c r="AW271" s="14" t="s">
        <v>29</v>
      </c>
      <c r="AX271" s="14" t="s">
        <v>80</v>
      </c>
      <c r="AY271" s="226" t="s">
        <v>129</v>
      </c>
    </row>
    <row r="272" spans="1:65" s="12" customFormat="1" ht="25.9" customHeight="1">
      <c r="B272" s="175"/>
      <c r="C272" s="176"/>
      <c r="D272" s="177" t="s">
        <v>71</v>
      </c>
      <c r="E272" s="178" t="s">
        <v>320</v>
      </c>
      <c r="F272" s="178" t="s">
        <v>321</v>
      </c>
      <c r="G272" s="176"/>
      <c r="H272" s="176"/>
      <c r="I272" s="179"/>
      <c r="J272" s="180">
        <f>BK272</f>
        <v>0</v>
      </c>
      <c r="K272" s="176"/>
      <c r="L272" s="181"/>
      <c r="M272" s="182"/>
      <c r="N272" s="183"/>
      <c r="O272" s="183"/>
      <c r="P272" s="184">
        <f>SUM(P273:P279)</f>
        <v>0</v>
      </c>
      <c r="Q272" s="183"/>
      <c r="R272" s="184">
        <f>SUM(R273:R279)</f>
        <v>0</v>
      </c>
      <c r="S272" s="183"/>
      <c r="T272" s="185">
        <f>SUM(T273:T279)</f>
        <v>0</v>
      </c>
      <c r="AR272" s="186" t="s">
        <v>137</v>
      </c>
      <c r="AT272" s="187" t="s">
        <v>71</v>
      </c>
      <c r="AU272" s="187" t="s">
        <v>72</v>
      </c>
      <c r="AY272" s="186" t="s">
        <v>129</v>
      </c>
      <c r="BK272" s="188">
        <f>SUM(BK273:BK279)</f>
        <v>0</v>
      </c>
    </row>
    <row r="273" spans="1:65" s="2" customFormat="1" ht="128.65" customHeight="1">
      <c r="A273" s="34"/>
      <c r="B273" s="35"/>
      <c r="C273" s="191" t="s">
        <v>621</v>
      </c>
      <c r="D273" s="191" t="s">
        <v>132</v>
      </c>
      <c r="E273" s="192" t="s">
        <v>336</v>
      </c>
      <c r="F273" s="193" t="s">
        <v>337</v>
      </c>
      <c r="G273" s="194" t="s">
        <v>157</v>
      </c>
      <c r="H273" s="195">
        <v>100</v>
      </c>
      <c r="I273" s="196"/>
      <c r="J273" s="197">
        <f>ROUND(I273*H273,2)</f>
        <v>0</v>
      </c>
      <c r="K273" s="193" t="s">
        <v>136</v>
      </c>
      <c r="L273" s="39"/>
      <c r="M273" s="198" t="s">
        <v>1</v>
      </c>
      <c r="N273" s="199" t="s">
        <v>37</v>
      </c>
      <c r="O273" s="71"/>
      <c r="P273" s="200">
        <f>O273*H273</f>
        <v>0</v>
      </c>
      <c r="Q273" s="200">
        <v>0</v>
      </c>
      <c r="R273" s="200">
        <f>Q273*H273</f>
        <v>0</v>
      </c>
      <c r="S273" s="200">
        <v>0</v>
      </c>
      <c r="T273" s="201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2" t="s">
        <v>329</v>
      </c>
      <c r="AT273" s="202" t="s">
        <v>132</v>
      </c>
      <c r="AU273" s="202" t="s">
        <v>80</v>
      </c>
      <c r="AY273" s="17" t="s">
        <v>129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17" t="s">
        <v>80</v>
      </c>
      <c r="BK273" s="203">
        <f>ROUND(I273*H273,2)</f>
        <v>0</v>
      </c>
      <c r="BL273" s="17" t="s">
        <v>329</v>
      </c>
      <c r="BM273" s="202" t="s">
        <v>622</v>
      </c>
    </row>
    <row r="274" spans="1:65" s="13" customFormat="1">
      <c r="B274" s="204"/>
      <c r="C274" s="205"/>
      <c r="D274" s="206" t="s">
        <v>139</v>
      </c>
      <c r="E274" s="207" t="s">
        <v>1</v>
      </c>
      <c r="F274" s="208" t="s">
        <v>623</v>
      </c>
      <c r="G274" s="205"/>
      <c r="H274" s="209">
        <v>100</v>
      </c>
      <c r="I274" s="210"/>
      <c r="J274" s="205"/>
      <c r="K274" s="205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139</v>
      </c>
      <c r="AU274" s="215" t="s">
        <v>80</v>
      </c>
      <c r="AV274" s="13" t="s">
        <v>82</v>
      </c>
      <c r="AW274" s="13" t="s">
        <v>29</v>
      </c>
      <c r="AX274" s="13" t="s">
        <v>72</v>
      </c>
      <c r="AY274" s="215" t="s">
        <v>129</v>
      </c>
    </row>
    <row r="275" spans="1:65" s="14" customFormat="1">
      <c r="B275" s="216"/>
      <c r="C275" s="217"/>
      <c r="D275" s="206" t="s">
        <v>139</v>
      </c>
      <c r="E275" s="218" t="s">
        <v>1</v>
      </c>
      <c r="F275" s="219" t="s">
        <v>142</v>
      </c>
      <c r="G275" s="217"/>
      <c r="H275" s="220">
        <v>100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139</v>
      </c>
      <c r="AU275" s="226" t="s">
        <v>80</v>
      </c>
      <c r="AV275" s="14" t="s">
        <v>137</v>
      </c>
      <c r="AW275" s="14" t="s">
        <v>29</v>
      </c>
      <c r="AX275" s="14" t="s">
        <v>80</v>
      </c>
      <c r="AY275" s="226" t="s">
        <v>129</v>
      </c>
    </row>
    <row r="276" spans="1:65" s="2" customFormat="1" ht="156.75" customHeight="1">
      <c r="A276" s="34"/>
      <c r="B276" s="35"/>
      <c r="C276" s="191" t="s">
        <v>624</v>
      </c>
      <c r="D276" s="191" t="s">
        <v>132</v>
      </c>
      <c r="E276" s="192" t="s">
        <v>341</v>
      </c>
      <c r="F276" s="193" t="s">
        <v>342</v>
      </c>
      <c r="G276" s="194" t="s">
        <v>157</v>
      </c>
      <c r="H276" s="195">
        <v>888.1</v>
      </c>
      <c r="I276" s="196"/>
      <c r="J276" s="197">
        <f>ROUND(I276*H276,2)</f>
        <v>0</v>
      </c>
      <c r="K276" s="193" t="s">
        <v>136</v>
      </c>
      <c r="L276" s="39"/>
      <c r="M276" s="198" t="s">
        <v>1</v>
      </c>
      <c r="N276" s="199" t="s">
        <v>37</v>
      </c>
      <c r="O276" s="71"/>
      <c r="P276" s="200">
        <f>O276*H276</f>
        <v>0</v>
      </c>
      <c r="Q276" s="200">
        <v>0</v>
      </c>
      <c r="R276" s="200">
        <f>Q276*H276</f>
        <v>0</v>
      </c>
      <c r="S276" s="200">
        <v>0</v>
      </c>
      <c r="T276" s="201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2" t="s">
        <v>329</v>
      </c>
      <c r="AT276" s="202" t="s">
        <v>132</v>
      </c>
      <c r="AU276" s="202" t="s">
        <v>80</v>
      </c>
      <c r="AY276" s="17" t="s">
        <v>129</v>
      </c>
      <c r="BE276" s="203">
        <f>IF(N276="základní",J276,0)</f>
        <v>0</v>
      </c>
      <c r="BF276" s="203">
        <f>IF(N276="snížená",J276,0)</f>
        <v>0</v>
      </c>
      <c r="BG276" s="203">
        <f>IF(N276="zákl. přenesená",J276,0)</f>
        <v>0</v>
      </c>
      <c r="BH276" s="203">
        <f>IF(N276="sníž. přenesená",J276,0)</f>
        <v>0</v>
      </c>
      <c r="BI276" s="203">
        <f>IF(N276="nulová",J276,0)</f>
        <v>0</v>
      </c>
      <c r="BJ276" s="17" t="s">
        <v>80</v>
      </c>
      <c r="BK276" s="203">
        <f>ROUND(I276*H276,2)</f>
        <v>0</v>
      </c>
      <c r="BL276" s="17" t="s">
        <v>329</v>
      </c>
      <c r="BM276" s="202" t="s">
        <v>625</v>
      </c>
    </row>
    <row r="277" spans="1:65" s="13" customFormat="1">
      <c r="B277" s="204"/>
      <c r="C277" s="205"/>
      <c r="D277" s="206" t="s">
        <v>139</v>
      </c>
      <c r="E277" s="207" t="s">
        <v>1</v>
      </c>
      <c r="F277" s="208" t="s">
        <v>626</v>
      </c>
      <c r="G277" s="205"/>
      <c r="H277" s="209">
        <v>836.1</v>
      </c>
      <c r="I277" s="210"/>
      <c r="J277" s="205"/>
      <c r="K277" s="205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139</v>
      </c>
      <c r="AU277" s="215" t="s">
        <v>80</v>
      </c>
      <c r="AV277" s="13" t="s">
        <v>82</v>
      </c>
      <c r="AW277" s="13" t="s">
        <v>29</v>
      </c>
      <c r="AX277" s="13" t="s">
        <v>72</v>
      </c>
      <c r="AY277" s="215" t="s">
        <v>129</v>
      </c>
    </row>
    <row r="278" spans="1:65" s="13" customFormat="1">
      <c r="B278" s="204"/>
      <c r="C278" s="205"/>
      <c r="D278" s="206" t="s">
        <v>139</v>
      </c>
      <c r="E278" s="207" t="s">
        <v>1</v>
      </c>
      <c r="F278" s="208" t="s">
        <v>627</v>
      </c>
      <c r="G278" s="205"/>
      <c r="H278" s="209">
        <v>52</v>
      </c>
      <c r="I278" s="210"/>
      <c r="J278" s="205"/>
      <c r="K278" s="205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139</v>
      </c>
      <c r="AU278" s="215" t="s">
        <v>80</v>
      </c>
      <c r="AV278" s="13" t="s">
        <v>82</v>
      </c>
      <c r="AW278" s="13" t="s">
        <v>29</v>
      </c>
      <c r="AX278" s="13" t="s">
        <v>72</v>
      </c>
      <c r="AY278" s="215" t="s">
        <v>129</v>
      </c>
    </row>
    <row r="279" spans="1:65" s="14" customFormat="1">
      <c r="B279" s="216"/>
      <c r="C279" s="217"/>
      <c r="D279" s="206" t="s">
        <v>139</v>
      </c>
      <c r="E279" s="218" t="s">
        <v>1</v>
      </c>
      <c r="F279" s="219" t="s">
        <v>142</v>
      </c>
      <c r="G279" s="217"/>
      <c r="H279" s="220">
        <v>888.1</v>
      </c>
      <c r="I279" s="221"/>
      <c r="J279" s="217"/>
      <c r="K279" s="217"/>
      <c r="L279" s="222"/>
      <c r="M279" s="247"/>
      <c r="N279" s="248"/>
      <c r="O279" s="248"/>
      <c r="P279" s="248"/>
      <c r="Q279" s="248"/>
      <c r="R279" s="248"/>
      <c r="S279" s="248"/>
      <c r="T279" s="249"/>
      <c r="AT279" s="226" t="s">
        <v>139</v>
      </c>
      <c r="AU279" s="226" t="s">
        <v>80</v>
      </c>
      <c r="AV279" s="14" t="s">
        <v>137</v>
      </c>
      <c r="AW279" s="14" t="s">
        <v>29</v>
      </c>
      <c r="AX279" s="14" t="s">
        <v>80</v>
      </c>
      <c r="AY279" s="226" t="s">
        <v>129</v>
      </c>
    </row>
    <row r="280" spans="1:65" s="2" customFormat="1" ht="6.95" customHeight="1">
      <c r="A280" s="34"/>
      <c r="B280" s="54"/>
      <c r="C280" s="55"/>
      <c r="D280" s="55"/>
      <c r="E280" s="55"/>
      <c r="F280" s="55"/>
      <c r="G280" s="55"/>
      <c r="H280" s="55"/>
      <c r="I280" s="55"/>
      <c r="J280" s="55"/>
      <c r="K280" s="55"/>
      <c r="L280" s="39"/>
      <c r="M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</row>
  </sheetData>
  <sheetProtection algorithmName="SHA-512" hashValue="JrUZAYE+qj1M3X7pA/GrtzWxmo9DpLOmuljAGuC1gCWxQ1cNLmpvOrSUb7eQVihFbDHvb7p9YdG0nPHTH3nEww==" saltValue="HobhL3CK+DnbzoH9D7KJEg==" spinCount="100000" sheet="1" objects="1" scenarios="1" formatColumns="0" formatRows="0" autoFilter="0"/>
  <autoFilter ref="C118:K27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3"/>
  <sheetViews>
    <sheetView showGridLines="0" topLeftCell="A221" workbookViewId="0">
      <selection activeCell="K241" sqref="K2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7" t="s">
        <v>96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103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2" t="str">
        <f>'Rekapitulace stavby'!K6</f>
        <v>15 - Oprava trati v úseku Kladno Ostrovec - Kralupy nad Vltavou</v>
      </c>
      <c r="F7" s="303"/>
      <c r="G7" s="303"/>
      <c r="H7" s="303"/>
      <c r="L7" s="20"/>
    </row>
    <row r="8" spans="1:46" s="1" customFormat="1" ht="12" customHeight="1">
      <c r="B8" s="20"/>
      <c r="D8" s="119" t="s">
        <v>104</v>
      </c>
      <c r="L8" s="20"/>
    </row>
    <row r="9" spans="1:46" s="2" customFormat="1" ht="16.5" customHeight="1">
      <c r="A9" s="34"/>
      <c r="B9" s="39"/>
      <c r="C9" s="34"/>
      <c r="D9" s="34"/>
      <c r="E9" s="302" t="s">
        <v>628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436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4" t="s">
        <v>629</v>
      </c>
      <c r="F11" s="305"/>
      <c r="G11" s="305"/>
      <c r="H11" s="30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44312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6" t="str">
        <f>'Rekapitulace stavby'!E14</f>
        <v>Vyplň údaj</v>
      </c>
      <c r="F20" s="307"/>
      <c r="G20" s="307"/>
      <c r="H20" s="307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08" t="s">
        <v>1</v>
      </c>
      <c r="F29" s="308"/>
      <c r="G29" s="308"/>
      <c r="H29" s="308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36</v>
      </c>
      <c r="E35" s="119" t="s">
        <v>37</v>
      </c>
      <c r="F35" s="129">
        <f>ROUND((SUM(BE123:BE232)),  2)</f>
        <v>0</v>
      </c>
      <c r="G35" s="34"/>
      <c r="H35" s="34"/>
      <c r="I35" s="130">
        <v>0.21</v>
      </c>
      <c r="J35" s="129">
        <f>ROUND(((SUM(BE123:BE232))*I35),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38</v>
      </c>
      <c r="F36" s="129">
        <f>ROUND((SUM(BF123:BF232)),  2)</f>
        <v>0</v>
      </c>
      <c r="G36" s="34"/>
      <c r="H36" s="34"/>
      <c r="I36" s="130">
        <v>0.15</v>
      </c>
      <c r="J36" s="129">
        <f>ROUND(((SUM(BF123:BF232))*I36),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39</v>
      </c>
      <c r="F37" s="129">
        <f>ROUND((SUM(BG123:BG232)),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40</v>
      </c>
      <c r="F38" s="129">
        <f>ROUND((SUM(BH123:BH232)),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41</v>
      </c>
      <c r="F39" s="129">
        <f>ROUND((SUM(BI123:BI232)),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0" t="str">
        <f>E7</f>
        <v>15 - Oprava trati v úseku Kladno Ostrovec - Kralupy nad Vltavou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00" t="s">
        <v>628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436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95" t="str">
        <f>E11</f>
        <v>01 - P2454</v>
      </c>
      <c r="F89" s="299"/>
      <c r="G89" s="299"/>
      <c r="H89" s="299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44312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107</v>
      </c>
      <c r="D96" s="150"/>
      <c r="E96" s="150"/>
      <c r="F96" s="150"/>
      <c r="G96" s="150"/>
      <c r="H96" s="150"/>
      <c r="I96" s="150"/>
      <c r="J96" s="151" t="s">
        <v>108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109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110</v>
      </c>
    </row>
    <row r="99" spans="1:47" s="9" customFormat="1" ht="24.95" customHeight="1">
      <c r="B99" s="153"/>
      <c r="C99" s="154"/>
      <c r="D99" s="155" t="s">
        <v>111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112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5" customHeight="1">
      <c r="B101" s="153"/>
      <c r="C101" s="154"/>
      <c r="D101" s="155" t="s">
        <v>113</v>
      </c>
      <c r="E101" s="156"/>
      <c r="F101" s="156"/>
      <c r="G101" s="156"/>
      <c r="H101" s="156"/>
      <c r="I101" s="156"/>
      <c r="J101" s="157">
        <f>J203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114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00" t="str">
        <f>E7</f>
        <v>15 - Oprava trati v úseku Kladno Ostrovec - Kralupy nad Vltavou</v>
      </c>
      <c r="F111" s="301"/>
      <c r="G111" s="301"/>
      <c r="H111" s="30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104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00" t="s">
        <v>628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436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5" t="str">
        <f>E11</f>
        <v>01 - P2454</v>
      </c>
      <c r="F115" s="299"/>
      <c r="G115" s="299"/>
      <c r="H115" s="299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>
        <f>IF(J14="","",J14)</f>
        <v>44312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E17</f>
        <v xml:space="preserve"> </v>
      </c>
      <c r="G119" s="36"/>
      <c r="H119" s="36"/>
      <c r="I119" s="29" t="s">
        <v>28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26</v>
      </c>
      <c r="D120" s="36"/>
      <c r="E120" s="36"/>
      <c r="F120" s="27" t="str">
        <f>IF(E20="","",E20)</f>
        <v>Vyplň údaj</v>
      </c>
      <c r="G120" s="36"/>
      <c r="H120" s="36"/>
      <c r="I120" s="29" t="s">
        <v>30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115</v>
      </c>
      <c r="D122" s="167" t="s">
        <v>57</v>
      </c>
      <c r="E122" s="167" t="s">
        <v>53</v>
      </c>
      <c r="F122" s="167" t="s">
        <v>54</v>
      </c>
      <c r="G122" s="167" t="s">
        <v>116</v>
      </c>
      <c r="H122" s="167" t="s">
        <v>117</v>
      </c>
      <c r="I122" s="167" t="s">
        <v>118</v>
      </c>
      <c r="J122" s="167" t="s">
        <v>108</v>
      </c>
      <c r="K122" s="168" t="s">
        <v>119</v>
      </c>
      <c r="L122" s="169"/>
      <c r="M122" s="75" t="s">
        <v>1</v>
      </c>
      <c r="N122" s="76" t="s">
        <v>36</v>
      </c>
      <c r="O122" s="76" t="s">
        <v>120</v>
      </c>
      <c r="P122" s="76" t="s">
        <v>121</v>
      </c>
      <c r="Q122" s="76" t="s">
        <v>122</v>
      </c>
      <c r="R122" s="76" t="s">
        <v>123</v>
      </c>
      <c r="S122" s="76" t="s">
        <v>124</v>
      </c>
      <c r="T122" s="77" t="s">
        <v>125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126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P124+P203</f>
        <v>0</v>
      </c>
      <c r="Q123" s="79"/>
      <c r="R123" s="172">
        <f>R124+R203</f>
        <v>132.63648000000001</v>
      </c>
      <c r="S123" s="79"/>
      <c r="T123" s="173">
        <f>T124+T203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71</v>
      </c>
      <c r="AU123" s="17" t="s">
        <v>110</v>
      </c>
      <c r="BK123" s="174">
        <f>BK124+BK203</f>
        <v>0</v>
      </c>
    </row>
    <row r="124" spans="1:65" s="12" customFormat="1" ht="25.9" customHeight="1">
      <c r="B124" s="175"/>
      <c r="C124" s="176"/>
      <c r="D124" s="177" t="s">
        <v>71</v>
      </c>
      <c r="E124" s="178" t="s">
        <v>127</v>
      </c>
      <c r="F124" s="178" t="s">
        <v>128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132.63648000000001</v>
      </c>
      <c r="S124" s="183"/>
      <c r="T124" s="185">
        <f>T125</f>
        <v>0</v>
      </c>
      <c r="AR124" s="186" t="s">
        <v>80</v>
      </c>
      <c r="AT124" s="187" t="s">
        <v>71</v>
      </c>
      <c r="AU124" s="187" t="s">
        <v>72</v>
      </c>
      <c r="AY124" s="186" t="s">
        <v>129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71</v>
      </c>
      <c r="E125" s="189" t="s">
        <v>130</v>
      </c>
      <c r="F125" s="189" t="s">
        <v>131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SUM(P126:P202)</f>
        <v>0</v>
      </c>
      <c r="Q125" s="183"/>
      <c r="R125" s="184">
        <f>SUM(R126:R202)</f>
        <v>132.63648000000001</v>
      </c>
      <c r="S125" s="183"/>
      <c r="T125" s="185">
        <f>SUM(T126:T202)</f>
        <v>0</v>
      </c>
      <c r="AR125" s="186" t="s">
        <v>80</v>
      </c>
      <c r="AT125" s="187" t="s">
        <v>71</v>
      </c>
      <c r="AU125" s="187" t="s">
        <v>80</v>
      </c>
      <c r="AY125" s="186" t="s">
        <v>129</v>
      </c>
      <c r="BK125" s="188">
        <f>SUM(BK126:BK202)</f>
        <v>0</v>
      </c>
    </row>
    <row r="126" spans="1:65" s="2" customFormat="1" ht="72">
      <c r="A126" s="34"/>
      <c r="B126" s="35"/>
      <c r="C126" s="191" t="s">
        <v>80</v>
      </c>
      <c r="D126" s="191" t="s">
        <v>132</v>
      </c>
      <c r="E126" s="192" t="s">
        <v>630</v>
      </c>
      <c r="F126" s="193" t="s">
        <v>631</v>
      </c>
      <c r="G126" s="194" t="s">
        <v>151</v>
      </c>
      <c r="H126" s="195">
        <v>35</v>
      </c>
      <c r="I126" s="196"/>
      <c r="J126" s="197">
        <f>ROUND(I126*H126,2)</f>
        <v>0</v>
      </c>
      <c r="K126" s="193" t="s">
        <v>136</v>
      </c>
      <c r="L126" s="39"/>
      <c r="M126" s="198" t="s">
        <v>1</v>
      </c>
      <c r="N126" s="199" t="s">
        <v>37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137</v>
      </c>
      <c r="AT126" s="202" t="s">
        <v>132</v>
      </c>
      <c r="AU126" s="202" t="s">
        <v>82</v>
      </c>
      <c r="AY126" s="17" t="s">
        <v>129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137</v>
      </c>
      <c r="BM126" s="202" t="s">
        <v>632</v>
      </c>
    </row>
    <row r="127" spans="1:65" s="13" customFormat="1">
      <c r="B127" s="204"/>
      <c r="C127" s="205"/>
      <c r="D127" s="206" t="s">
        <v>139</v>
      </c>
      <c r="E127" s="207" t="s">
        <v>1</v>
      </c>
      <c r="F127" s="208" t="s">
        <v>633</v>
      </c>
      <c r="G127" s="205"/>
      <c r="H127" s="209">
        <v>35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139</v>
      </c>
      <c r="AU127" s="215" t="s">
        <v>82</v>
      </c>
      <c r="AV127" s="13" t="s">
        <v>82</v>
      </c>
      <c r="AW127" s="13" t="s">
        <v>29</v>
      </c>
      <c r="AX127" s="13" t="s">
        <v>72</v>
      </c>
      <c r="AY127" s="215" t="s">
        <v>129</v>
      </c>
    </row>
    <row r="128" spans="1:65" s="14" customFormat="1">
      <c r="B128" s="216"/>
      <c r="C128" s="217"/>
      <c r="D128" s="206" t="s">
        <v>139</v>
      </c>
      <c r="E128" s="218" t="s">
        <v>1</v>
      </c>
      <c r="F128" s="219" t="s">
        <v>142</v>
      </c>
      <c r="G128" s="217"/>
      <c r="H128" s="220">
        <v>35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139</v>
      </c>
      <c r="AU128" s="226" t="s">
        <v>82</v>
      </c>
      <c r="AV128" s="14" t="s">
        <v>137</v>
      </c>
      <c r="AW128" s="14" t="s">
        <v>29</v>
      </c>
      <c r="AX128" s="14" t="s">
        <v>80</v>
      </c>
      <c r="AY128" s="226" t="s">
        <v>129</v>
      </c>
    </row>
    <row r="129" spans="1:65" s="2" customFormat="1" ht="123" customHeight="1">
      <c r="A129" s="34"/>
      <c r="B129" s="35"/>
      <c r="C129" s="191" t="s">
        <v>82</v>
      </c>
      <c r="D129" s="191" t="s">
        <v>132</v>
      </c>
      <c r="E129" s="192" t="s">
        <v>634</v>
      </c>
      <c r="F129" s="193" t="s">
        <v>635</v>
      </c>
      <c r="G129" s="194" t="s">
        <v>151</v>
      </c>
      <c r="H129" s="195">
        <v>35</v>
      </c>
      <c r="I129" s="196"/>
      <c r="J129" s="197">
        <f>ROUND(I129*H129,2)</f>
        <v>0</v>
      </c>
      <c r="K129" s="193" t="s">
        <v>136</v>
      </c>
      <c r="L129" s="39"/>
      <c r="M129" s="198" t="s">
        <v>1</v>
      </c>
      <c r="N129" s="199" t="s">
        <v>37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137</v>
      </c>
      <c r="AT129" s="202" t="s">
        <v>132</v>
      </c>
      <c r="AU129" s="202" t="s">
        <v>82</v>
      </c>
      <c r="AY129" s="17" t="s">
        <v>129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137</v>
      </c>
      <c r="BM129" s="202" t="s">
        <v>636</v>
      </c>
    </row>
    <row r="130" spans="1:65" s="13" customFormat="1">
      <c r="B130" s="204"/>
      <c r="C130" s="205"/>
      <c r="D130" s="206" t="s">
        <v>139</v>
      </c>
      <c r="E130" s="207" t="s">
        <v>1</v>
      </c>
      <c r="F130" s="208" t="s">
        <v>633</v>
      </c>
      <c r="G130" s="205"/>
      <c r="H130" s="209">
        <v>35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139</v>
      </c>
      <c r="AU130" s="215" t="s">
        <v>82</v>
      </c>
      <c r="AV130" s="13" t="s">
        <v>82</v>
      </c>
      <c r="AW130" s="13" t="s">
        <v>29</v>
      </c>
      <c r="AX130" s="13" t="s">
        <v>72</v>
      </c>
      <c r="AY130" s="215" t="s">
        <v>129</v>
      </c>
    </row>
    <row r="131" spans="1:65" s="14" customFormat="1">
      <c r="B131" s="216"/>
      <c r="C131" s="217"/>
      <c r="D131" s="206" t="s">
        <v>139</v>
      </c>
      <c r="E131" s="218" t="s">
        <v>1</v>
      </c>
      <c r="F131" s="219" t="s">
        <v>142</v>
      </c>
      <c r="G131" s="217"/>
      <c r="H131" s="220">
        <v>35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139</v>
      </c>
      <c r="AU131" s="226" t="s">
        <v>82</v>
      </c>
      <c r="AV131" s="14" t="s">
        <v>137</v>
      </c>
      <c r="AW131" s="14" t="s">
        <v>29</v>
      </c>
      <c r="AX131" s="14" t="s">
        <v>80</v>
      </c>
      <c r="AY131" s="226" t="s">
        <v>129</v>
      </c>
    </row>
    <row r="132" spans="1:65" s="2" customFormat="1" ht="72">
      <c r="A132" s="34"/>
      <c r="B132" s="35"/>
      <c r="C132" s="191" t="s">
        <v>148</v>
      </c>
      <c r="D132" s="191" t="s">
        <v>132</v>
      </c>
      <c r="E132" s="192" t="s">
        <v>149</v>
      </c>
      <c r="F132" s="193" t="s">
        <v>150</v>
      </c>
      <c r="G132" s="194" t="s">
        <v>151</v>
      </c>
      <c r="H132" s="195">
        <v>35</v>
      </c>
      <c r="I132" s="196"/>
      <c r="J132" s="197">
        <f>ROUND(I132*H132,2)</f>
        <v>0</v>
      </c>
      <c r="K132" s="193" t="s">
        <v>136</v>
      </c>
      <c r="L132" s="39"/>
      <c r="M132" s="198" t="s">
        <v>1</v>
      </c>
      <c r="N132" s="199" t="s">
        <v>37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137</v>
      </c>
      <c r="AT132" s="202" t="s">
        <v>132</v>
      </c>
      <c r="AU132" s="202" t="s">
        <v>82</v>
      </c>
      <c r="AY132" s="17" t="s">
        <v>129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137</v>
      </c>
      <c r="BM132" s="202" t="s">
        <v>637</v>
      </c>
    </row>
    <row r="133" spans="1:65" s="13" customFormat="1">
      <c r="B133" s="204"/>
      <c r="C133" s="205"/>
      <c r="D133" s="206" t="s">
        <v>139</v>
      </c>
      <c r="E133" s="207" t="s">
        <v>1</v>
      </c>
      <c r="F133" s="208" t="s">
        <v>326</v>
      </c>
      <c r="G133" s="205"/>
      <c r="H133" s="209">
        <v>35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139</v>
      </c>
      <c r="AU133" s="215" t="s">
        <v>82</v>
      </c>
      <c r="AV133" s="13" t="s">
        <v>82</v>
      </c>
      <c r="AW133" s="13" t="s">
        <v>29</v>
      </c>
      <c r="AX133" s="13" t="s">
        <v>72</v>
      </c>
      <c r="AY133" s="215" t="s">
        <v>129</v>
      </c>
    </row>
    <row r="134" spans="1:65" s="14" customFormat="1">
      <c r="B134" s="216"/>
      <c r="C134" s="217"/>
      <c r="D134" s="206" t="s">
        <v>139</v>
      </c>
      <c r="E134" s="218" t="s">
        <v>1</v>
      </c>
      <c r="F134" s="219" t="s">
        <v>142</v>
      </c>
      <c r="G134" s="217"/>
      <c r="H134" s="220">
        <v>35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139</v>
      </c>
      <c r="AU134" s="226" t="s">
        <v>82</v>
      </c>
      <c r="AV134" s="14" t="s">
        <v>137</v>
      </c>
      <c r="AW134" s="14" t="s">
        <v>29</v>
      </c>
      <c r="AX134" s="14" t="s">
        <v>80</v>
      </c>
      <c r="AY134" s="226" t="s">
        <v>129</v>
      </c>
    </row>
    <row r="135" spans="1:65" s="2" customFormat="1" ht="16.5" customHeight="1">
      <c r="A135" s="34"/>
      <c r="B135" s="35"/>
      <c r="C135" s="227" t="s">
        <v>137</v>
      </c>
      <c r="D135" s="227" t="s">
        <v>154</v>
      </c>
      <c r="E135" s="228" t="s">
        <v>155</v>
      </c>
      <c r="F135" s="229" t="s">
        <v>156</v>
      </c>
      <c r="G135" s="230" t="s">
        <v>157</v>
      </c>
      <c r="H135" s="231">
        <v>63</v>
      </c>
      <c r="I135" s="232"/>
      <c r="J135" s="233">
        <f>ROUND(I135*H135,2)</f>
        <v>0</v>
      </c>
      <c r="K135" s="229" t="s">
        <v>136</v>
      </c>
      <c r="L135" s="234"/>
      <c r="M135" s="235" t="s">
        <v>1</v>
      </c>
      <c r="N135" s="236" t="s">
        <v>37</v>
      </c>
      <c r="O135" s="71"/>
      <c r="P135" s="200">
        <f>O135*H135</f>
        <v>0</v>
      </c>
      <c r="Q135" s="200">
        <v>1</v>
      </c>
      <c r="R135" s="200">
        <f>Q135*H135</f>
        <v>63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158</v>
      </c>
      <c r="AT135" s="202" t="s">
        <v>154</v>
      </c>
      <c r="AU135" s="202" t="s">
        <v>82</v>
      </c>
      <c r="AY135" s="17" t="s">
        <v>129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137</v>
      </c>
      <c r="BM135" s="202" t="s">
        <v>638</v>
      </c>
    </row>
    <row r="136" spans="1:65" s="13" customFormat="1">
      <c r="B136" s="204"/>
      <c r="C136" s="205"/>
      <c r="D136" s="206" t="s">
        <v>139</v>
      </c>
      <c r="E136" s="207" t="s">
        <v>1</v>
      </c>
      <c r="F136" s="208" t="s">
        <v>639</v>
      </c>
      <c r="G136" s="205"/>
      <c r="H136" s="209">
        <v>63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139</v>
      </c>
      <c r="AU136" s="215" t="s">
        <v>82</v>
      </c>
      <c r="AV136" s="13" t="s">
        <v>82</v>
      </c>
      <c r="AW136" s="13" t="s">
        <v>29</v>
      </c>
      <c r="AX136" s="13" t="s">
        <v>72</v>
      </c>
      <c r="AY136" s="215" t="s">
        <v>129</v>
      </c>
    </row>
    <row r="137" spans="1:65" s="14" customFormat="1">
      <c r="B137" s="216"/>
      <c r="C137" s="217"/>
      <c r="D137" s="206" t="s">
        <v>139</v>
      </c>
      <c r="E137" s="218" t="s">
        <v>1</v>
      </c>
      <c r="F137" s="219" t="s">
        <v>142</v>
      </c>
      <c r="G137" s="217"/>
      <c r="H137" s="220">
        <v>63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139</v>
      </c>
      <c r="AU137" s="226" t="s">
        <v>82</v>
      </c>
      <c r="AV137" s="14" t="s">
        <v>137</v>
      </c>
      <c r="AW137" s="14" t="s">
        <v>29</v>
      </c>
      <c r="AX137" s="14" t="s">
        <v>80</v>
      </c>
      <c r="AY137" s="226" t="s">
        <v>129</v>
      </c>
    </row>
    <row r="138" spans="1:65" s="2" customFormat="1" ht="78" customHeight="1">
      <c r="A138" s="34"/>
      <c r="B138" s="35"/>
      <c r="C138" s="191" t="s">
        <v>130</v>
      </c>
      <c r="D138" s="191" t="s">
        <v>132</v>
      </c>
      <c r="E138" s="192" t="s">
        <v>640</v>
      </c>
      <c r="F138" s="193" t="s">
        <v>641</v>
      </c>
      <c r="G138" s="194" t="s">
        <v>145</v>
      </c>
      <c r="H138" s="195">
        <v>0.02</v>
      </c>
      <c r="I138" s="196"/>
      <c r="J138" s="197">
        <f>ROUND(I138*H138,2)</f>
        <v>0</v>
      </c>
      <c r="K138" s="193" t="s">
        <v>136</v>
      </c>
      <c r="L138" s="39"/>
      <c r="M138" s="198" t="s">
        <v>1</v>
      </c>
      <c r="N138" s="199" t="s">
        <v>37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137</v>
      </c>
      <c r="AT138" s="202" t="s">
        <v>132</v>
      </c>
      <c r="AU138" s="202" t="s">
        <v>82</v>
      </c>
      <c r="AY138" s="17" t="s">
        <v>129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137</v>
      </c>
      <c r="BM138" s="202" t="s">
        <v>643</v>
      </c>
    </row>
    <row r="139" spans="1:65" s="13" customFormat="1">
      <c r="B139" s="204"/>
      <c r="C139" s="205"/>
      <c r="D139" s="206" t="s">
        <v>139</v>
      </c>
      <c r="E139" s="207" t="s">
        <v>1</v>
      </c>
      <c r="F139" s="208" t="s">
        <v>644</v>
      </c>
      <c r="G139" s="205"/>
      <c r="H139" s="209">
        <v>0.02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139</v>
      </c>
      <c r="AU139" s="215" t="s">
        <v>82</v>
      </c>
      <c r="AV139" s="13" t="s">
        <v>82</v>
      </c>
      <c r="AW139" s="13" t="s">
        <v>29</v>
      </c>
      <c r="AX139" s="13" t="s">
        <v>72</v>
      </c>
      <c r="AY139" s="215" t="s">
        <v>129</v>
      </c>
    </row>
    <row r="140" spans="1:65" s="14" customFormat="1">
      <c r="B140" s="216"/>
      <c r="C140" s="217"/>
      <c r="D140" s="206" t="s">
        <v>139</v>
      </c>
      <c r="E140" s="218" t="s">
        <v>1</v>
      </c>
      <c r="F140" s="219" t="s">
        <v>142</v>
      </c>
      <c r="G140" s="217"/>
      <c r="H140" s="220">
        <v>0.02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139</v>
      </c>
      <c r="AU140" s="226" t="s">
        <v>82</v>
      </c>
      <c r="AV140" s="14" t="s">
        <v>137</v>
      </c>
      <c r="AW140" s="14" t="s">
        <v>29</v>
      </c>
      <c r="AX140" s="14" t="s">
        <v>80</v>
      </c>
      <c r="AY140" s="226" t="s">
        <v>129</v>
      </c>
    </row>
    <row r="141" spans="1:65" s="2" customFormat="1" ht="21.75" customHeight="1">
      <c r="A141" s="34"/>
      <c r="B141" s="35"/>
      <c r="C141" s="227" t="s">
        <v>166</v>
      </c>
      <c r="D141" s="227" t="s">
        <v>154</v>
      </c>
      <c r="E141" s="228" t="s">
        <v>167</v>
      </c>
      <c r="F141" s="229" t="s">
        <v>168</v>
      </c>
      <c r="G141" s="230" t="s">
        <v>163</v>
      </c>
      <c r="H141" s="231">
        <v>34</v>
      </c>
      <c r="I141" s="251"/>
      <c r="J141" s="233">
        <f>ROUND(I141*H141,2)</f>
        <v>0</v>
      </c>
      <c r="K141" s="229" t="s">
        <v>136</v>
      </c>
      <c r="L141" s="234"/>
      <c r="M141" s="235" t="s">
        <v>1</v>
      </c>
      <c r="N141" s="236" t="s">
        <v>37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158</v>
      </c>
      <c r="AT141" s="202" t="s">
        <v>154</v>
      </c>
      <c r="AU141" s="202" t="s">
        <v>82</v>
      </c>
      <c r="AY141" s="17" t="s">
        <v>129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80</v>
      </c>
      <c r="BK141" s="203">
        <f>ROUND(I141*H141,2)</f>
        <v>0</v>
      </c>
      <c r="BL141" s="17" t="s">
        <v>137</v>
      </c>
      <c r="BM141" s="202" t="s">
        <v>645</v>
      </c>
    </row>
    <row r="142" spans="1:65" s="15" customFormat="1">
      <c r="B142" s="237"/>
      <c r="C142" s="238"/>
      <c r="D142" s="206" t="s">
        <v>139</v>
      </c>
      <c r="E142" s="239" t="s">
        <v>1</v>
      </c>
      <c r="F142" s="240" t="s">
        <v>385</v>
      </c>
      <c r="G142" s="238"/>
      <c r="H142" s="239" t="s">
        <v>1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AT142" s="246" t="s">
        <v>139</v>
      </c>
      <c r="AU142" s="246" t="s">
        <v>82</v>
      </c>
      <c r="AV142" s="15" t="s">
        <v>80</v>
      </c>
      <c r="AW142" s="15" t="s">
        <v>29</v>
      </c>
      <c r="AX142" s="15" t="s">
        <v>72</v>
      </c>
      <c r="AY142" s="246" t="s">
        <v>129</v>
      </c>
    </row>
    <row r="143" spans="1:65" s="13" customFormat="1">
      <c r="B143" s="204"/>
      <c r="C143" s="205"/>
      <c r="D143" s="206" t="s">
        <v>139</v>
      </c>
      <c r="E143" s="207" t="s">
        <v>1</v>
      </c>
      <c r="F143" s="208" t="s">
        <v>315</v>
      </c>
      <c r="G143" s="205"/>
      <c r="H143" s="209">
        <v>34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139</v>
      </c>
      <c r="AU143" s="215" t="s">
        <v>82</v>
      </c>
      <c r="AV143" s="13" t="s">
        <v>82</v>
      </c>
      <c r="AW143" s="13" t="s">
        <v>29</v>
      </c>
      <c r="AX143" s="13" t="s">
        <v>72</v>
      </c>
      <c r="AY143" s="215" t="s">
        <v>129</v>
      </c>
    </row>
    <row r="144" spans="1:65" s="14" customFormat="1">
      <c r="B144" s="216"/>
      <c r="C144" s="217"/>
      <c r="D144" s="206" t="s">
        <v>139</v>
      </c>
      <c r="E144" s="218" t="s">
        <v>1</v>
      </c>
      <c r="F144" s="219" t="s">
        <v>142</v>
      </c>
      <c r="G144" s="217"/>
      <c r="H144" s="220">
        <v>34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139</v>
      </c>
      <c r="AU144" s="226" t="s">
        <v>82</v>
      </c>
      <c r="AV144" s="14" t="s">
        <v>137</v>
      </c>
      <c r="AW144" s="14" t="s">
        <v>29</v>
      </c>
      <c r="AX144" s="14" t="s">
        <v>80</v>
      </c>
      <c r="AY144" s="226" t="s">
        <v>129</v>
      </c>
    </row>
    <row r="145" spans="1:65" s="2" customFormat="1" ht="16.5" customHeight="1">
      <c r="A145" s="34"/>
      <c r="B145" s="35"/>
      <c r="C145" s="227" t="s">
        <v>173</v>
      </c>
      <c r="D145" s="227" t="s">
        <v>154</v>
      </c>
      <c r="E145" s="228" t="s">
        <v>646</v>
      </c>
      <c r="F145" s="229" t="s">
        <v>647</v>
      </c>
      <c r="G145" s="230" t="s">
        <v>176</v>
      </c>
      <c r="H145" s="231">
        <v>40</v>
      </c>
      <c r="I145" s="251"/>
      <c r="J145" s="233">
        <f>ROUND(I145*H145,2)</f>
        <v>0</v>
      </c>
      <c r="K145" s="229" t="s">
        <v>136</v>
      </c>
      <c r="L145" s="234"/>
      <c r="M145" s="235" t="s">
        <v>1</v>
      </c>
      <c r="N145" s="236" t="s">
        <v>37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158</v>
      </c>
      <c r="AT145" s="202" t="s">
        <v>154</v>
      </c>
      <c r="AU145" s="202" t="s">
        <v>82</v>
      </c>
      <c r="AY145" s="17" t="s">
        <v>129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137</v>
      </c>
      <c r="BM145" s="202" t="s">
        <v>648</v>
      </c>
    </row>
    <row r="146" spans="1:65" s="15" customFormat="1">
      <c r="B146" s="237"/>
      <c r="C146" s="238"/>
      <c r="D146" s="206" t="s">
        <v>139</v>
      </c>
      <c r="E146" s="239" t="s">
        <v>1</v>
      </c>
      <c r="F146" s="240" t="s">
        <v>385</v>
      </c>
      <c r="G146" s="238"/>
      <c r="H146" s="239" t="s">
        <v>1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139</v>
      </c>
      <c r="AU146" s="246" t="s">
        <v>82</v>
      </c>
      <c r="AV146" s="15" t="s">
        <v>80</v>
      </c>
      <c r="AW146" s="15" t="s">
        <v>29</v>
      </c>
      <c r="AX146" s="15" t="s">
        <v>72</v>
      </c>
      <c r="AY146" s="246" t="s">
        <v>129</v>
      </c>
    </row>
    <row r="147" spans="1:65" s="13" customFormat="1">
      <c r="B147" s="204"/>
      <c r="C147" s="205"/>
      <c r="D147" s="206" t="s">
        <v>139</v>
      </c>
      <c r="E147" s="207" t="s">
        <v>1</v>
      </c>
      <c r="F147" s="208" t="s">
        <v>495</v>
      </c>
      <c r="G147" s="205"/>
      <c r="H147" s="209">
        <v>40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139</v>
      </c>
      <c r="AU147" s="215" t="s">
        <v>82</v>
      </c>
      <c r="AV147" s="13" t="s">
        <v>82</v>
      </c>
      <c r="AW147" s="13" t="s">
        <v>29</v>
      </c>
      <c r="AX147" s="13" t="s">
        <v>72</v>
      </c>
      <c r="AY147" s="215" t="s">
        <v>129</v>
      </c>
    </row>
    <row r="148" spans="1:65" s="14" customFormat="1">
      <c r="B148" s="216"/>
      <c r="C148" s="217"/>
      <c r="D148" s="206" t="s">
        <v>139</v>
      </c>
      <c r="E148" s="218" t="s">
        <v>1</v>
      </c>
      <c r="F148" s="219" t="s">
        <v>142</v>
      </c>
      <c r="G148" s="217"/>
      <c r="H148" s="220">
        <v>40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139</v>
      </c>
      <c r="AU148" s="226" t="s">
        <v>82</v>
      </c>
      <c r="AV148" s="14" t="s">
        <v>137</v>
      </c>
      <c r="AW148" s="14" t="s">
        <v>29</v>
      </c>
      <c r="AX148" s="14" t="s">
        <v>80</v>
      </c>
      <c r="AY148" s="226" t="s">
        <v>129</v>
      </c>
    </row>
    <row r="149" spans="1:65" s="2" customFormat="1" ht="24">
      <c r="A149" s="34"/>
      <c r="B149" s="35"/>
      <c r="C149" s="227" t="s">
        <v>158</v>
      </c>
      <c r="D149" s="227" t="s">
        <v>154</v>
      </c>
      <c r="E149" s="228" t="s">
        <v>649</v>
      </c>
      <c r="F149" s="229" t="s">
        <v>650</v>
      </c>
      <c r="G149" s="230" t="s">
        <v>163</v>
      </c>
      <c r="H149" s="231">
        <v>136</v>
      </c>
      <c r="I149" s="232"/>
      <c r="J149" s="233">
        <f>ROUND(I149*H149,2)</f>
        <v>0</v>
      </c>
      <c r="K149" s="229" t="s">
        <v>136</v>
      </c>
      <c r="L149" s="234"/>
      <c r="M149" s="235" t="s">
        <v>1</v>
      </c>
      <c r="N149" s="236" t="s">
        <v>37</v>
      </c>
      <c r="O149" s="71"/>
      <c r="P149" s="200">
        <f>O149*H149</f>
        <v>0</v>
      </c>
      <c r="Q149" s="200">
        <v>1.23E-3</v>
      </c>
      <c r="R149" s="200">
        <f>Q149*H149</f>
        <v>0.16727999999999998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158</v>
      </c>
      <c r="AT149" s="202" t="s">
        <v>154</v>
      </c>
      <c r="AU149" s="202" t="s">
        <v>82</v>
      </c>
      <c r="AY149" s="17" t="s">
        <v>129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137</v>
      </c>
      <c r="BM149" s="202" t="s">
        <v>651</v>
      </c>
    </row>
    <row r="150" spans="1:65" s="13" customFormat="1">
      <c r="B150" s="204"/>
      <c r="C150" s="205"/>
      <c r="D150" s="206" t="s">
        <v>139</v>
      </c>
      <c r="E150" s="207" t="s">
        <v>1</v>
      </c>
      <c r="F150" s="208" t="s">
        <v>652</v>
      </c>
      <c r="G150" s="205"/>
      <c r="H150" s="209">
        <v>136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139</v>
      </c>
      <c r="AU150" s="215" t="s">
        <v>82</v>
      </c>
      <c r="AV150" s="13" t="s">
        <v>82</v>
      </c>
      <c r="AW150" s="13" t="s">
        <v>29</v>
      </c>
      <c r="AX150" s="13" t="s">
        <v>72</v>
      </c>
      <c r="AY150" s="215" t="s">
        <v>129</v>
      </c>
    </row>
    <row r="151" spans="1:65" s="14" customFormat="1">
      <c r="B151" s="216"/>
      <c r="C151" s="217"/>
      <c r="D151" s="206" t="s">
        <v>139</v>
      </c>
      <c r="E151" s="218" t="s">
        <v>1</v>
      </c>
      <c r="F151" s="219" t="s">
        <v>142</v>
      </c>
      <c r="G151" s="217"/>
      <c r="H151" s="220">
        <v>136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139</v>
      </c>
      <c r="AU151" s="226" t="s">
        <v>82</v>
      </c>
      <c r="AV151" s="14" t="s">
        <v>137</v>
      </c>
      <c r="AW151" s="14" t="s">
        <v>29</v>
      </c>
      <c r="AX151" s="14" t="s">
        <v>80</v>
      </c>
      <c r="AY151" s="226" t="s">
        <v>129</v>
      </c>
    </row>
    <row r="152" spans="1:65" s="2" customFormat="1" ht="21.75" customHeight="1">
      <c r="A152" s="34"/>
      <c r="B152" s="35"/>
      <c r="C152" s="227" t="s">
        <v>183</v>
      </c>
      <c r="D152" s="227" t="s">
        <v>154</v>
      </c>
      <c r="E152" s="228" t="s">
        <v>205</v>
      </c>
      <c r="F152" s="229" t="s">
        <v>206</v>
      </c>
      <c r="G152" s="230" t="s">
        <v>163</v>
      </c>
      <c r="H152" s="231">
        <v>68</v>
      </c>
      <c r="I152" s="251"/>
      <c r="J152" s="233">
        <f>ROUND(I152*H152,2)</f>
        <v>0</v>
      </c>
      <c r="K152" s="229" t="s">
        <v>136</v>
      </c>
      <c r="L152" s="234"/>
      <c r="M152" s="235" t="s">
        <v>1</v>
      </c>
      <c r="N152" s="236" t="s">
        <v>37</v>
      </c>
      <c r="O152" s="71"/>
      <c r="P152" s="200">
        <f>O152*H152</f>
        <v>0</v>
      </c>
      <c r="Q152" s="200">
        <v>1.8000000000000001E-4</v>
      </c>
      <c r="R152" s="200">
        <f>Q152*H152</f>
        <v>1.2240000000000001E-2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158</v>
      </c>
      <c r="AT152" s="202" t="s">
        <v>154</v>
      </c>
      <c r="AU152" s="202" t="s">
        <v>82</v>
      </c>
      <c r="AY152" s="17" t="s">
        <v>129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80</v>
      </c>
      <c r="BK152" s="203">
        <f>ROUND(I152*H152,2)</f>
        <v>0</v>
      </c>
      <c r="BL152" s="17" t="s">
        <v>137</v>
      </c>
      <c r="BM152" s="202" t="s">
        <v>653</v>
      </c>
    </row>
    <row r="153" spans="1:65" s="15" customFormat="1">
      <c r="B153" s="237"/>
      <c r="C153" s="238"/>
      <c r="D153" s="206" t="s">
        <v>139</v>
      </c>
      <c r="E153" s="239" t="s">
        <v>1</v>
      </c>
      <c r="F153" s="240" t="s">
        <v>385</v>
      </c>
      <c r="G153" s="238"/>
      <c r="H153" s="239" t="s">
        <v>1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AT153" s="246" t="s">
        <v>139</v>
      </c>
      <c r="AU153" s="246" t="s">
        <v>82</v>
      </c>
      <c r="AV153" s="15" t="s">
        <v>80</v>
      </c>
      <c r="AW153" s="15" t="s">
        <v>29</v>
      </c>
      <c r="AX153" s="15" t="s">
        <v>72</v>
      </c>
      <c r="AY153" s="246" t="s">
        <v>129</v>
      </c>
    </row>
    <row r="154" spans="1:65" s="13" customFormat="1">
      <c r="B154" s="204"/>
      <c r="C154" s="205"/>
      <c r="D154" s="206" t="s">
        <v>139</v>
      </c>
      <c r="E154" s="207" t="s">
        <v>1</v>
      </c>
      <c r="F154" s="208" t="s">
        <v>654</v>
      </c>
      <c r="G154" s="205"/>
      <c r="H154" s="209">
        <v>68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139</v>
      </c>
      <c r="AU154" s="215" t="s">
        <v>82</v>
      </c>
      <c r="AV154" s="13" t="s">
        <v>82</v>
      </c>
      <c r="AW154" s="13" t="s">
        <v>29</v>
      </c>
      <c r="AX154" s="13" t="s">
        <v>72</v>
      </c>
      <c r="AY154" s="215" t="s">
        <v>129</v>
      </c>
    </row>
    <row r="155" spans="1:65" s="14" customFormat="1">
      <c r="B155" s="216"/>
      <c r="C155" s="217"/>
      <c r="D155" s="206" t="s">
        <v>139</v>
      </c>
      <c r="E155" s="218" t="s">
        <v>1</v>
      </c>
      <c r="F155" s="219" t="s">
        <v>142</v>
      </c>
      <c r="G155" s="217"/>
      <c r="H155" s="220">
        <v>68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139</v>
      </c>
      <c r="AU155" s="226" t="s">
        <v>82</v>
      </c>
      <c r="AV155" s="14" t="s">
        <v>137</v>
      </c>
      <c r="AW155" s="14" t="s">
        <v>29</v>
      </c>
      <c r="AX155" s="14" t="s">
        <v>80</v>
      </c>
      <c r="AY155" s="226" t="s">
        <v>129</v>
      </c>
    </row>
    <row r="156" spans="1:65" s="2" customFormat="1" ht="90" customHeight="1">
      <c r="A156" s="34"/>
      <c r="B156" s="35"/>
      <c r="C156" s="191" t="s">
        <v>188</v>
      </c>
      <c r="D156" s="191" t="s">
        <v>132</v>
      </c>
      <c r="E156" s="192" t="s">
        <v>655</v>
      </c>
      <c r="F156" s="193" t="s">
        <v>656</v>
      </c>
      <c r="G156" s="194" t="s">
        <v>145</v>
      </c>
      <c r="H156" s="195">
        <v>0.02</v>
      </c>
      <c r="I156" s="196"/>
      <c r="J156" s="197">
        <f>ROUND(I156*H156,2)</f>
        <v>0</v>
      </c>
      <c r="K156" s="193" t="s">
        <v>136</v>
      </c>
      <c r="L156" s="39"/>
      <c r="M156" s="198" t="s">
        <v>1</v>
      </c>
      <c r="N156" s="199" t="s">
        <v>37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137</v>
      </c>
      <c r="AT156" s="202" t="s">
        <v>132</v>
      </c>
      <c r="AU156" s="202" t="s">
        <v>82</v>
      </c>
      <c r="AY156" s="17" t="s">
        <v>129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80</v>
      </c>
      <c r="BK156" s="203">
        <f>ROUND(I156*H156,2)</f>
        <v>0</v>
      </c>
      <c r="BL156" s="17" t="s">
        <v>137</v>
      </c>
      <c r="BM156" s="202" t="s">
        <v>657</v>
      </c>
    </row>
    <row r="157" spans="1:65" s="13" customFormat="1">
      <c r="B157" s="204"/>
      <c r="C157" s="205"/>
      <c r="D157" s="206" t="s">
        <v>139</v>
      </c>
      <c r="E157" s="207" t="s">
        <v>1</v>
      </c>
      <c r="F157" s="208" t="s">
        <v>644</v>
      </c>
      <c r="G157" s="205"/>
      <c r="H157" s="209">
        <v>0.02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139</v>
      </c>
      <c r="AU157" s="215" t="s">
        <v>82</v>
      </c>
      <c r="AV157" s="13" t="s">
        <v>82</v>
      </c>
      <c r="AW157" s="13" t="s">
        <v>29</v>
      </c>
      <c r="AX157" s="13" t="s">
        <v>72</v>
      </c>
      <c r="AY157" s="215" t="s">
        <v>129</v>
      </c>
    </row>
    <row r="158" spans="1:65" s="14" customFormat="1">
      <c r="B158" s="216"/>
      <c r="C158" s="217"/>
      <c r="D158" s="206" t="s">
        <v>139</v>
      </c>
      <c r="E158" s="218" t="s">
        <v>1</v>
      </c>
      <c r="F158" s="219" t="s">
        <v>142</v>
      </c>
      <c r="G158" s="217"/>
      <c r="H158" s="220">
        <v>0.02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139</v>
      </c>
      <c r="AU158" s="226" t="s">
        <v>82</v>
      </c>
      <c r="AV158" s="14" t="s">
        <v>137</v>
      </c>
      <c r="AW158" s="14" t="s">
        <v>29</v>
      </c>
      <c r="AX158" s="14" t="s">
        <v>80</v>
      </c>
      <c r="AY158" s="226" t="s">
        <v>129</v>
      </c>
    </row>
    <row r="159" spans="1:65" s="2" customFormat="1" ht="134.25" customHeight="1">
      <c r="A159" s="34"/>
      <c r="B159" s="35"/>
      <c r="C159" s="191" t="s">
        <v>193</v>
      </c>
      <c r="D159" s="191" t="s">
        <v>132</v>
      </c>
      <c r="E159" s="192" t="s">
        <v>214</v>
      </c>
      <c r="F159" s="193" t="s">
        <v>215</v>
      </c>
      <c r="G159" s="194" t="s">
        <v>145</v>
      </c>
      <c r="H159" s="195">
        <v>0.06</v>
      </c>
      <c r="I159" s="196"/>
      <c r="J159" s="197">
        <f>ROUND(I159*H159,2)</f>
        <v>0</v>
      </c>
      <c r="K159" s="193" t="s">
        <v>136</v>
      </c>
      <c r="L159" s="39"/>
      <c r="M159" s="198" t="s">
        <v>1</v>
      </c>
      <c r="N159" s="199" t="s">
        <v>37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137</v>
      </c>
      <c r="AT159" s="202" t="s">
        <v>132</v>
      </c>
      <c r="AU159" s="202" t="s">
        <v>82</v>
      </c>
      <c r="AY159" s="17" t="s">
        <v>129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80</v>
      </c>
      <c r="BK159" s="203">
        <f>ROUND(I159*H159,2)</f>
        <v>0</v>
      </c>
      <c r="BL159" s="17" t="s">
        <v>137</v>
      </c>
      <c r="BM159" s="202" t="s">
        <v>658</v>
      </c>
    </row>
    <row r="160" spans="1:65" s="13" customFormat="1">
      <c r="B160" s="204"/>
      <c r="C160" s="205"/>
      <c r="D160" s="206" t="s">
        <v>139</v>
      </c>
      <c r="E160" s="207" t="s">
        <v>1</v>
      </c>
      <c r="F160" s="208" t="s">
        <v>659</v>
      </c>
      <c r="G160" s="205"/>
      <c r="H160" s="209">
        <v>0.06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139</v>
      </c>
      <c r="AU160" s="215" t="s">
        <v>82</v>
      </c>
      <c r="AV160" s="13" t="s">
        <v>82</v>
      </c>
      <c r="AW160" s="13" t="s">
        <v>29</v>
      </c>
      <c r="AX160" s="13" t="s">
        <v>72</v>
      </c>
      <c r="AY160" s="215" t="s">
        <v>129</v>
      </c>
    </row>
    <row r="161" spans="1:65" s="14" customFormat="1">
      <c r="B161" s="216"/>
      <c r="C161" s="217"/>
      <c r="D161" s="206" t="s">
        <v>139</v>
      </c>
      <c r="E161" s="218" t="s">
        <v>1</v>
      </c>
      <c r="F161" s="219" t="s">
        <v>142</v>
      </c>
      <c r="G161" s="217"/>
      <c r="H161" s="220">
        <v>0.06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139</v>
      </c>
      <c r="AU161" s="226" t="s">
        <v>82</v>
      </c>
      <c r="AV161" s="14" t="s">
        <v>137</v>
      </c>
      <c r="AW161" s="14" t="s">
        <v>29</v>
      </c>
      <c r="AX161" s="14" t="s">
        <v>80</v>
      </c>
      <c r="AY161" s="226" t="s">
        <v>129</v>
      </c>
    </row>
    <row r="162" spans="1:65" s="2" customFormat="1" ht="114.95" customHeight="1">
      <c r="A162" s="34"/>
      <c r="B162" s="35"/>
      <c r="C162" s="191" t="s">
        <v>198</v>
      </c>
      <c r="D162" s="191" t="s">
        <v>132</v>
      </c>
      <c r="E162" s="192" t="s">
        <v>492</v>
      </c>
      <c r="F162" s="193" t="s">
        <v>493</v>
      </c>
      <c r="G162" s="194" t="s">
        <v>221</v>
      </c>
      <c r="H162" s="195">
        <v>4</v>
      </c>
      <c r="I162" s="196"/>
      <c r="J162" s="197">
        <f>ROUND(I162*H162,2)</f>
        <v>0</v>
      </c>
      <c r="K162" s="193" t="s">
        <v>642</v>
      </c>
      <c r="L162" s="39"/>
      <c r="M162" s="198" t="s">
        <v>1</v>
      </c>
      <c r="N162" s="199" t="s">
        <v>37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137</v>
      </c>
      <c r="AT162" s="202" t="s">
        <v>132</v>
      </c>
      <c r="AU162" s="202" t="s">
        <v>82</v>
      </c>
      <c r="AY162" s="17" t="s">
        <v>129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80</v>
      </c>
      <c r="BK162" s="203">
        <f>ROUND(I162*H162,2)</f>
        <v>0</v>
      </c>
      <c r="BL162" s="17" t="s">
        <v>137</v>
      </c>
      <c r="BM162" s="202" t="s">
        <v>660</v>
      </c>
    </row>
    <row r="163" spans="1:65" s="13" customFormat="1">
      <c r="B163" s="204"/>
      <c r="C163" s="205"/>
      <c r="D163" s="206" t="s">
        <v>139</v>
      </c>
      <c r="E163" s="207" t="s">
        <v>1</v>
      </c>
      <c r="F163" s="208" t="s">
        <v>137</v>
      </c>
      <c r="G163" s="205"/>
      <c r="H163" s="209">
        <v>4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139</v>
      </c>
      <c r="AU163" s="215" t="s">
        <v>82</v>
      </c>
      <c r="AV163" s="13" t="s">
        <v>82</v>
      </c>
      <c r="AW163" s="13" t="s">
        <v>29</v>
      </c>
      <c r="AX163" s="13" t="s">
        <v>72</v>
      </c>
      <c r="AY163" s="215" t="s">
        <v>129</v>
      </c>
    </row>
    <row r="164" spans="1:65" s="14" customFormat="1">
      <c r="B164" s="216"/>
      <c r="C164" s="217"/>
      <c r="D164" s="206" t="s">
        <v>139</v>
      </c>
      <c r="E164" s="218" t="s">
        <v>1</v>
      </c>
      <c r="F164" s="219" t="s">
        <v>142</v>
      </c>
      <c r="G164" s="217"/>
      <c r="H164" s="220">
        <v>4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139</v>
      </c>
      <c r="AU164" s="226" t="s">
        <v>82</v>
      </c>
      <c r="AV164" s="14" t="s">
        <v>137</v>
      </c>
      <c r="AW164" s="14" t="s">
        <v>29</v>
      </c>
      <c r="AX164" s="14" t="s">
        <v>80</v>
      </c>
      <c r="AY164" s="226" t="s">
        <v>129</v>
      </c>
    </row>
    <row r="165" spans="1:65" s="2" customFormat="1" ht="101.25" customHeight="1">
      <c r="A165" s="34"/>
      <c r="B165" s="35"/>
      <c r="C165" s="191" t="s">
        <v>204</v>
      </c>
      <c r="D165" s="191" t="s">
        <v>132</v>
      </c>
      <c r="E165" s="192" t="s">
        <v>227</v>
      </c>
      <c r="F165" s="193" t="s">
        <v>228</v>
      </c>
      <c r="G165" s="194" t="s">
        <v>176</v>
      </c>
      <c r="H165" s="195">
        <v>200</v>
      </c>
      <c r="I165" s="196"/>
      <c r="J165" s="197">
        <f>ROUND(I165*H165,2)</f>
        <v>0</v>
      </c>
      <c r="K165" s="193" t="s">
        <v>642</v>
      </c>
      <c r="L165" s="39"/>
      <c r="M165" s="198" t="s">
        <v>1</v>
      </c>
      <c r="N165" s="199" t="s">
        <v>37</v>
      </c>
      <c r="O165" s="71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137</v>
      </c>
      <c r="AT165" s="202" t="s">
        <v>132</v>
      </c>
      <c r="AU165" s="202" t="s">
        <v>82</v>
      </c>
      <c r="AY165" s="17" t="s">
        <v>129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80</v>
      </c>
      <c r="BK165" s="203">
        <f>ROUND(I165*H165,2)</f>
        <v>0</v>
      </c>
      <c r="BL165" s="17" t="s">
        <v>137</v>
      </c>
      <c r="BM165" s="202" t="s">
        <v>661</v>
      </c>
    </row>
    <row r="166" spans="1:65" s="13" customFormat="1">
      <c r="B166" s="204"/>
      <c r="C166" s="205"/>
      <c r="D166" s="206" t="s">
        <v>139</v>
      </c>
      <c r="E166" s="207" t="s">
        <v>1</v>
      </c>
      <c r="F166" s="208" t="s">
        <v>662</v>
      </c>
      <c r="G166" s="205"/>
      <c r="H166" s="209">
        <v>200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139</v>
      </c>
      <c r="AU166" s="215" t="s">
        <v>82</v>
      </c>
      <c r="AV166" s="13" t="s">
        <v>82</v>
      </c>
      <c r="AW166" s="13" t="s">
        <v>29</v>
      </c>
      <c r="AX166" s="13" t="s">
        <v>72</v>
      </c>
      <c r="AY166" s="215" t="s">
        <v>129</v>
      </c>
    </row>
    <row r="167" spans="1:65" s="14" customFormat="1">
      <c r="B167" s="216"/>
      <c r="C167" s="217"/>
      <c r="D167" s="206" t="s">
        <v>139</v>
      </c>
      <c r="E167" s="218" t="s">
        <v>1</v>
      </c>
      <c r="F167" s="219" t="s">
        <v>142</v>
      </c>
      <c r="G167" s="217"/>
      <c r="H167" s="220">
        <v>200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139</v>
      </c>
      <c r="AU167" s="226" t="s">
        <v>82</v>
      </c>
      <c r="AV167" s="14" t="s">
        <v>137</v>
      </c>
      <c r="AW167" s="14" t="s">
        <v>29</v>
      </c>
      <c r="AX167" s="14" t="s">
        <v>80</v>
      </c>
      <c r="AY167" s="226" t="s">
        <v>129</v>
      </c>
    </row>
    <row r="168" spans="1:65" s="2" customFormat="1" ht="16.5" customHeight="1">
      <c r="A168" s="34"/>
      <c r="B168" s="35"/>
      <c r="C168" s="227" t="s">
        <v>209</v>
      </c>
      <c r="D168" s="227" t="s">
        <v>154</v>
      </c>
      <c r="E168" s="228" t="s">
        <v>663</v>
      </c>
      <c r="F168" s="229" t="s">
        <v>664</v>
      </c>
      <c r="G168" s="230" t="s">
        <v>176</v>
      </c>
      <c r="H168" s="231">
        <v>12</v>
      </c>
      <c r="I168" s="232"/>
      <c r="J168" s="233">
        <f>ROUND(I168*H168,2)</f>
        <v>0</v>
      </c>
      <c r="K168" s="229" t="s">
        <v>136</v>
      </c>
      <c r="L168" s="234"/>
      <c r="M168" s="235" t="s">
        <v>1</v>
      </c>
      <c r="N168" s="236" t="s">
        <v>37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158</v>
      </c>
      <c r="AT168" s="202" t="s">
        <v>154</v>
      </c>
      <c r="AU168" s="202" t="s">
        <v>82</v>
      </c>
      <c r="AY168" s="17" t="s">
        <v>129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80</v>
      </c>
      <c r="BK168" s="203">
        <f>ROUND(I168*H168,2)</f>
        <v>0</v>
      </c>
      <c r="BL168" s="17" t="s">
        <v>137</v>
      </c>
      <c r="BM168" s="202" t="s">
        <v>665</v>
      </c>
    </row>
    <row r="169" spans="1:65" s="13" customFormat="1">
      <c r="B169" s="204"/>
      <c r="C169" s="205"/>
      <c r="D169" s="206" t="s">
        <v>139</v>
      </c>
      <c r="E169" s="207" t="s">
        <v>1</v>
      </c>
      <c r="F169" s="208" t="s">
        <v>198</v>
      </c>
      <c r="G169" s="205"/>
      <c r="H169" s="209">
        <v>12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139</v>
      </c>
      <c r="AU169" s="215" t="s">
        <v>82</v>
      </c>
      <c r="AV169" s="13" t="s">
        <v>82</v>
      </c>
      <c r="AW169" s="13" t="s">
        <v>29</v>
      </c>
      <c r="AX169" s="13" t="s">
        <v>72</v>
      </c>
      <c r="AY169" s="215" t="s">
        <v>129</v>
      </c>
    </row>
    <row r="170" spans="1:65" s="14" customFormat="1">
      <c r="B170" s="216"/>
      <c r="C170" s="217"/>
      <c r="D170" s="206" t="s">
        <v>139</v>
      </c>
      <c r="E170" s="218" t="s">
        <v>1</v>
      </c>
      <c r="F170" s="219" t="s">
        <v>142</v>
      </c>
      <c r="G170" s="217"/>
      <c r="H170" s="220">
        <v>12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139</v>
      </c>
      <c r="AU170" s="226" t="s">
        <v>82</v>
      </c>
      <c r="AV170" s="14" t="s">
        <v>137</v>
      </c>
      <c r="AW170" s="14" t="s">
        <v>29</v>
      </c>
      <c r="AX170" s="14" t="s">
        <v>80</v>
      </c>
      <c r="AY170" s="226" t="s">
        <v>129</v>
      </c>
    </row>
    <row r="171" spans="1:65" s="2" customFormat="1" ht="60">
      <c r="A171" s="34"/>
      <c r="B171" s="35"/>
      <c r="C171" s="191" t="s">
        <v>8</v>
      </c>
      <c r="D171" s="191" t="s">
        <v>132</v>
      </c>
      <c r="E171" s="192" t="s">
        <v>666</v>
      </c>
      <c r="F171" s="193" t="s">
        <v>667</v>
      </c>
      <c r="G171" s="194" t="s">
        <v>176</v>
      </c>
      <c r="H171" s="195">
        <v>12</v>
      </c>
      <c r="I171" s="196"/>
      <c r="J171" s="197">
        <f>ROUND(I171*H171,2)</f>
        <v>0</v>
      </c>
      <c r="K171" s="193" t="s">
        <v>136</v>
      </c>
      <c r="L171" s="39"/>
      <c r="M171" s="198" t="s">
        <v>1</v>
      </c>
      <c r="N171" s="199" t="s">
        <v>37</v>
      </c>
      <c r="O171" s="7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137</v>
      </c>
      <c r="AT171" s="202" t="s">
        <v>132</v>
      </c>
      <c r="AU171" s="202" t="s">
        <v>82</v>
      </c>
      <c r="AY171" s="17" t="s">
        <v>129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80</v>
      </c>
      <c r="BK171" s="203">
        <f>ROUND(I171*H171,2)</f>
        <v>0</v>
      </c>
      <c r="BL171" s="17" t="s">
        <v>137</v>
      </c>
      <c r="BM171" s="202" t="s">
        <v>668</v>
      </c>
    </row>
    <row r="172" spans="1:65" s="13" customFormat="1">
      <c r="B172" s="204"/>
      <c r="C172" s="205"/>
      <c r="D172" s="206" t="s">
        <v>139</v>
      </c>
      <c r="E172" s="207" t="s">
        <v>1</v>
      </c>
      <c r="F172" s="208" t="s">
        <v>198</v>
      </c>
      <c r="G172" s="205"/>
      <c r="H172" s="209">
        <v>12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139</v>
      </c>
      <c r="AU172" s="215" t="s">
        <v>82</v>
      </c>
      <c r="AV172" s="13" t="s">
        <v>82</v>
      </c>
      <c r="AW172" s="13" t="s">
        <v>29</v>
      </c>
      <c r="AX172" s="13" t="s">
        <v>80</v>
      </c>
      <c r="AY172" s="215" t="s">
        <v>129</v>
      </c>
    </row>
    <row r="173" spans="1:65" s="2" customFormat="1" ht="48">
      <c r="A173" s="34"/>
      <c r="B173" s="35"/>
      <c r="C173" s="191" t="s">
        <v>218</v>
      </c>
      <c r="D173" s="191" t="s">
        <v>132</v>
      </c>
      <c r="E173" s="192" t="s">
        <v>669</v>
      </c>
      <c r="F173" s="193" t="s">
        <v>670</v>
      </c>
      <c r="G173" s="194" t="s">
        <v>176</v>
      </c>
      <c r="H173" s="195">
        <v>26</v>
      </c>
      <c r="I173" s="196"/>
      <c r="J173" s="197">
        <f>ROUND(I173*H173,2)</f>
        <v>0</v>
      </c>
      <c r="K173" s="193" t="s">
        <v>136</v>
      </c>
      <c r="L173" s="39"/>
      <c r="M173" s="198" t="s">
        <v>1</v>
      </c>
      <c r="N173" s="199" t="s">
        <v>37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137</v>
      </c>
      <c r="AT173" s="202" t="s">
        <v>132</v>
      </c>
      <c r="AU173" s="202" t="s">
        <v>82</v>
      </c>
      <c r="AY173" s="17" t="s">
        <v>129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80</v>
      </c>
      <c r="BK173" s="203">
        <f>ROUND(I173*H173,2)</f>
        <v>0</v>
      </c>
      <c r="BL173" s="17" t="s">
        <v>137</v>
      </c>
      <c r="BM173" s="202" t="s">
        <v>671</v>
      </c>
    </row>
    <row r="174" spans="1:65" s="13" customFormat="1">
      <c r="B174" s="204"/>
      <c r="C174" s="205"/>
      <c r="D174" s="206" t="s">
        <v>139</v>
      </c>
      <c r="E174" s="207" t="s">
        <v>1</v>
      </c>
      <c r="F174" s="208" t="s">
        <v>672</v>
      </c>
      <c r="G174" s="205"/>
      <c r="H174" s="209">
        <v>2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139</v>
      </c>
      <c r="AU174" s="215" t="s">
        <v>82</v>
      </c>
      <c r="AV174" s="13" t="s">
        <v>82</v>
      </c>
      <c r="AW174" s="13" t="s">
        <v>29</v>
      </c>
      <c r="AX174" s="13" t="s">
        <v>72</v>
      </c>
      <c r="AY174" s="215" t="s">
        <v>129</v>
      </c>
    </row>
    <row r="175" spans="1:65" s="13" customFormat="1">
      <c r="B175" s="204"/>
      <c r="C175" s="205"/>
      <c r="D175" s="206" t="s">
        <v>139</v>
      </c>
      <c r="E175" s="207" t="s">
        <v>1</v>
      </c>
      <c r="F175" s="208" t="s">
        <v>673</v>
      </c>
      <c r="G175" s="205"/>
      <c r="H175" s="209">
        <v>24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139</v>
      </c>
      <c r="AU175" s="215" t="s">
        <v>82</v>
      </c>
      <c r="AV175" s="13" t="s">
        <v>82</v>
      </c>
      <c r="AW175" s="13" t="s">
        <v>29</v>
      </c>
      <c r="AX175" s="13" t="s">
        <v>72</v>
      </c>
      <c r="AY175" s="215" t="s">
        <v>129</v>
      </c>
    </row>
    <row r="176" spans="1:65" s="14" customFormat="1">
      <c r="B176" s="216"/>
      <c r="C176" s="217"/>
      <c r="D176" s="206" t="s">
        <v>139</v>
      </c>
      <c r="E176" s="218" t="s">
        <v>1</v>
      </c>
      <c r="F176" s="219" t="s">
        <v>142</v>
      </c>
      <c r="G176" s="217"/>
      <c r="H176" s="220">
        <v>26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139</v>
      </c>
      <c r="AU176" s="226" t="s">
        <v>82</v>
      </c>
      <c r="AV176" s="14" t="s">
        <v>137</v>
      </c>
      <c r="AW176" s="14" t="s">
        <v>29</v>
      </c>
      <c r="AX176" s="14" t="s">
        <v>80</v>
      </c>
      <c r="AY176" s="226" t="s">
        <v>129</v>
      </c>
    </row>
    <row r="177" spans="1:65" s="2" customFormat="1" ht="36">
      <c r="A177" s="34"/>
      <c r="B177" s="35"/>
      <c r="C177" s="191" t="s">
        <v>226</v>
      </c>
      <c r="D177" s="191" t="s">
        <v>132</v>
      </c>
      <c r="E177" s="192" t="s">
        <v>674</v>
      </c>
      <c r="F177" s="193" t="s">
        <v>675</v>
      </c>
      <c r="G177" s="194" t="s">
        <v>176</v>
      </c>
      <c r="H177" s="195">
        <v>120</v>
      </c>
      <c r="I177" s="196"/>
      <c r="J177" s="197">
        <f>ROUND(I177*H177,2)</f>
        <v>0</v>
      </c>
      <c r="K177" s="193" t="s">
        <v>136</v>
      </c>
      <c r="L177" s="39"/>
      <c r="M177" s="198" t="s">
        <v>1</v>
      </c>
      <c r="N177" s="199" t="s">
        <v>37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137</v>
      </c>
      <c r="AT177" s="202" t="s">
        <v>132</v>
      </c>
      <c r="AU177" s="202" t="s">
        <v>82</v>
      </c>
      <c r="AY177" s="17" t="s">
        <v>129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80</v>
      </c>
      <c r="BK177" s="203">
        <f>ROUND(I177*H177,2)</f>
        <v>0</v>
      </c>
      <c r="BL177" s="17" t="s">
        <v>137</v>
      </c>
      <c r="BM177" s="202" t="s">
        <v>676</v>
      </c>
    </row>
    <row r="178" spans="1:65" s="13" customFormat="1">
      <c r="B178" s="204"/>
      <c r="C178" s="205"/>
      <c r="D178" s="206" t="s">
        <v>139</v>
      </c>
      <c r="E178" s="207" t="s">
        <v>1</v>
      </c>
      <c r="F178" s="208" t="s">
        <v>677</v>
      </c>
      <c r="G178" s="205"/>
      <c r="H178" s="209">
        <v>80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139</v>
      </c>
      <c r="AU178" s="215" t="s">
        <v>82</v>
      </c>
      <c r="AV178" s="13" t="s">
        <v>82</v>
      </c>
      <c r="AW178" s="13" t="s">
        <v>29</v>
      </c>
      <c r="AX178" s="13" t="s">
        <v>72</v>
      </c>
      <c r="AY178" s="215" t="s">
        <v>129</v>
      </c>
    </row>
    <row r="179" spans="1:65" s="13" customFormat="1">
      <c r="B179" s="204"/>
      <c r="C179" s="205"/>
      <c r="D179" s="206" t="s">
        <v>139</v>
      </c>
      <c r="E179" s="207" t="s">
        <v>1</v>
      </c>
      <c r="F179" s="208" t="s">
        <v>678</v>
      </c>
      <c r="G179" s="205"/>
      <c r="H179" s="209">
        <v>40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139</v>
      </c>
      <c r="AU179" s="215" t="s">
        <v>82</v>
      </c>
      <c r="AV179" s="13" t="s">
        <v>82</v>
      </c>
      <c r="AW179" s="13" t="s">
        <v>29</v>
      </c>
      <c r="AX179" s="13" t="s">
        <v>72</v>
      </c>
      <c r="AY179" s="215" t="s">
        <v>129</v>
      </c>
    </row>
    <row r="180" spans="1:65" s="14" customFormat="1">
      <c r="B180" s="216"/>
      <c r="C180" s="217"/>
      <c r="D180" s="206" t="s">
        <v>139</v>
      </c>
      <c r="E180" s="218" t="s">
        <v>1</v>
      </c>
      <c r="F180" s="219" t="s">
        <v>142</v>
      </c>
      <c r="G180" s="217"/>
      <c r="H180" s="220">
        <v>120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139</v>
      </c>
      <c r="AU180" s="226" t="s">
        <v>82</v>
      </c>
      <c r="AV180" s="14" t="s">
        <v>137</v>
      </c>
      <c r="AW180" s="14" t="s">
        <v>29</v>
      </c>
      <c r="AX180" s="14" t="s">
        <v>80</v>
      </c>
      <c r="AY180" s="226" t="s">
        <v>129</v>
      </c>
    </row>
    <row r="181" spans="1:65" s="2" customFormat="1" ht="55.5" customHeight="1">
      <c r="A181" s="34"/>
      <c r="B181" s="35"/>
      <c r="C181" s="191" t="s">
        <v>231</v>
      </c>
      <c r="D181" s="191" t="s">
        <v>132</v>
      </c>
      <c r="E181" s="192" t="s">
        <v>679</v>
      </c>
      <c r="F181" s="193" t="s">
        <v>680</v>
      </c>
      <c r="G181" s="194" t="s">
        <v>135</v>
      </c>
      <c r="H181" s="195">
        <v>168</v>
      </c>
      <c r="I181" s="196"/>
      <c r="J181" s="197">
        <f>ROUND(I181*H181,2)</f>
        <v>0</v>
      </c>
      <c r="K181" s="193" t="s">
        <v>136</v>
      </c>
      <c r="L181" s="39"/>
      <c r="M181" s="198" t="s">
        <v>1</v>
      </c>
      <c r="N181" s="199" t="s">
        <v>37</v>
      </c>
      <c r="O181" s="7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137</v>
      </c>
      <c r="AT181" s="202" t="s">
        <v>132</v>
      </c>
      <c r="AU181" s="202" t="s">
        <v>82</v>
      </c>
      <c r="AY181" s="17" t="s">
        <v>129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80</v>
      </c>
      <c r="BK181" s="203">
        <f>ROUND(I181*H181,2)</f>
        <v>0</v>
      </c>
      <c r="BL181" s="17" t="s">
        <v>137</v>
      </c>
      <c r="BM181" s="202" t="s">
        <v>681</v>
      </c>
    </row>
    <row r="182" spans="1:65" s="13" customFormat="1">
      <c r="B182" s="204"/>
      <c r="C182" s="205"/>
      <c r="D182" s="206" t="s">
        <v>139</v>
      </c>
      <c r="E182" s="207" t="s">
        <v>1</v>
      </c>
      <c r="F182" s="208" t="s">
        <v>682</v>
      </c>
      <c r="G182" s="205"/>
      <c r="H182" s="209">
        <v>96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139</v>
      </c>
      <c r="AU182" s="215" t="s">
        <v>82</v>
      </c>
      <c r="AV182" s="13" t="s">
        <v>82</v>
      </c>
      <c r="AW182" s="13" t="s">
        <v>29</v>
      </c>
      <c r="AX182" s="13" t="s">
        <v>72</v>
      </c>
      <c r="AY182" s="215" t="s">
        <v>129</v>
      </c>
    </row>
    <row r="183" spans="1:65" s="13" customFormat="1">
      <c r="B183" s="204"/>
      <c r="C183" s="205"/>
      <c r="D183" s="206" t="s">
        <v>139</v>
      </c>
      <c r="E183" s="207" t="s">
        <v>1</v>
      </c>
      <c r="F183" s="208" t="s">
        <v>683</v>
      </c>
      <c r="G183" s="205"/>
      <c r="H183" s="209">
        <v>72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139</v>
      </c>
      <c r="AU183" s="215" t="s">
        <v>82</v>
      </c>
      <c r="AV183" s="13" t="s">
        <v>82</v>
      </c>
      <c r="AW183" s="13" t="s">
        <v>29</v>
      </c>
      <c r="AX183" s="13" t="s">
        <v>72</v>
      </c>
      <c r="AY183" s="215" t="s">
        <v>129</v>
      </c>
    </row>
    <row r="184" spans="1:65" s="14" customFormat="1">
      <c r="B184" s="216"/>
      <c r="C184" s="217"/>
      <c r="D184" s="206" t="s">
        <v>139</v>
      </c>
      <c r="E184" s="218" t="s">
        <v>1</v>
      </c>
      <c r="F184" s="219" t="s">
        <v>142</v>
      </c>
      <c r="G184" s="217"/>
      <c r="H184" s="220">
        <v>168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139</v>
      </c>
      <c r="AU184" s="226" t="s">
        <v>82</v>
      </c>
      <c r="AV184" s="14" t="s">
        <v>137</v>
      </c>
      <c r="AW184" s="14" t="s">
        <v>29</v>
      </c>
      <c r="AX184" s="14" t="s">
        <v>80</v>
      </c>
      <c r="AY184" s="226" t="s">
        <v>129</v>
      </c>
    </row>
    <row r="185" spans="1:65" s="2" customFormat="1" ht="21.75" customHeight="1">
      <c r="A185" s="34"/>
      <c r="B185" s="35"/>
      <c r="C185" s="227" t="s">
        <v>236</v>
      </c>
      <c r="D185" s="227" t="s">
        <v>154</v>
      </c>
      <c r="E185" s="228" t="s">
        <v>310</v>
      </c>
      <c r="F185" s="229" t="s">
        <v>311</v>
      </c>
      <c r="G185" s="230" t="s">
        <v>157</v>
      </c>
      <c r="H185" s="231">
        <v>49.68</v>
      </c>
      <c r="I185" s="232"/>
      <c r="J185" s="233">
        <f>ROUND(I185*H185,2)</f>
        <v>0</v>
      </c>
      <c r="K185" s="229" t="s">
        <v>136</v>
      </c>
      <c r="L185" s="234"/>
      <c r="M185" s="235" t="s">
        <v>1</v>
      </c>
      <c r="N185" s="236" t="s">
        <v>37</v>
      </c>
      <c r="O185" s="71"/>
      <c r="P185" s="200">
        <f>O185*H185</f>
        <v>0</v>
      </c>
      <c r="Q185" s="200">
        <v>1</v>
      </c>
      <c r="R185" s="200">
        <f>Q185*H185</f>
        <v>49.68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158</v>
      </c>
      <c r="AT185" s="202" t="s">
        <v>154</v>
      </c>
      <c r="AU185" s="202" t="s">
        <v>82</v>
      </c>
      <c r="AY185" s="17" t="s">
        <v>129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80</v>
      </c>
      <c r="BK185" s="203">
        <f>ROUND(I185*H185,2)</f>
        <v>0</v>
      </c>
      <c r="BL185" s="17" t="s">
        <v>137</v>
      </c>
      <c r="BM185" s="202" t="s">
        <v>684</v>
      </c>
    </row>
    <row r="186" spans="1:65" s="13" customFormat="1">
      <c r="B186" s="204"/>
      <c r="C186" s="205"/>
      <c r="D186" s="206" t="s">
        <v>139</v>
      </c>
      <c r="E186" s="207" t="s">
        <v>1</v>
      </c>
      <c r="F186" s="208" t="s">
        <v>685</v>
      </c>
      <c r="G186" s="205"/>
      <c r="H186" s="209">
        <v>24.84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139</v>
      </c>
      <c r="AU186" s="215" t="s">
        <v>82</v>
      </c>
      <c r="AV186" s="13" t="s">
        <v>82</v>
      </c>
      <c r="AW186" s="13" t="s">
        <v>29</v>
      </c>
      <c r="AX186" s="13" t="s">
        <v>72</v>
      </c>
      <c r="AY186" s="215" t="s">
        <v>129</v>
      </c>
    </row>
    <row r="187" spans="1:65" s="13" customFormat="1">
      <c r="B187" s="204"/>
      <c r="C187" s="205"/>
      <c r="D187" s="206" t="s">
        <v>139</v>
      </c>
      <c r="E187" s="207" t="s">
        <v>1</v>
      </c>
      <c r="F187" s="208" t="s">
        <v>686</v>
      </c>
      <c r="G187" s="205"/>
      <c r="H187" s="209">
        <v>24.84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139</v>
      </c>
      <c r="AU187" s="215" t="s">
        <v>82</v>
      </c>
      <c r="AV187" s="13" t="s">
        <v>82</v>
      </c>
      <c r="AW187" s="13" t="s">
        <v>29</v>
      </c>
      <c r="AX187" s="13" t="s">
        <v>72</v>
      </c>
      <c r="AY187" s="215" t="s">
        <v>129</v>
      </c>
    </row>
    <row r="188" spans="1:65" s="14" customFormat="1">
      <c r="B188" s="216"/>
      <c r="C188" s="217"/>
      <c r="D188" s="206" t="s">
        <v>139</v>
      </c>
      <c r="E188" s="218" t="s">
        <v>1</v>
      </c>
      <c r="F188" s="219" t="s">
        <v>142</v>
      </c>
      <c r="G188" s="217"/>
      <c r="H188" s="220">
        <v>49.68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139</v>
      </c>
      <c r="AU188" s="226" t="s">
        <v>82</v>
      </c>
      <c r="AV188" s="14" t="s">
        <v>137</v>
      </c>
      <c r="AW188" s="14" t="s">
        <v>29</v>
      </c>
      <c r="AX188" s="14" t="s">
        <v>80</v>
      </c>
      <c r="AY188" s="226" t="s">
        <v>129</v>
      </c>
    </row>
    <row r="189" spans="1:65" s="2" customFormat="1" ht="24">
      <c r="A189" s="34"/>
      <c r="B189" s="35"/>
      <c r="C189" s="227" t="s">
        <v>240</v>
      </c>
      <c r="D189" s="227" t="s">
        <v>154</v>
      </c>
      <c r="E189" s="228" t="s">
        <v>687</v>
      </c>
      <c r="F189" s="229" t="s">
        <v>688</v>
      </c>
      <c r="G189" s="230" t="s">
        <v>157</v>
      </c>
      <c r="H189" s="231">
        <v>16.559999999999999</v>
      </c>
      <c r="I189" s="232"/>
      <c r="J189" s="233">
        <f>ROUND(I189*H189,2)</f>
        <v>0</v>
      </c>
      <c r="K189" s="229" t="s">
        <v>136</v>
      </c>
      <c r="L189" s="234"/>
      <c r="M189" s="235" t="s">
        <v>1</v>
      </c>
      <c r="N189" s="236" t="s">
        <v>37</v>
      </c>
      <c r="O189" s="71"/>
      <c r="P189" s="200">
        <f>O189*H189</f>
        <v>0</v>
      </c>
      <c r="Q189" s="200">
        <v>1</v>
      </c>
      <c r="R189" s="200">
        <f>Q189*H189</f>
        <v>16.559999999999999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158</v>
      </c>
      <c r="AT189" s="202" t="s">
        <v>154</v>
      </c>
      <c r="AU189" s="202" t="s">
        <v>82</v>
      </c>
      <c r="AY189" s="17" t="s">
        <v>129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80</v>
      </c>
      <c r="BK189" s="203">
        <f>ROUND(I189*H189,2)</f>
        <v>0</v>
      </c>
      <c r="BL189" s="17" t="s">
        <v>137</v>
      </c>
      <c r="BM189" s="202" t="s">
        <v>689</v>
      </c>
    </row>
    <row r="190" spans="1:65" s="13" customFormat="1">
      <c r="B190" s="204"/>
      <c r="C190" s="205"/>
      <c r="D190" s="206" t="s">
        <v>139</v>
      </c>
      <c r="E190" s="207" t="s">
        <v>1</v>
      </c>
      <c r="F190" s="208" t="s">
        <v>690</v>
      </c>
      <c r="G190" s="205"/>
      <c r="H190" s="209">
        <v>8.2799999999999994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139</v>
      </c>
      <c r="AU190" s="215" t="s">
        <v>82</v>
      </c>
      <c r="AV190" s="13" t="s">
        <v>82</v>
      </c>
      <c r="AW190" s="13" t="s">
        <v>29</v>
      </c>
      <c r="AX190" s="13" t="s">
        <v>72</v>
      </c>
      <c r="AY190" s="215" t="s">
        <v>129</v>
      </c>
    </row>
    <row r="191" spans="1:65" s="13" customFormat="1">
      <c r="B191" s="204"/>
      <c r="C191" s="205"/>
      <c r="D191" s="206" t="s">
        <v>139</v>
      </c>
      <c r="E191" s="207" t="s">
        <v>1</v>
      </c>
      <c r="F191" s="208" t="s">
        <v>690</v>
      </c>
      <c r="G191" s="205"/>
      <c r="H191" s="209">
        <v>8.2799999999999994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139</v>
      </c>
      <c r="AU191" s="215" t="s">
        <v>82</v>
      </c>
      <c r="AV191" s="13" t="s">
        <v>82</v>
      </c>
      <c r="AW191" s="13" t="s">
        <v>29</v>
      </c>
      <c r="AX191" s="13" t="s">
        <v>72</v>
      </c>
      <c r="AY191" s="215" t="s">
        <v>129</v>
      </c>
    </row>
    <row r="192" spans="1:65" s="14" customFormat="1">
      <c r="B192" s="216"/>
      <c r="C192" s="217"/>
      <c r="D192" s="206" t="s">
        <v>139</v>
      </c>
      <c r="E192" s="218" t="s">
        <v>1</v>
      </c>
      <c r="F192" s="219" t="s">
        <v>142</v>
      </c>
      <c r="G192" s="217"/>
      <c r="H192" s="220">
        <v>16.559999999999999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139</v>
      </c>
      <c r="AU192" s="226" t="s">
        <v>82</v>
      </c>
      <c r="AV192" s="14" t="s">
        <v>137</v>
      </c>
      <c r="AW192" s="14" t="s">
        <v>29</v>
      </c>
      <c r="AX192" s="14" t="s">
        <v>80</v>
      </c>
      <c r="AY192" s="226" t="s">
        <v>129</v>
      </c>
    </row>
    <row r="193" spans="1:65" s="2" customFormat="1" ht="78" customHeight="1">
      <c r="A193" s="34"/>
      <c r="B193" s="35"/>
      <c r="C193" s="191" t="s">
        <v>7</v>
      </c>
      <c r="D193" s="191" t="s">
        <v>132</v>
      </c>
      <c r="E193" s="192" t="s">
        <v>691</v>
      </c>
      <c r="F193" s="193" t="s">
        <v>692</v>
      </c>
      <c r="G193" s="194" t="s">
        <v>135</v>
      </c>
      <c r="H193" s="195">
        <v>144</v>
      </c>
      <c r="I193" s="196"/>
      <c r="J193" s="197">
        <f>ROUND(I193*H193,2)</f>
        <v>0</v>
      </c>
      <c r="K193" s="193" t="s">
        <v>136</v>
      </c>
      <c r="L193" s="39"/>
      <c r="M193" s="198" t="s">
        <v>1</v>
      </c>
      <c r="N193" s="199" t="s">
        <v>37</v>
      </c>
      <c r="O193" s="7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137</v>
      </c>
      <c r="AT193" s="202" t="s">
        <v>132</v>
      </c>
      <c r="AU193" s="202" t="s">
        <v>82</v>
      </c>
      <c r="AY193" s="17" t="s">
        <v>129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80</v>
      </c>
      <c r="BK193" s="203">
        <f>ROUND(I193*H193,2)</f>
        <v>0</v>
      </c>
      <c r="BL193" s="17" t="s">
        <v>137</v>
      </c>
      <c r="BM193" s="202" t="s">
        <v>693</v>
      </c>
    </row>
    <row r="194" spans="1:65" s="13" customFormat="1">
      <c r="B194" s="204"/>
      <c r="C194" s="205"/>
      <c r="D194" s="206" t="s">
        <v>139</v>
      </c>
      <c r="E194" s="207" t="s">
        <v>1</v>
      </c>
      <c r="F194" s="208" t="s">
        <v>694</v>
      </c>
      <c r="G194" s="205"/>
      <c r="H194" s="209">
        <v>72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139</v>
      </c>
      <c r="AU194" s="215" t="s">
        <v>82</v>
      </c>
      <c r="AV194" s="13" t="s">
        <v>82</v>
      </c>
      <c r="AW194" s="13" t="s">
        <v>29</v>
      </c>
      <c r="AX194" s="13" t="s">
        <v>72</v>
      </c>
      <c r="AY194" s="215" t="s">
        <v>129</v>
      </c>
    </row>
    <row r="195" spans="1:65" s="13" customFormat="1">
      <c r="B195" s="204"/>
      <c r="C195" s="205"/>
      <c r="D195" s="206" t="s">
        <v>139</v>
      </c>
      <c r="E195" s="207" t="s">
        <v>1</v>
      </c>
      <c r="F195" s="208" t="s">
        <v>695</v>
      </c>
      <c r="G195" s="205"/>
      <c r="H195" s="209">
        <v>72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139</v>
      </c>
      <c r="AU195" s="215" t="s">
        <v>82</v>
      </c>
      <c r="AV195" s="13" t="s">
        <v>82</v>
      </c>
      <c r="AW195" s="13" t="s">
        <v>29</v>
      </c>
      <c r="AX195" s="13" t="s">
        <v>72</v>
      </c>
      <c r="AY195" s="215" t="s">
        <v>129</v>
      </c>
    </row>
    <row r="196" spans="1:65" s="14" customFormat="1">
      <c r="B196" s="216"/>
      <c r="C196" s="217"/>
      <c r="D196" s="206" t="s">
        <v>139</v>
      </c>
      <c r="E196" s="218" t="s">
        <v>1</v>
      </c>
      <c r="F196" s="219" t="s">
        <v>142</v>
      </c>
      <c r="G196" s="217"/>
      <c r="H196" s="220">
        <v>144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139</v>
      </c>
      <c r="AU196" s="226" t="s">
        <v>82</v>
      </c>
      <c r="AV196" s="14" t="s">
        <v>137</v>
      </c>
      <c r="AW196" s="14" t="s">
        <v>29</v>
      </c>
      <c r="AX196" s="14" t="s">
        <v>80</v>
      </c>
      <c r="AY196" s="226" t="s">
        <v>129</v>
      </c>
    </row>
    <row r="197" spans="1:65" s="2" customFormat="1" ht="55.5" customHeight="1">
      <c r="A197" s="34"/>
      <c r="B197" s="35"/>
      <c r="C197" s="191" t="s">
        <v>248</v>
      </c>
      <c r="D197" s="191" t="s">
        <v>132</v>
      </c>
      <c r="E197" s="192" t="s">
        <v>696</v>
      </c>
      <c r="F197" s="193" t="s">
        <v>697</v>
      </c>
      <c r="G197" s="194" t="s">
        <v>151</v>
      </c>
      <c r="H197" s="195">
        <v>3.6</v>
      </c>
      <c r="I197" s="196"/>
      <c r="J197" s="197">
        <f>ROUND(I197*H197,2)</f>
        <v>0</v>
      </c>
      <c r="K197" s="193" t="s">
        <v>136</v>
      </c>
      <c r="L197" s="39"/>
      <c r="M197" s="198" t="s">
        <v>1</v>
      </c>
      <c r="N197" s="199" t="s">
        <v>37</v>
      </c>
      <c r="O197" s="71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2" t="s">
        <v>137</v>
      </c>
      <c r="AT197" s="202" t="s">
        <v>132</v>
      </c>
      <c r="AU197" s="202" t="s">
        <v>82</v>
      </c>
      <c r="AY197" s="17" t="s">
        <v>129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7" t="s">
        <v>80</v>
      </c>
      <c r="BK197" s="203">
        <f>ROUND(I197*H197,2)</f>
        <v>0</v>
      </c>
      <c r="BL197" s="17" t="s">
        <v>137</v>
      </c>
      <c r="BM197" s="202" t="s">
        <v>698</v>
      </c>
    </row>
    <row r="198" spans="1:65" s="13" customFormat="1">
      <c r="B198" s="204"/>
      <c r="C198" s="205"/>
      <c r="D198" s="206" t="s">
        <v>139</v>
      </c>
      <c r="E198" s="207" t="s">
        <v>1</v>
      </c>
      <c r="F198" s="208" t="s">
        <v>699</v>
      </c>
      <c r="G198" s="205"/>
      <c r="H198" s="209">
        <v>3.6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139</v>
      </c>
      <c r="AU198" s="215" t="s">
        <v>82</v>
      </c>
      <c r="AV198" s="13" t="s">
        <v>82</v>
      </c>
      <c r="AW198" s="13" t="s">
        <v>29</v>
      </c>
      <c r="AX198" s="13" t="s">
        <v>72</v>
      </c>
      <c r="AY198" s="215" t="s">
        <v>129</v>
      </c>
    </row>
    <row r="199" spans="1:65" s="14" customFormat="1">
      <c r="B199" s="216"/>
      <c r="C199" s="217"/>
      <c r="D199" s="206" t="s">
        <v>139</v>
      </c>
      <c r="E199" s="218" t="s">
        <v>1</v>
      </c>
      <c r="F199" s="219" t="s">
        <v>142</v>
      </c>
      <c r="G199" s="217"/>
      <c r="H199" s="220">
        <v>3.6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139</v>
      </c>
      <c r="AU199" s="226" t="s">
        <v>82</v>
      </c>
      <c r="AV199" s="14" t="s">
        <v>137</v>
      </c>
      <c r="AW199" s="14" t="s">
        <v>29</v>
      </c>
      <c r="AX199" s="14" t="s">
        <v>80</v>
      </c>
      <c r="AY199" s="226" t="s">
        <v>129</v>
      </c>
    </row>
    <row r="200" spans="1:65" s="2" customFormat="1" ht="21.75" customHeight="1">
      <c r="A200" s="34"/>
      <c r="B200" s="35"/>
      <c r="C200" s="227" t="s">
        <v>252</v>
      </c>
      <c r="D200" s="227" t="s">
        <v>154</v>
      </c>
      <c r="E200" s="228" t="s">
        <v>300</v>
      </c>
      <c r="F200" s="229" t="s">
        <v>301</v>
      </c>
      <c r="G200" s="230" t="s">
        <v>151</v>
      </c>
      <c r="H200" s="231">
        <v>1.44</v>
      </c>
      <c r="I200" s="232"/>
      <c r="J200" s="233">
        <f>ROUND(I200*H200,2)</f>
        <v>0</v>
      </c>
      <c r="K200" s="229" t="s">
        <v>136</v>
      </c>
      <c r="L200" s="234"/>
      <c r="M200" s="235" t="s">
        <v>1</v>
      </c>
      <c r="N200" s="236" t="s">
        <v>37</v>
      </c>
      <c r="O200" s="71"/>
      <c r="P200" s="200">
        <f>O200*H200</f>
        <v>0</v>
      </c>
      <c r="Q200" s="200">
        <v>2.234</v>
      </c>
      <c r="R200" s="200">
        <f>Q200*H200</f>
        <v>3.2169599999999998</v>
      </c>
      <c r="S200" s="200">
        <v>0</v>
      </c>
      <c r="T200" s="20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2" t="s">
        <v>158</v>
      </c>
      <c r="AT200" s="202" t="s">
        <v>154</v>
      </c>
      <c r="AU200" s="202" t="s">
        <v>82</v>
      </c>
      <c r="AY200" s="17" t="s">
        <v>129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7" t="s">
        <v>80</v>
      </c>
      <c r="BK200" s="203">
        <f>ROUND(I200*H200,2)</f>
        <v>0</v>
      </c>
      <c r="BL200" s="17" t="s">
        <v>137</v>
      </c>
      <c r="BM200" s="202" t="s">
        <v>700</v>
      </c>
    </row>
    <row r="201" spans="1:65" s="13" customFormat="1">
      <c r="B201" s="204"/>
      <c r="C201" s="205"/>
      <c r="D201" s="206" t="s">
        <v>139</v>
      </c>
      <c r="E201" s="207" t="s">
        <v>1</v>
      </c>
      <c r="F201" s="208" t="s">
        <v>701</v>
      </c>
      <c r="G201" s="205"/>
      <c r="H201" s="209">
        <v>1.44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139</v>
      </c>
      <c r="AU201" s="215" t="s">
        <v>82</v>
      </c>
      <c r="AV201" s="13" t="s">
        <v>82</v>
      </c>
      <c r="AW201" s="13" t="s">
        <v>29</v>
      </c>
      <c r="AX201" s="13" t="s">
        <v>72</v>
      </c>
      <c r="AY201" s="215" t="s">
        <v>129</v>
      </c>
    </row>
    <row r="202" spans="1:65" s="14" customFormat="1">
      <c r="B202" s="216"/>
      <c r="C202" s="217"/>
      <c r="D202" s="206" t="s">
        <v>139</v>
      </c>
      <c r="E202" s="218" t="s">
        <v>1</v>
      </c>
      <c r="F202" s="219" t="s">
        <v>142</v>
      </c>
      <c r="G202" s="217"/>
      <c r="H202" s="220">
        <v>1.44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139</v>
      </c>
      <c r="AU202" s="226" t="s">
        <v>82</v>
      </c>
      <c r="AV202" s="14" t="s">
        <v>137</v>
      </c>
      <c r="AW202" s="14" t="s">
        <v>29</v>
      </c>
      <c r="AX202" s="14" t="s">
        <v>80</v>
      </c>
      <c r="AY202" s="226" t="s">
        <v>129</v>
      </c>
    </row>
    <row r="203" spans="1:65" s="12" customFormat="1" ht="25.9" customHeight="1">
      <c r="B203" s="175"/>
      <c r="C203" s="176"/>
      <c r="D203" s="177" t="s">
        <v>71</v>
      </c>
      <c r="E203" s="178" t="s">
        <v>320</v>
      </c>
      <c r="F203" s="178" t="s">
        <v>321</v>
      </c>
      <c r="G203" s="176"/>
      <c r="H203" s="176"/>
      <c r="I203" s="179"/>
      <c r="J203" s="180">
        <f>BK203</f>
        <v>0</v>
      </c>
      <c r="K203" s="176"/>
      <c r="L203" s="181"/>
      <c r="M203" s="182"/>
      <c r="N203" s="183"/>
      <c r="O203" s="183"/>
      <c r="P203" s="184">
        <f>SUM(P204:P232)</f>
        <v>0</v>
      </c>
      <c r="Q203" s="183"/>
      <c r="R203" s="184">
        <f>SUM(R204:R232)</f>
        <v>0</v>
      </c>
      <c r="S203" s="183"/>
      <c r="T203" s="185">
        <f>SUM(T204:T232)</f>
        <v>0</v>
      </c>
      <c r="AR203" s="186" t="s">
        <v>137</v>
      </c>
      <c r="AT203" s="187" t="s">
        <v>71</v>
      </c>
      <c r="AU203" s="187" t="s">
        <v>72</v>
      </c>
      <c r="AY203" s="186" t="s">
        <v>129</v>
      </c>
      <c r="BK203" s="188">
        <f>SUM(BK204:BK232)</f>
        <v>0</v>
      </c>
    </row>
    <row r="204" spans="1:65" s="2" customFormat="1" ht="78" customHeight="1">
      <c r="A204" s="34"/>
      <c r="B204" s="35"/>
      <c r="C204" s="191" t="s">
        <v>258</v>
      </c>
      <c r="D204" s="191" t="s">
        <v>132</v>
      </c>
      <c r="E204" s="192" t="s">
        <v>323</v>
      </c>
      <c r="F204" s="193" t="s">
        <v>324</v>
      </c>
      <c r="G204" s="194" t="s">
        <v>163</v>
      </c>
      <c r="H204" s="195">
        <v>1</v>
      </c>
      <c r="I204" s="196"/>
      <c r="J204" s="197">
        <f>ROUND(I204*H204,2)</f>
        <v>0</v>
      </c>
      <c r="K204" s="193" t="s">
        <v>136</v>
      </c>
      <c r="L204" s="39"/>
      <c r="M204" s="198" t="s">
        <v>1</v>
      </c>
      <c r="N204" s="199" t="s">
        <v>37</v>
      </c>
      <c r="O204" s="7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137</v>
      </c>
      <c r="AT204" s="202" t="s">
        <v>132</v>
      </c>
      <c r="AU204" s="202" t="s">
        <v>80</v>
      </c>
      <c r="AY204" s="17" t="s">
        <v>129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80</v>
      </c>
      <c r="BK204" s="203">
        <f>ROUND(I204*H204,2)</f>
        <v>0</v>
      </c>
      <c r="BL204" s="17" t="s">
        <v>137</v>
      </c>
      <c r="BM204" s="202" t="s">
        <v>702</v>
      </c>
    </row>
    <row r="205" spans="1:65" s="13" customFormat="1">
      <c r="B205" s="204"/>
      <c r="C205" s="205"/>
      <c r="D205" s="206" t="s">
        <v>139</v>
      </c>
      <c r="E205" s="207" t="s">
        <v>1</v>
      </c>
      <c r="F205" s="208" t="s">
        <v>80</v>
      </c>
      <c r="G205" s="205"/>
      <c r="H205" s="209">
        <v>1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139</v>
      </c>
      <c r="AU205" s="215" t="s">
        <v>80</v>
      </c>
      <c r="AV205" s="13" t="s">
        <v>82</v>
      </c>
      <c r="AW205" s="13" t="s">
        <v>29</v>
      </c>
      <c r="AX205" s="13" t="s">
        <v>72</v>
      </c>
      <c r="AY205" s="215" t="s">
        <v>129</v>
      </c>
    </row>
    <row r="206" spans="1:65" s="14" customFormat="1">
      <c r="B206" s="216"/>
      <c r="C206" s="217"/>
      <c r="D206" s="206" t="s">
        <v>139</v>
      </c>
      <c r="E206" s="218" t="s">
        <v>1</v>
      </c>
      <c r="F206" s="219" t="s">
        <v>142</v>
      </c>
      <c r="G206" s="217"/>
      <c r="H206" s="220">
        <v>1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139</v>
      </c>
      <c r="AU206" s="226" t="s">
        <v>80</v>
      </c>
      <c r="AV206" s="14" t="s">
        <v>137</v>
      </c>
      <c r="AW206" s="14" t="s">
        <v>29</v>
      </c>
      <c r="AX206" s="14" t="s">
        <v>80</v>
      </c>
      <c r="AY206" s="226" t="s">
        <v>129</v>
      </c>
    </row>
    <row r="207" spans="1:65" s="2" customFormat="1" ht="24">
      <c r="A207" s="34"/>
      <c r="B207" s="35"/>
      <c r="C207" s="191" t="s">
        <v>271</v>
      </c>
      <c r="D207" s="191" t="s">
        <v>132</v>
      </c>
      <c r="E207" s="192" t="s">
        <v>703</v>
      </c>
      <c r="F207" s="193" t="s">
        <v>704</v>
      </c>
      <c r="G207" s="194" t="s">
        <v>425</v>
      </c>
      <c r="H207" s="195">
        <v>1</v>
      </c>
      <c r="I207" s="196"/>
      <c r="J207" s="197">
        <f>ROUND(I207*H207,2)</f>
        <v>0</v>
      </c>
      <c r="K207" s="193" t="s">
        <v>136</v>
      </c>
      <c r="L207" s="39"/>
      <c r="M207" s="198" t="s">
        <v>1</v>
      </c>
      <c r="N207" s="199" t="s">
        <v>37</v>
      </c>
      <c r="O207" s="71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2" t="s">
        <v>137</v>
      </c>
      <c r="AT207" s="202" t="s">
        <v>132</v>
      </c>
      <c r="AU207" s="202" t="s">
        <v>80</v>
      </c>
      <c r="AY207" s="17" t="s">
        <v>129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7" t="s">
        <v>80</v>
      </c>
      <c r="BK207" s="203">
        <f>ROUND(I207*H207,2)</f>
        <v>0</v>
      </c>
      <c r="BL207" s="17" t="s">
        <v>137</v>
      </c>
      <c r="BM207" s="202" t="s">
        <v>705</v>
      </c>
    </row>
    <row r="208" spans="1:65" s="13" customFormat="1">
      <c r="B208" s="204"/>
      <c r="C208" s="205"/>
      <c r="D208" s="206" t="s">
        <v>139</v>
      </c>
      <c r="E208" s="207" t="s">
        <v>1</v>
      </c>
      <c r="F208" s="208" t="s">
        <v>80</v>
      </c>
      <c r="G208" s="205"/>
      <c r="H208" s="209">
        <v>1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139</v>
      </c>
      <c r="AU208" s="215" t="s">
        <v>80</v>
      </c>
      <c r="AV208" s="13" t="s">
        <v>82</v>
      </c>
      <c r="AW208" s="13" t="s">
        <v>29</v>
      </c>
      <c r="AX208" s="13" t="s">
        <v>72</v>
      </c>
      <c r="AY208" s="215" t="s">
        <v>129</v>
      </c>
    </row>
    <row r="209" spans="1:65" s="14" customFormat="1">
      <c r="B209" s="216"/>
      <c r="C209" s="217"/>
      <c r="D209" s="206" t="s">
        <v>139</v>
      </c>
      <c r="E209" s="218" t="s">
        <v>1</v>
      </c>
      <c r="F209" s="219" t="s">
        <v>142</v>
      </c>
      <c r="G209" s="217"/>
      <c r="H209" s="220">
        <v>1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139</v>
      </c>
      <c r="AU209" s="226" t="s">
        <v>80</v>
      </c>
      <c r="AV209" s="14" t="s">
        <v>137</v>
      </c>
      <c r="AW209" s="14" t="s">
        <v>29</v>
      </c>
      <c r="AX209" s="14" t="s">
        <v>80</v>
      </c>
      <c r="AY209" s="226" t="s">
        <v>129</v>
      </c>
    </row>
    <row r="210" spans="1:65" s="2" customFormat="1" ht="128.65" customHeight="1">
      <c r="A210" s="34"/>
      <c r="B210" s="35"/>
      <c r="C210" s="191" t="s">
        <v>276</v>
      </c>
      <c r="D210" s="191" t="s">
        <v>132</v>
      </c>
      <c r="E210" s="192" t="s">
        <v>706</v>
      </c>
      <c r="F210" s="193" t="s">
        <v>707</v>
      </c>
      <c r="G210" s="194" t="s">
        <v>157</v>
      </c>
      <c r="H210" s="195">
        <v>216.6</v>
      </c>
      <c r="I210" s="196"/>
      <c r="J210" s="197">
        <f>ROUND(I210*H210,2)</f>
        <v>0</v>
      </c>
      <c r="K210" s="193" t="s">
        <v>136</v>
      </c>
      <c r="L210" s="39"/>
      <c r="M210" s="198" t="s">
        <v>1</v>
      </c>
      <c r="N210" s="199" t="s">
        <v>37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329</v>
      </c>
      <c r="AT210" s="202" t="s">
        <v>132</v>
      </c>
      <c r="AU210" s="202" t="s">
        <v>80</v>
      </c>
      <c r="AY210" s="17" t="s">
        <v>129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80</v>
      </c>
      <c r="BK210" s="203">
        <f>ROUND(I210*H210,2)</f>
        <v>0</v>
      </c>
      <c r="BL210" s="17" t="s">
        <v>329</v>
      </c>
      <c r="BM210" s="202" t="s">
        <v>708</v>
      </c>
    </row>
    <row r="211" spans="1:65" s="13" customFormat="1">
      <c r="B211" s="204"/>
      <c r="C211" s="205"/>
      <c r="D211" s="206" t="s">
        <v>139</v>
      </c>
      <c r="E211" s="207" t="s">
        <v>1</v>
      </c>
      <c r="F211" s="208" t="s">
        <v>709</v>
      </c>
      <c r="G211" s="205"/>
      <c r="H211" s="209">
        <v>6.48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139</v>
      </c>
      <c r="AU211" s="215" t="s">
        <v>80</v>
      </c>
      <c r="AV211" s="13" t="s">
        <v>82</v>
      </c>
      <c r="AW211" s="13" t="s">
        <v>29</v>
      </c>
      <c r="AX211" s="13" t="s">
        <v>72</v>
      </c>
      <c r="AY211" s="215" t="s">
        <v>129</v>
      </c>
    </row>
    <row r="212" spans="1:65" s="13" customFormat="1">
      <c r="B212" s="204"/>
      <c r="C212" s="205"/>
      <c r="D212" s="206" t="s">
        <v>139</v>
      </c>
      <c r="E212" s="207" t="s">
        <v>1</v>
      </c>
      <c r="F212" s="208" t="s">
        <v>710</v>
      </c>
      <c r="G212" s="205"/>
      <c r="H212" s="209">
        <v>77.28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139</v>
      </c>
      <c r="AU212" s="215" t="s">
        <v>80</v>
      </c>
      <c r="AV212" s="13" t="s">
        <v>82</v>
      </c>
      <c r="AW212" s="13" t="s">
        <v>29</v>
      </c>
      <c r="AX212" s="13" t="s">
        <v>72</v>
      </c>
      <c r="AY212" s="215" t="s">
        <v>129</v>
      </c>
    </row>
    <row r="213" spans="1:65" s="13" customFormat="1">
      <c r="B213" s="204"/>
      <c r="C213" s="205"/>
      <c r="D213" s="206" t="s">
        <v>139</v>
      </c>
      <c r="E213" s="207" t="s">
        <v>1</v>
      </c>
      <c r="F213" s="208" t="s">
        <v>711</v>
      </c>
      <c r="G213" s="205"/>
      <c r="H213" s="209">
        <v>3.6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139</v>
      </c>
      <c r="AU213" s="215" t="s">
        <v>80</v>
      </c>
      <c r="AV213" s="13" t="s">
        <v>82</v>
      </c>
      <c r="AW213" s="13" t="s">
        <v>29</v>
      </c>
      <c r="AX213" s="13" t="s">
        <v>72</v>
      </c>
      <c r="AY213" s="215" t="s">
        <v>129</v>
      </c>
    </row>
    <row r="214" spans="1:65" s="13" customFormat="1">
      <c r="B214" s="204"/>
      <c r="C214" s="205"/>
      <c r="D214" s="206" t="s">
        <v>139</v>
      </c>
      <c r="E214" s="207" t="s">
        <v>1</v>
      </c>
      <c r="F214" s="208" t="s">
        <v>712</v>
      </c>
      <c r="G214" s="205"/>
      <c r="H214" s="209">
        <v>66.239999999999995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139</v>
      </c>
      <c r="AU214" s="215" t="s">
        <v>80</v>
      </c>
      <c r="AV214" s="13" t="s">
        <v>82</v>
      </c>
      <c r="AW214" s="13" t="s">
        <v>29</v>
      </c>
      <c r="AX214" s="13" t="s">
        <v>72</v>
      </c>
      <c r="AY214" s="215" t="s">
        <v>129</v>
      </c>
    </row>
    <row r="215" spans="1:65" s="13" customFormat="1">
      <c r="B215" s="204"/>
      <c r="C215" s="205"/>
      <c r="D215" s="206" t="s">
        <v>139</v>
      </c>
      <c r="E215" s="207" t="s">
        <v>1</v>
      </c>
      <c r="F215" s="208" t="s">
        <v>713</v>
      </c>
      <c r="G215" s="205"/>
      <c r="H215" s="209">
        <v>63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139</v>
      </c>
      <c r="AU215" s="215" t="s">
        <v>80</v>
      </c>
      <c r="AV215" s="13" t="s">
        <v>82</v>
      </c>
      <c r="AW215" s="13" t="s">
        <v>29</v>
      </c>
      <c r="AX215" s="13" t="s">
        <v>72</v>
      </c>
      <c r="AY215" s="215" t="s">
        <v>129</v>
      </c>
    </row>
    <row r="216" spans="1:65" s="14" customFormat="1">
      <c r="B216" s="216"/>
      <c r="C216" s="217"/>
      <c r="D216" s="206" t="s">
        <v>139</v>
      </c>
      <c r="E216" s="218" t="s">
        <v>1</v>
      </c>
      <c r="F216" s="219" t="s">
        <v>142</v>
      </c>
      <c r="G216" s="217"/>
      <c r="H216" s="220">
        <v>216.6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139</v>
      </c>
      <c r="AU216" s="226" t="s">
        <v>80</v>
      </c>
      <c r="AV216" s="14" t="s">
        <v>137</v>
      </c>
      <c r="AW216" s="14" t="s">
        <v>29</v>
      </c>
      <c r="AX216" s="14" t="s">
        <v>80</v>
      </c>
      <c r="AY216" s="226" t="s">
        <v>129</v>
      </c>
    </row>
    <row r="217" spans="1:65" s="2" customFormat="1" ht="194.45" customHeight="1">
      <c r="A217" s="34"/>
      <c r="B217" s="35"/>
      <c r="C217" s="191" t="s">
        <v>281</v>
      </c>
      <c r="D217" s="191" t="s">
        <v>132</v>
      </c>
      <c r="E217" s="192" t="s">
        <v>714</v>
      </c>
      <c r="F217" s="193" t="s">
        <v>715</v>
      </c>
      <c r="G217" s="194" t="s">
        <v>157</v>
      </c>
      <c r="H217" s="195">
        <v>12</v>
      </c>
      <c r="I217" s="196"/>
      <c r="J217" s="197">
        <f>ROUND(I217*H217,2)</f>
        <v>0</v>
      </c>
      <c r="K217" s="193" t="s">
        <v>136</v>
      </c>
      <c r="L217" s="39"/>
      <c r="M217" s="198" t="s">
        <v>1</v>
      </c>
      <c r="N217" s="199" t="s">
        <v>37</v>
      </c>
      <c r="O217" s="7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329</v>
      </c>
      <c r="AT217" s="202" t="s">
        <v>132</v>
      </c>
      <c r="AU217" s="202" t="s">
        <v>80</v>
      </c>
      <c r="AY217" s="17" t="s">
        <v>129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80</v>
      </c>
      <c r="BK217" s="203">
        <f>ROUND(I217*H217,2)</f>
        <v>0</v>
      </c>
      <c r="BL217" s="17" t="s">
        <v>329</v>
      </c>
      <c r="BM217" s="202" t="s">
        <v>716</v>
      </c>
    </row>
    <row r="218" spans="1:65" s="13" customFormat="1">
      <c r="B218" s="204"/>
      <c r="C218" s="205"/>
      <c r="D218" s="206" t="s">
        <v>139</v>
      </c>
      <c r="E218" s="207" t="s">
        <v>1</v>
      </c>
      <c r="F218" s="208" t="s">
        <v>198</v>
      </c>
      <c r="G218" s="205"/>
      <c r="H218" s="209">
        <v>12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139</v>
      </c>
      <c r="AU218" s="215" t="s">
        <v>80</v>
      </c>
      <c r="AV218" s="13" t="s">
        <v>82</v>
      </c>
      <c r="AW218" s="13" t="s">
        <v>29</v>
      </c>
      <c r="AX218" s="13" t="s">
        <v>72</v>
      </c>
      <c r="AY218" s="215" t="s">
        <v>129</v>
      </c>
    </row>
    <row r="219" spans="1:65" s="14" customFormat="1">
      <c r="B219" s="216"/>
      <c r="C219" s="217"/>
      <c r="D219" s="206" t="s">
        <v>139</v>
      </c>
      <c r="E219" s="218" t="s">
        <v>1</v>
      </c>
      <c r="F219" s="219" t="s">
        <v>142</v>
      </c>
      <c r="G219" s="217"/>
      <c r="H219" s="220">
        <v>12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139</v>
      </c>
      <c r="AU219" s="226" t="s">
        <v>80</v>
      </c>
      <c r="AV219" s="14" t="s">
        <v>137</v>
      </c>
      <c r="AW219" s="14" t="s">
        <v>29</v>
      </c>
      <c r="AX219" s="14" t="s">
        <v>80</v>
      </c>
      <c r="AY219" s="226" t="s">
        <v>129</v>
      </c>
    </row>
    <row r="220" spans="1:65" s="2" customFormat="1" ht="156.75" customHeight="1">
      <c r="A220" s="34"/>
      <c r="B220" s="35"/>
      <c r="C220" s="191" t="s">
        <v>309</v>
      </c>
      <c r="D220" s="191" t="s">
        <v>132</v>
      </c>
      <c r="E220" s="192" t="s">
        <v>341</v>
      </c>
      <c r="F220" s="193" t="s">
        <v>342</v>
      </c>
      <c r="G220" s="194" t="s">
        <v>157</v>
      </c>
      <c r="H220" s="195">
        <v>63</v>
      </c>
      <c r="I220" s="196"/>
      <c r="J220" s="197">
        <f>ROUND(I220*H220,2)</f>
        <v>0</v>
      </c>
      <c r="K220" s="193" t="s">
        <v>136</v>
      </c>
      <c r="L220" s="39"/>
      <c r="M220" s="198" t="s">
        <v>1</v>
      </c>
      <c r="N220" s="199" t="s">
        <v>37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329</v>
      </c>
      <c r="AT220" s="202" t="s">
        <v>132</v>
      </c>
      <c r="AU220" s="202" t="s">
        <v>80</v>
      </c>
      <c r="AY220" s="17" t="s">
        <v>129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80</v>
      </c>
      <c r="BK220" s="203">
        <f>ROUND(I220*H220,2)</f>
        <v>0</v>
      </c>
      <c r="BL220" s="17" t="s">
        <v>329</v>
      </c>
      <c r="BM220" s="202" t="s">
        <v>717</v>
      </c>
    </row>
    <row r="221" spans="1:65" s="13" customFormat="1">
      <c r="B221" s="204"/>
      <c r="C221" s="205"/>
      <c r="D221" s="206" t="s">
        <v>139</v>
      </c>
      <c r="E221" s="207" t="s">
        <v>1</v>
      </c>
      <c r="F221" s="208" t="s">
        <v>718</v>
      </c>
      <c r="G221" s="205"/>
      <c r="H221" s="209">
        <v>63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139</v>
      </c>
      <c r="AU221" s="215" t="s">
        <v>80</v>
      </c>
      <c r="AV221" s="13" t="s">
        <v>82</v>
      </c>
      <c r="AW221" s="13" t="s">
        <v>29</v>
      </c>
      <c r="AX221" s="13" t="s">
        <v>72</v>
      </c>
      <c r="AY221" s="215" t="s">
        <v>129</v>
      </c>
    </row>
    <row r="222" spans="1:65" s="14" customFormat="1">
      <c r="B222" s="216"/>
      <c r="C222" s="217"/>
      <c r="D222" s="206" t="s">
        <v>139</v>
      </c>
      <c r="E222" s="218" t="s">
        <v>1</v>
      </c>
      <c r="F222" s="219" t="s">
        <v>142</v>
      </c>
      <c r="G222" s="217"/>
      <c r="H222" s="220">
        <v>63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139</v>
      </c>
      <c r="AU222" s="226" t="s">
        <v>80</v>
      </c>
      <c r="AV222" s="14" t="s">
        <v>137</v>
      </c>
      <c r="AW222" s="14" t="s">
        <v>29</v>
      </c>
      <c r="AX222" s="14" t="s">
        <v>80</v>
      </c>
      <c r="AY222" s="226" t="s">
        <v>129</v>
      </c>
    </row>
    <row r="223" spans="1:65" s="2" customFormat="1" ht="84">
      <c r="A223" s="34"/>
      <c r="B223" s="35"/>
      <c r="C223" s="191" t="s">
        <v>291</v>
      </c>
      <c r="D223" s="191" t="s">
        <v>132</v>
      </c>
      <c r="E223" s="192" t="s">
        <v>352</v>
      </c>
      <c r="F223" s="193" t="s">
        <v>719</v>
      </c>
      <c r="G223" s="194" t="s">
        <v>163</v>
      </c>
      <c r="H223" s="195">
        <v>2</v>
      </c>
      <c r="I223" s="196"/>
      <c r="J223" s="197">
        <f>ROUND(I223*H223,2)</f>
        <v>0</v>
      </c>
      <c r="K223" s="193" t="s">
        <v>642</v>
      </c>
      <c r="L223" s="39"/>
      <c r="M223" s="198" t="s">
        <v>1</v>
      </c>
      <c r="N223" s="199" t="s">
        <v>37</v>
      </c>
      <c r="O223" s="71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2" t="s">
        <v>329</v>
      </c>
      <c r="AT223" s="202" t="s">
        <v>132</v>
      </c>
      <c r="AU223" s="202" t="s">
        <v>80</v>
      </c>
      <c r="AY223" s="17" t="s">
        <v>129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7" t="s">
        <v>80</v>
      </c>
      <c r="BK223" s="203">
        <f>ROUND(I223*H223,2)</f>
        <v>0</v>
      </c>
      <c r="BL223" s="17" t="s">
        <v>329</v>
      </c>
      <c r="BM223" s="202" t="s">
        <v>720</v>
      </c>
    </row>
    <row r="224" spans="1:65" s="13" customFormat="1">
      <c r="B224" s="204"/>
      <c r="C224" s="205"/>
      <c r="D224" s="206" t="s">
        <v>139</v>
      </c>
      <c r="E224" s="207" t="s">
        <v>1</v>
      </c>
      <c r="F224" s="208" t="s">
        <v>82</v>
      </c>
      <c r="G224" s="205"/>
      <c r="H224" s="209">
        <v>2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139</v>
      </c>
      <c r="AU224" s="215" t="s">
        <v>80</v>
      </c>
      <c r="AV224" s="13" t="s">
        <v>82</v>
      </c>
      <c r="AW224" s="13" t="s">
        <v>29</v>
      </c>
      <c r="AX224" s="13" t="s">
        <v>72</v>
      </c>
      <c r="AY224" s="215" t="s">
        <v>129</v>
      </c>
    </row>
    <row r="225" spans="1:65" s="14" customFormat="1">
      <c r="B225" s="216"/>
      <c r="C225" s="217"/>
      <c r="D225" s="206" t="s">
        <v>139</v>
      </c>
      <c r="E225" s="218" t="s">
        <v>1</v>
      </c>
      <c r="F225" s="219" t="s">
        <v>142</v>
      </c>
      <c r="G225" s="217"/>
      <c r="H225" s="220">
        <v>2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139</v>
      </c>
      <c r="AU225" s="226" t="s">
        <v>80</v>
      </c>
      <c r="AV225" s="14" t="s">
        <v>137</v>
      </c>
      <c r="AW225" s="14" t="s">
        <v>29</v>
      </c>
      <c r="AX225" s="14" t="s">
        <v>80</v>
      </c>
      <c r="AY225" s="226" t="s">
        <v>129</v>
      </c>
    </row>
    <row r="226" spans="1:65" s="2" customFormat="1" ht="90" customHeight="1">
      <c r="A226" s="34"/>
      <c r="B226" s="35"/>
      <c r="C226" s="191" t="s">
        <v>172</v>
      </c>
      <c r="D226" s="191" t="s">
        <v>132</v>
      </c>
      <c r="E226" s="192" t="s">
        <v>721</v>
      </c>
      <c r="F226" s="193" t="s">
        <v>722</v>
      </c>
      <c r="G226" s="194" t="s">
        <v>157</v>
      </c>
      <c r="H226" s="195">
        <v>69.48</v>
      </c>
      <c r="I226" s="196"/>
      <c r="J226" s="197">
        <f>ROUND(I226*H226,2)</f>
        <v>0</v>
      </c>
      <c r="K226" s="193" t="s">
        <v>136</v>
      </c>
      <c r="L226" s="39"/>
      <c r="M226" s="198" t="s">
        <v>1</v>
      </c>
      <c r="N226" s="199" t="s">
        <v>37</v>
      </c>
      <c r="O226" s="7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2" t="s">
        <v>329</v>
      </c>
      <c r="AT226" s="202" t="s">
        <v>132</v>
      </c>
      <c r="AU226" s="202" t="s">
        <v>80</v>
      </c>
      <c r="AY226" s="17" t="s">
        <v>129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7" t="s">
        <v>80</v>
      </c>
      <c r="BK226" s="203">
        <f>ROUND(I226*H226,2)</f>
        <v>0</v>
      </c>
      <c r="BL226" s="17" t="s">
        <v>329</v>
      </c>
      <c r="BM226" s="202" t="s">
        <v>723</v>
      </c>
    </row>
    <row r="227" spans="1:65" s="13" customFormat="1">
      <c r="B227" s="204"/>
      <c r="C227" s="205"/>
      <c r="D227" s="206" t="s">
        <v>139</v>
      </c>
      <c r="E227" s="207" t="s">
        <v>1</v>
      </c>
      <c r="F227" s="208" t="s">
        <v>724</v>
      </c>
      <c r="G227" s="205"/>
      <c r="H227" s="209">
        <v>6.48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139</v>
      </c>
      <c r="AU227" s="215" t="s">
        <v>80</v>
      </c>
      <c r="AV227" s="13" t="s">
        <v>82</v>
      </c>
      <c r="AW227" s="13" t="s">
        <v>29</v>
      </c>
      <c r="AX227" s="13" t="s">
        <v>72</v>
      </c>
      <c r="AY227" s="215" t="s">
        <v>129</v>
      </c>
    </row>
    <row r="228" spans="1:65" s="13" customFormat="1">
      <c r="B228" s="204"/>
      <c r="C228" s="205"/>
      <c r="D228" s="206" t="s">
        <v>139</v>
      </c>
      <c r="E228" s="207" t="s">
        <v>1</v>
      </c>
      <c r="F228" s="208" t="s">
        <v>639</v>
      </c>
      <c r="G228" s="205"/>
      <c r="H228" s="209">
        <v>63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139</v>
      </c>
      <c r="AU228" s="215" t="s">
        <v>80</v>
      </c>
      <c r="AV228" s="13" t="s">
        <v>82</v>
      </c>
      <c r="AW228" s="13" t="s">
        <v>29</v>
      </c>
      <c r="AX228" s="13" t="s">
        <v>72</v>
      </c>
      <c r="AY228" s="215" t="s">
        <v>129</v>
      </c>
    </row>
    <row r="229" spans="1:65" s="14" customFormat="1">
      <c r="B229" s="216"/>
      <c r="C229" s="217"/>
      <c r="D229" s="206" t="s">
        <v>139</v>
      </c>
      <c r="E229" s="218" t="s">
        <v>1</v>
      </c>
      <c r="F229" s="219" t="s">
        <v>142</v>
      </c>
      <c r="G229" s="217"/>
      <c r="H229" s="220">
        <v>69.48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139</v>
      </c>
      <c r="AU229" s="226" t="s">
        <v>80</v>
      </c>
      <c r="AV229" s="14" t="s">
        <v>137</v>
      </c>
      <c r="AW229" s="14" t="s">
        <v>29</v>
      </c>
      <c r="AX229" s="14" t="s">
        <v>80</v>
      </c>
      <c r="AY229" s="226" t="s">
        <v>129</v>
      </c>
    </row>
    <row r="230" spans="1:65" s="2" customFormat="1" ht="90" customHeight="1">
      <c r="A230" s="34"/>
      <c r="B230" s="35"/>
      <c r="C230" s="191" t="s">
        <v>299</v>
      </c>
      <c r="D230" s="191" t="s">
        <v>132</v>
      </c>
      <c r="E230" s="192" t="s">
        <v>725</v>
      </c>
      <c r="F230" s="193" t="s">
        <v>726</v>
      </c>
      <c r="G230" s="194" t="s">
        <v>157</v>
      </c>
      <c r="H230" s="195">
        <v>77.28</v>
      </c>
      <c r="I230" s="196"/>
      <c r="J230" s="197">
        <f>ROUND(I230*H230,2)</f>
        <v>0</v>
      </c>
      <c r="K230" s="193" t="s">
        <v>136</v>
      </c>
      <c r="L230" s="39"/>
      <c r="M230" s="198" t="s">
        <v>1</v>
      </c>
      <c r="N230" s="199" t="s">
        <v>37</v>
      </c>
      <c r="O230" s="71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2" t="s">
        <v>329</v>
      </c>
      <c r="AT230" s="202" t="s">
        <v>132</v>
      </c>
      <c r="AU230" s="202" t="s">
        <v>80</v>
      </c>
      <c r="AY230" s="17" t="s">
        <v>129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7" t="s">
        <v>80</v>
      </c>
      <c r="BK230" s="203">
        <f>ROUND(I230*H230,2)</f>
        <v>0</v>
      </c>
      <c r="BL230" s="17" t="s">
        <v>329</v>
      </c>
      <c r="BM230" s="202" t="s">
        <v>727</v>
      </c>
    </row>
    <row r="231" spans="1:65" s="13" customFormat="1">
      <c r="B231" s="204"/>
      <c r="C231" s="205"/>
      <c r="D231" s="206" t="s">
        <v>139</v>
      </c>
      <c r="E231" s="207" t="s">
        <v>1</v>
      </c>
      <c r="F231" s="208" t="s">
        <v>728</v>
      </c>
      <c r="G231" s="205"/>
      <c r="H231" s="209">
        <v>77.28</v>
      </c>
      <c r="I231" s="210"/>
      <c r="J231" s="205"/>
      <c r="K231" s="205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139</v>
      </c>
      <c r="AU231" s="215" t="s">
        <v>80</v>
      </c>
      <c r="AV231" s="13" t="s">
        <v>82</v>
      </c>
      <c r="AW231" s="13" t="s">
        <v>29</v>
      </c>
      <c r="AX231" s="13" t="s">
        <v>72</v>
      </c>
      <c r="AY231" s="215" t="s">
        <v>129</v>
      </c>
    </row>
    <row r="232" spans="1:65" s="14" customFormat="1">
      <c r="B232" s="216"/>
      <c r="C232" s="217"/>
      <c r="D232" s="206" t="s">
        <v>139</v>
      </c>
      <c r="E232" s="218" t="s">
        <v>1</v>
      </c>
      <c r="F232" s="219" t="s">
        <v>142</v>
      </c>
      <c r="G232" s="217"/>
      <c r="H232" s="220">
        <v>77.28</v>
      </c>
      <c r="I232" s="221"/>
      <c r="J232" s="217"/>
      <c r="K232" s="217"/>
      <c r="L232" s="222"/>
      <c r="M232" s="247"/>
      <c r="N232" s="248"/>
      <c r="O232" s="248"/>
      <c r="P232" s="248"/>
      <c r="Q232" s="248"/>
      <c r="R232" s="248"/>
      <c r="S232" s="248"/>
      <c r="T232" s="249"/>
      <c r="AT232" s="226" t="s">
        <v>139</v>
      </c>
      <c r="AU232" s="226" t="s">
        <v>80</v>
      </c>
      <c r="AV232" s="14" t="s">
        <v>137</v>
      </c>
      <c r="AW232" s="14" t="s">
        <v>29</v>
      </c>
      <c r="AX232" s="14" t="s">
        <v>80</v>
      </c>
      <c r="AY232" s="226" t="s">
        <v>129</v>
      </c>
    </row>
    <row r="233" spans="1:65" s="2" customFormat="1" ht="6.95" customHeight="1">
      <c r="A233" s="34"/>
      <c r="B233" s="54"/>
      <c r="C233" s="55"/>
      <c r="D233" s="55"/>
      <c r="E233" s="55"/>
      <c r="F233" s="55"/>
      <c r="G233" s="55"/>
      <c r="H233" s="55"/>
      <c r="I233" s="55"/>
      <c r="J233" s="55"/>
      <c r="K233" s="55"/>
      <c r="L233" s="39"/>
      <c r="M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</row>
  </sheetData>
  <sheetProtection algorithmName="SHA-512" hashValue="wv/ivdJF6nl6DWBNAsBJ03ffrvbVJlz9VkgzQEz98w1uaOXvTiWTNVp687j6YuK9f+yLsm9Ym5/Zu7Dq7Rpu0w==" saltValue="wHmTsF9M8Py7b/aI39yY6A==" spinCount="100000" sheet="1" objects="1" scenarios="1" formatColumns="0" formatRows="0" autoFilter="0"/>
  <autoFilter ref="C122:K232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opLeftCell="A120" workbookViewId="0">
      <selection activeCell="K123" sqref="K12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7" t="s">
        <v>98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103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2" t="str">
        <f>'Rekapitulace stavby'!K6</f>
        <v>15 - Oprava trati v úseku Kladno Ostrovec - Kralupy nad Vltavou</v>
      </c>
      <c r="F7" s="303"/>
      <c r="G7" s="303"/>
      <c r="H7" s="303"/>
      <c r="L7" s="20"/>
    </row>
    <row r="8" spans="1:46" s="1" customFormat="1" ht="12" customHeight="1">
      <c r="B8" s="20"/>
      <c r="D8" s="119" t="s">
        <v>104</v>
      </c>
      <c r="L8" s="20"/>
    </row>
    <row r="9" spans="1:46" s="2" customFormat="1" ht="16.5" customHeight="1">
      <c r="A9" s="34"/>
      <c r="B9" s="39"/>
      <c r="C9" s="34"/>
      <c r="D9" s="34"/>
      <c r="E9" s="302" t="s">
        <v>628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436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4" t="s">
        <v>729</v>
      </c>
      <c r="F11" s="305"/>
      <c r="G11" s="305"/>
      <c r="H11" s="30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44312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6" t="str">
        <f>'Rekapitulace stavby'!E14</f>
        <v>Vyplň údaj</v>
      </c>
      <c r="F20" s="307"/>
      <c r="G20" s="307"/>
      <c r="H20" s="307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08" t="s">
        <v>1</v>
      </c>
      <c r="F29" s="308"/>
      <c r="G29" s="308"/>
      <c r="H29" s="308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36</v>
      </c>
      <c r="E35" s="119" t="s">
        <v>37</v>
      </c>
      <c r="F35" s="129">
        <f>ROUND((SUM(BE123:BE154)),  2)</f>
        <v>0</v>
      </c>
      <c r="G35" s="34"/>
      <c r="H35" s="34"/>
      <c r="I35" s="130">
        <v>0.21</v>
      </c>
      <c r="J35" s="129">
        <f>ROUND(((SUM(BE123:BE154))*I35),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38</v>
      </c>
      <c r="F36" s="129">
        <f>ROUND((SUM(BF123:BF154)),  2)</f>
        <v>0</v>
      </c>
      <c r="G36" s="34"/>
      <c r="H36" s="34"/>
      <c r="I36" s="130">
        <v>0.15</v>
      </c>
      <c r="J36" s="129">
        <f>ROUND(((SUM(BF123:BF154))*I36),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39</v>
      </c>
      <c r="F37" s="129">
        <f>ROUND((SUM(BG123:BG154)),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40</v>
      </c>
      <c r="F38" s="129">
        <f>ROUND((SUM(BH123:BH154)),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41</v>
      </c>
      <c r="F39" s="129">
        <f>ROUND((SUM(BI123:BI154)),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0" t="str">
        <f>E7</f>
        <v>15 - Oprava trati v úseku Kladno Ostrovec - Kralupy nad Vltavou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00" t="s">
        <v>628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436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95" t="str">
        <f>E11</f>
        <v>02 - P2449</v>
      </c>
      <c r="F89" s="299"/>
      <c r="G89" s="299"/>
      <c r="H89" s="299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44312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107</v>
      </c>
      <c r="D96" s="150"/>
      <c r="E96" s="150"/>
      <c r="F96" s="150"/>
      <c r="G96" s="150"/>
      <c r="H96" s="150"/>
      <c r="I96" s="150"/>
      <c r="J96" s="151" t="s">
        <v>108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109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110</v>
      </c>
    </row>
    <row r="99" spans="1:47" s="9" customFormat="1" ht="24.95" customHeight="1">
      <c r="B99" s="153"/>
      <c r="C99" s="154"/>
      <c r="D99" s="155" t="s">
        <v>111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112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5" customHeight="1">
      <c r="B101" s="153"/>
      <c r="C101" s="154"/>
      <c r="D101" s="155" t="s">
        <v>113</v>
      </c>
      <c r="E101" s="156"/>
      <c r="F101" s="156"/>
      <c r="G101" s="156"/>
      <c r="H101" s="156"/>
      <c r="I101" s="156"/>
      <c r="J101" s="157">
        <f>J141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114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00" t="str">
        <f>E7</f>
        <v>15 - Oprava trati v úseku Kladno Ostrovec - Kralupy nad Vltavou</v>
      </c>
      <c r="F111" s="301"/>
      <c r="G111" s="301"/>
      <c r="H111" s="30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104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00" t="s">
        <v>628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436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5" t="str">
        <f>E11</f>
        <v>02 - P2449</v>
      </c>
      <c r="F115" s="299"/>
      <c r="G115" s="299"/>
      <c r="H115" s="299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>
        <f>IF(J14="","",J14)</f>
        <v>44312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E17</f>
        <v xml:space="preserve"> </v>
      </c>
      <c r="G119" s="36"/>
      <c r="H119" s="36"/>
      <c r="I119" s="29" t="s">
        <v>28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26</v>
      </c>
      <c r="D120" s="36"/>
      <c r="E120" s="36"/>
      <c r="F120" s="27" t="str">
        <f>IF(E20="","",E20)</f>
        <v>Vyplň údaj</v>
      </c>
      <c r="G120" s="36"/>
      <c r="H120" s="36"/>
      <c r="I120" s="29" t="s">
        <v>30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115</v>
      </c>
      <c r="D122" s="167" t="s">
        <v>57</v>
      </c>
      <c r="E122" s="167" t="s">
        <v>53</v>
      </c>
      <c r="F122" s="167" t="s">
        <v>54</v>
      </c>
      <c r="G122" s="167" t="s">
        <v>116</v>
      </c>
      <c r="H122" s="167" t="s">
        <v>117</v>
      </c>
      <c r="I122" s="167" t="s">
        <v>118</v>
      </c>
      <c r="J122" s="167" t="s">
        <v>108</v>
      </c>
      <c r="K122" s="168" t="s">
        <v>119</v>
      </c>
      <c r="L122" s="169"/>
      <c r="M122" s="75" t="s">
        <v>1</v>
      </c>
      <c r="N122" s="76" t="s">
        <v>36</v>
      </c>
      <c r="O122" s="76" t="s">
        <v>120</v>
      </c>
      <c r="P122" s="76" t="s">
        <v>121</v>
      </c>
      <c r="Q122" s="76" t="s">
        <v>122</v>
      </c>
      <c r="R122" s="76" t="s">
        <v>123</v>
      </c>
      <c r="S122" s="76" t="s">
        <v>124</v>
      </c>
      <c r="T122" s="77" t="s">
        <v>125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126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P124+P141</f>
        <v>0</v>
      </c>
      <c r="Q123" s="79"/>
      <c r="R123" s="172">
        <f>R124+R141</f>
        <v>37.26</v>
      </c>
      <c r="S123" s="79"/>
      <c r="T123" s="173">
        <f>T124+T141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71</v>
      </c>
      <c r="AU123" s="17" t="s">
        <v>110</v>
      </c>
      <c r="BK123" s="174">
        <f>BK124+BK141</f>
        <v>0</v>
      </c>
    </row>
    <row r="124" spans="1:65" s="12" customFormat="1" ht="25.9" customHeight="1">
      <c r="B124" s="175"/>
      <c r="C124" s="176"/>
      <c r="D124" s="177" t="s">
        <v>71</v>
      </c>
      <c r="E124" s="178" t="s">
        <v>127</v>
      </c>
      <c r="F124" s="178" t="s">
        <v>128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37.26</v>
      </c>
      <c r="S124" s="183"/>
      <c r="T124" s="185">
        <f>T125</f>
        <v>0</v>
      </c>
      <c r="AR124" s="186" t="s">
        <v>80</v>
      </c>
      <c r="AT124" s="187" t="s">
        <v>71</v>
      </c>
      <c r="AU124" s="187" t="s">
        <v>72</v>
      </c>
      <c r="AY124" s="186" t="s">
        <v>129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71</v>
      </c>
      <c r="E125" s="189" t="s">
        <v>130</v>
      </c>
      <c r="F125" s="189" t="s">
        <v>131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SUM(P126:P140)</f>
        <v>0</v>
      </c>
      <c r="Q125" s="183"/>
      <c r="R125" s="184">
        <f>SUM(R126:R140)</f>
        <v>37.26</v>
      </c>
      <c r="S125" s="183"/>
      <c r="T125" s="185">
        <f>SUM(T126:T140)</f>
        <v>0</v>
      </c>
      <c r="AR125" s="186" t="s">
        <v>80</v>
      </c>
      <c r="AT125" s="187" t="s">
        <v>71</v>
      </c>
      <c r="AU125" s="187" t="s">
        <v>80</v>
      </c>
      <c r="AY125" s="186" t="s">
        <v>129</v>
      </c>
      <c r="BK125" s="188">
        <f>SUM(BK126:BK140)</f>
        <v>0</v>
      </c>
    </row>
    <row r="126" spans="1:65" s="2" customFormat="1" ht="36">
      <c r="A126" s="34"/>
      <c r="B126" s="35"/>
      <c r="C126" s="191" t="s">
        <v>183</v>
      </c>
      <c r="D126" s="191" t="s">
        <v>132</v>
      </c>
      <c r="E126" s="192" t="s">
        <v>674</v>
      </c>
      <c r="F126" s="193" t="s">
        <v>675</v>
      </c>
      <c r="G126" s="194" t="s">
        <v>176</v>
      </c>
      <c r="H126" s="195">
        <v>30</v>
      </c>
      <c r="I126" s="196"/>
      <c r="J126" s="197">
        <f>ROUND(I126*H126,2)</f>
        <v>0</v>
      </c>
      <c r="K126" s="193" t="s">
        <v>136</v>
      </c>
      <c r="L126" s="39"/>
      <c r="M126" s="198" t="s">
        <v>1</v>
      </c>
      <c r="N126" s="199" t="s">
        <v>37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137</v>
      </c>
      <c r="AT126" s="202" t="s">
        <v>132</v>
      </c>
      <c r="AU126" s="202" t="s">
        <v>82</v>
      </c>
      <c r="AY126" s="17" t="s">
        <v>129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137</v>
      </c>
      <c r="BM126" s="202" t="s">
        <v>730</v>
      </c>
    </row>
    <row r="127" spans="1:65" s="13" customFormat="1">
      <c r="B127" s="204"/>
      <c r="C127" s="205"/>
      <c r="D127" s="206" t="s">
        <v>139</v>
      </c>
      <c r="E127" s="207" t="s">
        <v>1</v>
      </c>
      <c r="F127" s="208" t="s">
        <v>172</v>
      </c>
      <c r="G127" s="205"/>
      <c r="H127" s="209">
        <v>30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139</v>
      </c>
      <c r="AU127" s="215" t="s">
        <v>82</v>
      </c>
      <c r="AV127" s="13" t="s">
        <v>82</v>
      </c>
      <c r="AW127" s="13" t="s">
        <v>29</v>
      </c>
      <c r="AX127" s="13" t="s">
        <v>72</v>
      </c>
      <c r="AY127" s="215" t="s">
        <v>129</v>
      </c>
    </row>
    <row r="128" spans="1:65" s="14" customFormat="1">
      <c r="B128" s="216"/>
      <c r="C128" s="217"/>
      <c r="D128" s="206" t="s">
        <v>139</v>
      </c>
      <c r="E128" s="218" t="s">
        <v>1</v>
      </c>
      <c r="F128" s="219" t="s">
        <v>142</v>
      </c>
      <c r="G128" s="217"/>
      <c r="H128" s="220">
        <v>30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139</v>
      </c>
      <c r="AU128" s="226" t="s">
        <v>82</v>
      </c>
      <c r="AV128" s="14" t="s">
        <v>137</v>
      </c>
      <c r="AW128" s="14" t="s">
        <v>29</v>
      </c>
      <c r="AX128" s="14" t="s">
        <v>80</v>
      </c>
      <c r="AY128" s="226" t="s">
        <v>129</v>
      </c>
    </row>
    <row r="129" spans="1:65" s="2" customFormat="1" ht="55.5" customHeight="1">
      <c r="A129" s="34"/>
      <c r="B129" s="35"/>
      <c r="C129" s="191" t="s">
        <v>80</v>
      </c>
      <c r="D129" s="191" t="s">
        <v>132</v>
      </c>
      <c r="E129" s="192" t="s">
        <v>679</v>
      </c>
      <c r="F129" s="193" t="s">
        <v>680</v>
      </c>
      <c r="G129" s="194" t="s">
        <v>135</v>
      </c>
      <c r="H129" s="195">
        <v>81</v>
      </c>
      <c r="I129" s="196"/>
      <c r="J129" s="197">
        <f>ROUND(I129*H129,2)</f>
        <v>0</v>
      </c>
      <c r="K129" s="193" t="s">
        <v>136</v>
      </c>
      <c r="L129" s="39"/>
      <c r="M129" s="198" t="s">
        <v>1</v>
      </c>
      <c r="N129" s="199" t="s">
        <v>37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137</v>
      </c>
      <c r="AT129" s="202" t="s">
        <v>132</v>
      </c>
      <c r="AU129" s="202" t="s">
        <v>82</v>
      </c>
      <c r="AY129" s="17" t="s">
        <v>129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137</v>
      </c>
      <c r="BM129" s="202" t="s">
        <v>731</v>
      </c>
    </row>
    <row r="130" spans="1:65" s="13" customFormat="1">
      <c r="B130" s="204"/>
      <c r="C130" s="205"/>
      <c r="D130" s="206" t="s">
        <v>139</v>
      </c>
      <c r="E130" s="207" t="s">
        <v>1</v>
      </c>
      <c r="F130" s="208" t="s">
        <v>732</v>
      </c>
      <c r="G130" s="205"/>
      <c r="H130" s="209">
        <v>81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139</v>
      </c>
      <c r="AU130" s="215" t="s">
        <v>82</v>
      </c>
      <c r="AV130" s="13" t="s">
        <v>82</v>
      </c>
      <c r="AW130" s="13" t="s">
        <v>29</v>
      </c>
      <c r="AX130" s="13" t="s">
        <v>72</v>
      </c>
      <c r="AY130" s="215" t="s">
        <v>129</v>
      </c>
    </row>
    <row r="131" spans="1:65" s="14" customFormat="1">
      <c r="B131" s="216"/>
      <c r="C131" s="217"/>
      <c r="D131" s="206" t="s">
        <v>139</v>
      </c>
      <c r="E131" s="218" t="s">
        <v>1</v>
      </c>
      <c r="F131" s="219" t="s">
        <v>142</v>
      </c>
      <c r="G131" s="217"/>
      <c r="H131" s="220">
        <v>81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139</v>
      </c>
      <c r="AU131" s="226" t="s">
        <v>82</v>
      </c>
      <c r="AV131" s="14" t="s">
        <v>137</v>
      </c>
      <c r="AW131" s="14" t="s">
        <v>29</v>
      </c>
      <c r="AX131" s="14" t="s">
        <v>80</v>
      </c>
      <c r="AY131" s="226" t="s">
        <v>129</v>
      </c>
    </row>
    <row r="132" spans="1:65" s="2" customFormat="1" ht="21.75" customHeight="1">
      <c r="A132" s="34"/>
      <c r="B132" s="35"/>
      <c r="C132" s="227" t="s">
        <v>82</v>
      </c>
      <c r="D132" s="227" t="s">
        <v>154</v>
      </c>
      <c r="E132" s="228" t="s">
        <v>310</v>
      </c>
      <c r="F132" s="229" t="s">
        <v>311</v>
      </c>
      <c r="G132" s="230" t="s">
        <v>157</v>
      </c>
      <c r="H132" s="231">
        <v>27.945</v>
      </c>
      <c r="I132" s="232"/>
      <c r="J132" s="233">
        <f>ROUND(I132*H132,2)</f>
        <v>0</v>
      </c>
      <c r="K132" s="229" t="s">
        <v>136</v>
      </c>
      <c r="L132" s="234"/>
      <c r="M132" s="235" t="s">
        <v>1</v>
      </c>
      <c r="N132" s="236" t="s">
        <v>37</v>
      </c>
      <c r="O132" s="71"/>
      <c r="P132" s="200">
        <f>O132*H132</f>
        <v>0</v>
      </c>
      <c r="Q132" s="200">
        <v>1</v>
      </c>
      <c r="R132" s="200">
        <f>Q132*H132</f>
        <v>27.945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158</v>
      </c>
      <c r="AT132" s="202" t="s">
        <v>154</v>
      </c>
      <c r="AU132" s="202" t="s">
        <v>82</v>
      </c>
      <c r="AY132" s="17" t="s">
        <v>129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137</v>
      </c>
      <c r="BM132" s="202" t="s">
        <v>733</v>
      </c>
    </row>
    <row r="133" spans="1:65" s="13" customFormat="1">
      <c r="B133" s="204"/>
      <c r="C133" s="205"/>
      <c r="D133" s="206" t="s">
        <v>139</v>
      </c>
      <c r="E133" s="207" t="s">
        <v>1</v>
      </c>
      <c r="F133" s="208" t="s">
        <v>734</v>
      </c>
      <c r="G133" s="205"/>
      <c r="H133" s="209">
        <v>27.945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139</v>
      </c>
      <c r="AU133" s="215" t="s">
        <v>82</v>
      </c>
      <c r="AV133" s="13" t="s">
        <v>82</v>
      </c>
      <c r="AW133" s="13" t="s">
        <v>29</v>
      </c>
      <c r="AX133" s="13" t="s">
        <v>72</v>
      </c>
      <c r="AY133" s="215" t="s">
        <v>129</v>
      </c>
    </row>
    <row r="134" spans="1:65" s="14" customFormat="1">
      <c r="B134" s="216"/>
      <c r="C134" s="217"/>
      <c r="D134" s="206" t="s">
        <v>139</v>
      </c>
      <c r="E134" s="218" t="s">
        <v>1</v>
      </c>
      <c r="F134" s="219" t="s">
        <v>142</v>
      </c>
      <c r="G134" s="217"/>
      <c r="H134" s="220">
        <v>27.945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139</v>
      </c>
      <c r="AU134" s="226" t="s">
        <v>82</v>
      </c>
      <c r="AV134" s="14" t="s">
        <v>137</v>
      </c>
      <c r="AW134" s="14" t="s">
        <v>29</v>
      </c>
      <c r="AX134" s="14" t="s">
        <v>80</v>
      </c>
      <c r="AY134" s="226" t="s">
        <v>129</v>
      </c>
    </row>
    <row r="135" spans="1:65" s="2" customFormat="1" ht="24">
      <c r="A135" s="34"/>
      <c r="B135" s="35"/>
      <c r="C135" s="227" t="s">
        <v>148</v>
      </c>
      <c r="D135" s="227" t="s">
        <v>154</v>
      </c>
      <c r="E135" s="228" t="s">
        <v>687</v>
      </c>
      <c r="F135" s="229" t="s">
        <v>688</v>
      </c>
      <c r="G135" s="230" t="s">
        <v>157</v>
      </c>
      <c r="H135" s="231">
        <v>9.3149999999999995</v>
      </c>
      <c r="I135" s="232"/>
      <c r="J135" s="233">
        <f>ROUND(I135*H135,2)</f>
        <v>0</v>
      </c>
      <c r="K135" s="229" t="s">
        <v>136</v>
      </c>
      <c r="L135" s="234"/>
      <c r="M135" s="235" t="s">
        <v>1</v>
      </c>
      <c r="N135" s="236" t="s">
        <v>37</v>
      </c>
      <c r="O135" s="71"/>
      <c r="P135" s="200">
        <f>O135*H135</f>
        <v>0</v>
      </c>
      <c r="Q135" s="200">
        <v>1</v>
      </c>
      <c r="R135" s="200">
        <f>Q135*H135</f>
        <v>9.3149999999999995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158</v>
      </c>
      <c r="AT135" s="202" t="s">
        <v>154</v>
      </c>
      <c r="AU135" s="202" t="s">
        <v>82</v>
      </c>
      <c r="AY135" s="17" t="s">
        <v>129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137</v>
      </c>
      <c r="BM135" s="202" t="s">
        <v>735</v>
      </c>
    </row>
    <row r="136" spans="1:65" s="13" customFormat="1">
      <c r="B136" s="204"/>
      <c r="C136" s="205"/>
      <c r="D136" s="206" t="s">
        <v>139</v>
      </c>
      <c r="E136" s="207" t="s">
        <v>1</v>
      </c>
      <c r="F136" s="208" t="s">
        <v>736</v>
      </c>
      <c r="G136" s="205"/>
      <c r="H136" s="209">
        <v>9.3149999999999995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139</v>
      </c>
      <c r="AU136" s="215" t="s">
        <v>82</v>
      </c>
      <c r="AV136" s="13" t="s">
        <v>82</v>
      </c>
      <c r="AW136" s="13" t="s">
        <v>29</v>
      </c>
      <c r="AX136" s="13" t="s">
        <v>72</v>
      </c>
      <c r="AY136" s="215" t="s">
        <v>129</v>
      </c>
    </row>
    <row r="137" spans="1:65" s="14" customFormat="1">
      <c r="B137" s="216"/>
      <c r="C137" s="217"/>
      <c r="D137" s="206" t="s">
        <v>139</v>
      </c>
      <c r="E137" s="218" t="s">
        <v>1</v>
      </c>
      <c r="F137" s="219" t="s">
        <v>142</v>
      </c>
      <c r="G137" s="217"/>
      <c r="H137" s="220">
        <v>9.3149999999999995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139</v>
      </c>
      <c r="AU137" s="226" t="s">
        <v>82</v>
      </c>
      <c r="AV137" s="14" t="s">
        <v>137</v>
      </c>
      <c r="AW137" s="14" t="s">
        <v>29</v>
      </c>
      <c r="AX137" s="14" t="s">
        <v>80</v>
      </c>
      <c r="AY137" s="226" t="s">
        <v>129</v>
      </c>
    </row>
    <row r="138" spans="1:65" s="2" customFormat="1" ht="78" customHeight="1">
      <c r="A138" s="34"/>
      <c r="B138" s="35"/>
      <c r="C138" s="191" t="s">
        <v>137</v>
      </c>
      <c r="D138" s="191" t="s">
        <v>132</v>
      </c>
      <c r="E138" s="192" t="s">
        <v>691</v>
      </c>
      <c r="F138" s="193" t="s">
        <v>692</v>
      </c>
      <c r="G138" s="194" t="s">
        <v>135</v>
      </c>
      <c r="H138" s="195">
        <v>81</v>
      </c>
      <c r="I138" s="196"/>
      <c r="J138" s="197">
        <f>ROUND(I138*H138,2)</f>
        <v>0</v>
      </c>
      <c r="K138" s="193" t="s">
        <v>136</v>
      </c>
      <c r="L138" s="39"/>
      <c r="M138" s="198" t="s">
        <v>1</v>
      </c>
      <c r="N138" s="199" t="s">
        <v>37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137</v>
      </c>
      <c r="AT138" s="202" t="s">
        <v>132</v>
      </c>
      <c r="AU138" s="202" t="s">
        <v>82</v>
      </c>
      <c r="AY138" s="17" t="s">
        <v>129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137</v>
      </c>
      <c r="BM138" s="202" t="s">
        <v>737</v>
      </c>
    </row>
    <row r="139" spans="1:65" s="13" customFormat="1">
      <c r="B139" s="204"/>
      <c r="C139" s="205"/>
      <c r="D139" s="206" t="s">
        <v>139</v>
      </c>
      <c r="E139" s="207" t="s">
        <v>1</v>
      </c>
      <c r="F139" s="208" t="s">
        <v>738</v>
      </c>
      <c r="G139" s="205"/>
      <c r="H139" s="209">
        <v>81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139</v>
      </c>
      <c r="AU139" s="215" t="s">
        <v>82</v>
      </c>
      <c r="AV139" s="13" t="s">
        <v>82</v>
      </c>
      <c r="AW139" s="13" t="s">
        <v>29</v>
      </c>
      <c r="AX139" s="13" t="s">
        <v>72</v>
      </c>
      <c r="AY139" s="215" t="s">
        <v>129</v>
      </c>
    </row>
    <row r="140" spans="1:65" s="14" customFormat="1">
      <c r="B140" s="216"/>
      <c r="C140" s="217"/>
      <c r="D140" s="206" t="s">
        <v>139</v>
      </c>
      <c r="E140" s="218" t="s">
        <v>1</v>
      </c>
      <c r="F140" s="219" t="s">
        <v>142</v>
      </c>
      <c r="G140" s="217"/>
      <c r="H140" s="220">
        <v>81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139</v>
      </c>
      <c r="AU140" s="226" t="s">
        <v>82</v>
      </c>
      <c r="AV140" s="14" t="s">
        <v>137</v>
      </c>
      <c r="AW140" s="14" t="s">
        <v>29</v>
      </c>
      <c r="AX140" s="14" t="s">
        <v>80</v>
      </c>
      <c r="AY140" s="226" t="s">
        <v>129</v>
      </c>
    </row>
    <row r="141" spans="1:65" s="12" customFormat="1" ht="25.9" customHeight="1">
      <c r="B141" s="175"/>
      <c r="C141" s="176"/>
      <c r="D141" s="177" t="s">
        <v>71</v>
      </c>
      <c r="E141" s="178" t="s">
        <v>320</v>
      </c>
      <c r="F141" s="178" t="s">
        <v>321</v>
      </c>
      <c r="G141" s="176"/>
      <c r="H141" s="176"/>
      <c r="I141" s="179"/>
      <c r="J141" s="180">
        <f>BK141</f>
        <v>0</v>
      </c>
      <c r="K141" s="176"/>
      <c r="L141" s="181"/>
      <c r="M141" s="182"/>
      <c r="N141" s="183"/>
      <c r="O141" s="183"/>
      <c r="P141" s="184">
        <f>SUM(P142:P154)</f>
        <v>0</v>
      </c>
      <c r="Q141" s="183"/>
      <c r="R141" s="184">
        <f>SUM(R142:R154)</f>
        <v>0</v>
      </c>
      <c r="S141" s="183"/>
      <c r="T141" s="185">
        <f>SUM(T142:T154)</f>
        <v>0</v>
      </c>
      <c r="AR141" s="186" t="s">
        <v>137</v>
      </c>
      <c r="AT141" s="187" t="s">
        <v>71</v>
      </c>
      <c r="AU141" s="187" t="s">
        <v>72</v>
      </c>
      <c r="AY141" s="186" t="s">
        <v>129</v>
      </c>
      <c r="BK141" s="188">
        <f>SUM(BK142:BK154)</f>
        <v>0</v>
      </c>
    </row>
    <row r="142" spans="1:65" s="2" customFormat="1" ht="24">
      <c r="A142" s="34"/>
      <c r="B142" s="35"/>
      <c r="C142" s="191" t="s">
        <v>158</v>
      </c>
      <c r="D142" s="191" t="s">
        <v>132</v>
      </c>
      <c r="E142" s="192" t="s">
        <v>703</v>
      </c>
      <c r="F142" s="193" t="s">
        <v>704</v>
      </c>
      <c r="G142" s="194" t="s">
        <v>425</v>
      </c>
      <c r="H142" s="195">
        <v>1</v>
      </c>
      <c r="I142" s="196"/>
      <c r="J142" s="197">
        <f>ROUND(I142*H142,2)</f>
        <v>0</v>
      </c>
      <c r="K142" s="193" t="s">
        <v>136</v>
      </c>
      <c r="L142" s="39"/>
      <c r="M142" s="198" t="s">
        <v>1</v>
      </c>
      <c r="N142" s="199" t="s">
        <v>37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137</v>
      </c>
      <c r="AT142" s="202" t="s">
        <v>132</v>
      </c>
      <c r="AU142" s="202" t="s">
        <v>80</v>
      </c>
      <c r="AY142" s="17" t="s">
        <v>129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137</v>
      </c>
      <c r="BM142" s="202" t="s">
        <v>739</v>
      </c>
    </row>
    <row r="143" spans="1:65" s="13" customFormat="1">
      <c r="B143" s="204"/>
      <c r="C143" s="205"/>
      <c r="D143" s="206" t="s">
        <v>139</v>
      </c>
      <c r="E143" s="207" t="s">
        <v>1</v>
      </c>
      <c r="F143" s="208" t="s">
        <v>80</v>
      </c>
      <c r="G143" s="205"/>
      <c r="H143" s="209">
        <v>1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139</v>
      </c>
      <c r="AU143" s="215" t="s">
        <v>80</v>
      </c>
      <c r="AV143" s="13" t="s">
        <v>82</v>
      </c>
      <c r="AW143" s="13" t="s">
        <v>29</v>
      </c>
      <c r="AX143" s="13" t="s">
        <v>72</v>
      </c>
      <c r="AY143" s="215" t="s">
        <v>129</v>
      </c>
    </row>
    <row r="144" spans="1:65" s="14" customFormat="1">
      <c r="B144" s="216"/>
      <c r="C144" s="217"/>
      <c r="D144" s="206" t="s">
        <v>139</v>
      </c>
      <c r="E144" s="218" t="s">
        <v>1</v>
      </c>
      <c r="F144" s="219" t="s">
        <v>142</v>
      </c>
      <c r="G144" s="217"/>
      <c r="H144" s="220">
        <v>1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139</v>
      </c>
      <c r="AU144" s="226" t="s">
        <v>80</v>
      </c>
      <c r="AV144" s="14" t="s">
        <v>137</v>
      </c>
      <c r="AW144" s="14" t="s">
        <v>29</v>
      </c>
      <c r="AX144" s="14" t="s">
        <v>80</v>
      </c>
      <c r="AY144" s="226" t="s">
        <v>129</v>
      </c>
    </row>
    <row r="145" spans="1:65" s="2" customFormat="1" ht="189.75" customHeight="1">
      <c r="A145" s="34"/>
      <c r="B145" s="35"/>
      <c r="C145" s="191" t="s">
        <v>130</v>
      </c>
      <c r="D145" s="191" t="s">
        <v>132</v>
      </c>
      <c r="E145" s="192" t="s">
        <v>706</v>
      </c>
      <c r="F145" s="193" t="s">
        <v>740</v>
      </c>
      <c r="G145" s="194" t="s">
        <v>157</v>
      </c>
      <c r="H145" s="195">
        <v>74.52</v>
      </c>
      <c r="I145" s="196"/>
      <c r="J145" s="197">
        <f>ROUND(I145*H145,2)</f>
        <v>0</v>
      </c>
      <c r="K145" s="193" t="s">
        <v>136</v>
      </c>
      <c r="L145" s="39"/>
      <c r="M145" s="198" t="s">
        <v>1</v>
      </c>
      <c r="N145" s="199" t="s">
        <v>37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329</v>
      </c>
      <c r="AT145" s="202" t="s">
        <v>132</v>
      </c>
      <c r="AU145" s="202" t="s">
        <v>80</v>
      </c>
      <c r="AY145" s="17" t="s">
        <v>129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329</v>
      </c>
      <c r="BM145" s="202" t="s">
        <v>741</v>
      </c>
    </row>
    <row r="146" spans="1:65" s="13" customFormat="1">
      <c r="B146" s="204"/>
      <c r="C146" s="205"/>
      <c r="D146" s="206" t="s">
        <v>139</v>
      </c>
      <c r="E146" s="207" t="s">
        <v>1</v>
      </c>
      <c r="F146" s="208" t="s">
        <v>742</v>
      </c>
      <c r="G146" s="205"/>
      <c r="H146" s="209">
        <v>37.26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139</v>
      </c>
      <c r="AU146" s="215" t="s">
        <v>80</v>
      </c>
      <c r="AV146" s="13" t="s">
        <v>82</v>
      </c>
      <c r="AW146" s="13" t="s">
        <v>29</v>
      </c>
      <c r="AX146" s="13" t="s">
        <v>72</v>
      </c>
      <c r="AY146" s="215" t="s">
        <v>129</v>
      </c>
    </row>
    <row r="147" spans="1:65" s="13" customFormat="1">
      <c r="B147" s="204"/>
      <c r="C147" s="205"/>
      <c r="D147" s="206" t="s">
        <v>139</v>
      </c>
      <c r="E147" s="207" t="s">
        <v>1</v>
      </c>
      <c r="F147" s="208" t="s">
        <v>743</v>
      </c>
      <c r="G147" s="205"/>
      <c r="H147" s="209">
        <v>37.26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139</v>
      </c>
      <c r="AU147" s="215" t="s">
        <v>80</v>
      </c>
      <c r="AV147" s="13" t="s">
        <v>82</v>
      </c>
      <c r="AW147" s="13" t="s">
        <v>29</v>
      </c>
      <c r="AX147" s="13" t="s">
        <v>72</v>
      </c>
      <c r="AY147" s="215" t="s">
        <v>129</v>
      </c>
    </row>
    <row r="148" spans="1:65" s="14" customFormat="1">
      <c r="B148" s="216"/>
      <c r="C148" s="217"/>
      <c r="D148" s="206" t="s">
        <v>139</v>
      </c>
      <c r="E148" s="218" t="s">
        <v>1</v>
      </c>
      <c r="F148" s="219" t="s">
        <v>142</v>
      </c>
      <c r="G148" s="217"/>
      <c r="H148" s="220">
        <v>74.52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139</v>
      </c>
      <c r="AU148" s="226" t="s">
        <v>80</v>
      </c>
      <c r="AV148" s="14" t="s">
        <v>137</v>
      </c>
      <c r="AW148" s="14" t="s">
        <v>29</v>
      </c>
      <c r="AX148" s="14" t="s">
        <v>80</v>
      </c>
      <c r="AY148" s="226" t="s">
        <v>129</v>
      </c>
    </row>
    <row r="149" spans="1:65" s="2" customFormat="1" ht="156.75" customHeight="1">
      <c r="A149" s="34"/>
      <c r="B149" s="35"/>
      <c r="C149" s="191" t="s">
        <v>166</v>
      </c>
      <c r="D149" s="191" t="s">
        <v>132</v>
      </c>
      <c r="E149" s="192" t="s">
        <v>744</v>
      </c>
      <c r="F149" s="193" t="s">
        <v>745</v>
      </c>
      <c r="G149" s="194" t="s">
        <v>157</v>
      </c>
      <c r="H149" s="195">
        <v>56.7</v>
      </c>
      <c r="I149" s="196"/>
      <c r="J149" s="197">
        <f>ROUND(I149*H149,2)</f>
        <v>0</v>
      </c>
      <c r="K149" s="193" t="s">
        <v>136</v>
      </c>
      <c r="L149" s="39"/>
      <c r="M149" s="198" t="s">
        <v>1</v>
      </c>
      <c r="N149" s="199" t="s">
        <v>37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329</v>
      </c>
      <c r="AT149" s="202" t="s">
        <v>132</v>
      </c>
      <c r="AU149" s="202" t="s">
        <v>80</v>
      </c>
      <c r="AY149" s="17" t="s">
        <v>129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329</v>
      </c>
      <c r="BM149" s="202" t="s">
        <v>746</v>
      </c>
    </row>
    <row r="150" spans="1:65" s="13" customFormat="1">
      <c r="B150" s="204"/>
      <c r="C150" s="205"/>
      <c r="D150" s="206" t="s">
        <v>139</v>
      </c>
      <c r="E150" s="207" t="s">
        <v>1</v>
      </c>
      <c r="F150" s="208" t="s">
        <v>747</v>
      </c>
      <c r="G150" s="205"/>
      <c r="H150" s="209">
        <v>56.7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139</v>
      </c>
      <c r="AU150" s="215" t="s">
        <v>80</v>
      </c>
      <c r="AV150" s="13" t="s">
        <v>82</v>
      </c>
      <c r="AW150" s="13" t="s">
        <v>29</v>
      </c>
      <c r="AX150" s="13" t="s">
        <v>72</v>
      </c>
      <c r="AY150" s="215" t="s">
        <v>129</v>
      </c>
    </row>
    <row r="151" spans="1:65" s="14" customFormat="1">
      <c r="B151" s="216"/>
      <c r="C151" s="217"/>
      <c r="D151" s="206" t="s">
        <v>139</v>
      </c>
      <c r="E151" s="218" t="s">
        <v>1</v>
      </c>
      <c r="F151" s="219" t="s">
        <v>142</v>
      </c>
      <c r="G151" s="217"/>
      <c r="H151" s="220">
        <v>56.7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139</v>
      </c>
      <c r="AU151" s="226" t="s">
        <v>80</v>
      </c>
      <c r="AV151" s="14" t="s">
        <v>137</v>
      </c>
      <c r="AW151" s="14" t="s">
        <v>29</v>
      </c>
      <c r="AX151" s="14" t="s">
        <v>80</v>
      </c>
      <c r="AY151" s="226" t="s">
        <v>129</v>
      </c>
    </row>
    <row r="152" spans="1:65" s="2" customFormat="1" ht="90" customHeight="1">
      <c r="A152" s="34"/>
      <c r="B152" s="35"/>
      <c r="C152" s="191" t="s">
        <v>173</v>
      </c>
      <c r="D152" s="191" t="s">
        <v>132</v>
      </c>
      <c r="E152" s="192" t="s">
        <v>725</v>
      </c>
      <c r="F152" s="193" t="s">
        <v>726</v>
      </c>
      <c r="G152" s="194" t="s">
        <v>157</v>
      </c>
      <c r="H152" s="195">
        <v>37.26</v>
      </c>
      <c r="I152" s="196"/>
      <c r="J152" s="197">
        <f>ROUND(I152*H152,2)</f>
        <v>0</v>
      </c>
      <c r="K152" s="193" t="s">
        <v>136</v>
      </c>
      <c r="L152" s="39"/>
      <c r="M152" s="198" t="s">
        <v>1</v>
      </c>
      <c r="N152" s="199" t="s">
        <v>37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329</v>
      </c>
      <c r="AT152" s="202" t="s">
        <v>132</v>
      </c>
      <c r="AU152" s="202" t="s">
        <v>80</v>
      </c>
      <c r="AY152" s="17" t="s">
        <v>129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80</v>
      </c>
      <c r="BK152" s="203">
        <f>ROUND(I152*H152,2)</f>
        <v>0</v>
      </c>
      <c r="BL152" s="17" t="s">
        <v>329</v>
      </c>
      <c r="BM152" s="202" t="s">
        <v>748</v>
      </c>
    </row>
    <row r="153" spans="1:65" s="13" customFormat="1">
      <c r="B153" s="204"/>
      <c r="C153" s="205"/>
      <c r="D153" s="206" t="s">
        <v>139</v>
      </c>
      <c r="E153" s="207" t="s">
        <v>1</v>
      </c>
      <c r="F153" s="208" t="s">
        <v>749</v>
      </c>
      <c r="G153" s="205"/>
      <c r="H153" s="209">
        <v>37.26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139</v>
      </c>
      <c r="AU153" s="215" t="s">
        <v>80</v>
      </c>
      <c r="AV153" s="13" t="s">
        <v>82</v>
      </c>
      <c r="AW153" s="13" t="s">
        <v>29</v>
      </c>
      <c r="AX153" s="13" t="s">
        <v>72</v>
      </c>
      <c r="AY153" s="215" t="s">
        <v>129</v>
      </c>
    </row>
    <row r="154" spans="1:65" s="14" customFormat="1">
      <c r="B154" s="216"/>
      <c r="C154" s="217"/>
      <c r="D154" s="206" t="s">
        <v>139</v>
      </c>
      <c r="E154" s="218" t="s">
        <v>1</v>
      </c>
      <c r="F154" s="219" t="s">
        <v>142</v>
      </c>
      <c r="G154" s="217"/>
      <c r="H154" s="220">
        <v>37.26</v>
      </c>
      <c r="I154" s="221"/>
      <c r="J154" s="217"/>
      <c r="K154" s="217"/>
      <c r="L154" s="222"/>
      <c r="M154" s="247"/>
      <c r="N154" s="248"/>
      <c r="O154" s="248"/>
      <c r="P154" s="248"/>
      <c r="Q154" s="248"/>
      <c r="R154" s="248"/>
      <c r="S154" s="248"/>
      <c r="T154" s="249"/>
      <c r="AT154" s="226" t="s">
        <v>139</v>
      </c>
      <c r="AU154" s="226" t="s">
        <v>80</v>
      </c>
      <c r="AV154" s="14" t="s">
        <v>137</v>
      </c>
      <c r="AW154" s="14" t="s">
        <v>29</v>
      </c>
      <c r="AX154" s="14" t="s">
        <v>80</v>
      </c>
      <c r="AY154" s="226" t="s">
        <v>129</v>
      </c>
    </row>
    <row r="155" spans="1:65" s="2" customFormat="1" ht="6.95" customHeight="1">
      <c r="A155" s="34"/>
      <c r="B155" s="54"/>
      <c r="C155" s="55"/>
      <c r="D155" s="55"/>
      <c r="E155" s="55"/>
      <c r="F155" s="55"/>
      <c r="G155" s="55"/>
      <c r="H155" s="55"/>
      <c r="I155" s="55"/>
      <c r="J155" s="55"/>
      <c r="K155" s="55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X4euIVUWFDu2/nuGGle+oswQUM7x+3Kz9TRUcpLE62DJAVsYbNLI1FFG1qkkSDSc4xO+R44bGjh4wmgU234HPQ==" saltValue="OPZAO8ZpDp4FLBUzn2SLOA==" spinCount="100000" sheet="1" objects="1" scenarios="1" formatColumns="0" formatRows="0" autoFilter="0"/>
  <autoFilter ref="C122:K15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opLeftCell="A119" workbookViewId="0">
      <selection activeCell="K129" sqref="K12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7" t="s">
        <v>100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103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2" t="str">
        <f>'Rekapitulace stavby'!K6</f>
        <v>15 - Oprava trati v úseku Kladno Ostrovec - Kralupy nad Vltavou</v>
      </c>
      <c r="F7" s="303"/>
      <c r="G7" s="303"/>
      <c r="H7" s="303"/>
      <c r="L7" s="20"/>
    </row>
    <row r="8" spans="1:46" s="1" customFormat="1" ht="12" customHeight="1">
      <c r="B8" s="20"/>
      <c r="D8" s="119" t="s">
        <v>104</v>
      </c>
      <c r="L8" s="20"/>
    </row>
    <row r="9" spans="1:46" s="2" customFormat="1" ht="16.5" customHeight="1">
      <c r="A9" s="34"/>
      <c r="B9" s="39"/>
      <c r="C9" s="34"/>
      <c r="D9" s="34"/>
      <c r="E9" s="302" t="s">
        <v>628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436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04" t="s">
        <v>750</v>
      </c>
      <c r="F11" s="305"/>
      <c r="G11" s="305"/>
      <c r="H11" s="305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>
        <f>'Rekapitulace stavby'!AN8</f>
        <v>44312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23</v>
      </c>
      <c r="E16" s="34"/>
      <c r="F16" s="34"/>
      <c r="G16" s="34"/>
      <c r="H16" s="34"/>
      <c r="I16" s="119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26</v>
      </c>
      <c r="E19" s="34"/>
      <c r="F19" s="34"/>
      <c r="G19" s="34"/>
      <c r="H19" s="34"/>
      <c r="I19" s="119" t="s">
        <v>24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6" t="str">
        <f>'Rekapitulace stavby'!E14</f>
        <v>Vyplň údaj</v>
      </c>
      <c r="F20" s="307"/>
      <c r="G20" s="307"/>
      <c r="H20" s="307"/>
      <c r="I20" s="119" t="s">
        <v>25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28</v>
      </c>
      <c r="E22" s="34"/>
      <c r="F22" s="34"/>
      <c r="G22" s="34"/>
      <c r="H22" s="34"/>
      <c r="I22" s="119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30</v>
      </c>
      <c r="E25" s="34"/>
      <c r="F25" s="34"/>
      <c r="G25" s="34"/>
      <c r="H25" s="34"/>
      <c r="I25" s="119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08" t="s">
        <v>1</v>
      </c>
      <c r="F29" s="308"/>
      <c r="G29" s="308"/>
      <c r="H29" s="308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32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34</v>
      </c>
      <c r="G34" s="34"/>
      <c r="H34" s="34"/>
      <c r="I34" s="127" t="s">
        <v>33</v>
      </c>
      <c r="J34" s="127" t="s">
        <v>35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36</v>
      </c>
      <c r="E35" s="119" t="s">
        <v>37</v>
      </c>
      <c r="F35" s="129">
        <f>ROUND((SUM(BE123:BE154)),  2)</f>
        <v>0</v>
      </c>
      <c r="G35" s="34"/>
      <c r="H35" s="34"/>
      <c r="I35" s="130">
        <v>0.21</v>
      </c>
      <c r="J35" s="129">
        <f>ROUND(((SUM(BE123:BE154))*I35),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38</v>
      </c>
      <c r="F36" s="129">
        <f>ROUND((SUM(BF123:BF154)),  2)</f>
        <v>0</v>
      </c>
      <c r="G36" s="34"/>
      <c r="H36" s="34"/>
      <c r="I36" s="130">
        <v>0.15</v>
      </c>
      <c r="J36" s="129">
        <f>ROUND(((SUM(BF123:BF154))*I36),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39</v>
      </c>
      <c r="F37" s="129">
        <f>ROUND((SUM(BG123:BG154)),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40</v>
      </c>
      <c r="F38" s="129">
        <f>ROUND((SUM(BH123:BH154)),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41</v>
      </c>
      <c r="F39" s="129">
        <f>ROUND((SUM(BI123:BI154)),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42</v>
      </c>
      <c r="E41" s="133"/>
      <c r="F41" s="133"/>
      <c r="G41" s="134" t="s">
        <v>43</v>
      </c>
      <c r="H41" s="135" t="s">
        <v>44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0" t="str">
        <f>E7</f>
        <v>15 - Oprava trati v úseku Kladno Ostrovec - Kralupy nad Vltavou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104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00" t="s">
        <v>628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436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95" t="str">
        <f>E11</f>
        <v>03 - P2448</v>
      </c>
      <c r="F89" s="299"/>
      <c r="G89" s="299"/>
      <c r="H89" s="299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>
        <f>IF(J14="","",J14)</f>
        <v>44312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23</v>
      </c>
      <c r="D93" s="36"/>
      <c r="E93" s="36"/>
      <c r="F93" s="27" t="str">
        <f>E17</f>
        <v xml:space="preserve"> </v>
      </c>
      <c r="G93" s="36"/>
      <c r="H93" s="36"/>
      <c r="I93" s="29" t="s">
        <v>28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26</v>
      </c>
      <c r="D94" s="36"/>
      <c r="E94" s="36"/>
      <c r="F94" s="27" t="str">
        <f>IF(E20="","",E20)</f>
        <v>Vyplň údaj</v>
      </c>
      <c r="G94" s="36"/>
      <c r="H94" s="36"/>
      <c r="I94" s="29" t="s">
        <v>30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107</v>
      </c>
      <c r="D96" s="150"/>
      <c r="E96" s="150"/>
      <c r="F96" s="150"/>
      <c r="G96" s="150"/>
      <c r="H96" s="150"/>
      <c r="I96" s="150"/>
      <c r="J96" s="151" t="s">
        <v>108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109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110</v>
      </c>
    </row>
    <row r="99" spans="1:47" s="9" customFormat="1" ht="24.95" customHeight="1">
      <c r="B99" s="153"/>
      <c r="C99" s="154"/>
      <c r="D99" s="155" t="s">
        <v>111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112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5" customHeight="1">
      <c r="B101" s="153"/>
      <c r="C101" s="154"/>
      <c r="D101" s="155" t="s">
        <v>113</v>
      </c>
      <c r="E101" s="156"/>
      <c r="F101" s="156"/>
      <c r="G101" s="156"/>
      <c r="H101" s="156"/>
      <c r="I101" s="156"/>
      <c r="J101" s="157">
        <f>J141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114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00" t="str">
        <f>E7</f>
        <v>15 - Oprava trati v úseku Kladno Ostrovec - Kralupy nad Vltavou</v>
      </c>
      <c r="F111" s="301"/>
      <c r="G111" s="301"/>
      <c r="H111" s="30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104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00" t="s">
        <v>628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436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5" t="str">
        <f>E11</f>
        <v>03 - P2448</v>
      </c>
      <c r="F115" s="299"/>
      <c r="G115" s="299"/>
      <c r="H115" s="299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>
        <f>IF(J14="","",J14)</f>
        <v>44312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E17</f>
        <v xml:space="preserve"> </v>
      </c>
      <c r="G119" s="36"/>
      <c r="H119" s="36"/>
      <c r="I119" s="29" t="s">
        <v>28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26</v>
      </c>
      <c r="D120" s="36"/>
      <c r="E120" s="36"/>
      <c r="F120" s="27" t="str">
        <f>IF(E20="","",E20)</f>
        <v>Vyplň údaj</v>
      </c>
      <c r="G120" s="36"/>
      <c r="H120" s="36"/>
      <c r="I120" s="29" t="s">
        <v>30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115</v>
      </c>
      <c r="D122" s="167" t="s">
        <v>57</v>
      </c>
      <c r="E122" s="167" t="s">
        <v>53</v>
      </c>
      <c r="F122" s="167" t="s">
        <v>54</v>
      </c>
      <c r="G122" s="167" t="s">
        <v>116</v>
      </c>
      <c r="H122" s="167" t="s">
        <v>117</v>
      </c>
      <c r="I122" s="167" t="s">
        <v>118</v>
      </c>
      <c r="J122" s="167" t="s">
        <v>108</v>
      </c>
      <c r="K122" s="168" t="s">
        <v>119</v>
      </c>
      <c r="L122" s="169"/>
      <c r="M122" s="75" t="s">
        <v>1</v>
      </c>
      <c r="N122" s="76" t="s">
        <v>36</v>
      </c>
      <c r="O122" s="76" t="s">
        <v>120</v>
      </c>
      <c r="P122" s="76" t="s">
        <v>121</v>
      </c>
      <c r="Q122" s="76" t="s">
        <v>122</v>
      </c>
      <c r="R122" s="76" t="s">
        <v>123</v>
      </c>
      <c r="S122" s="76" t="s">
        <v>124</v>
      </c>
      <c r="T122" s="77" t="s">
        <v>125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126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P124+P141</f>
        <v>0</v>
      </c>
      <c r="Q123" s="79"/>
      <c r="R123" s="172">
        <f>R124+R141</f>
        <v>20.7</v>
      </c>
      <c r="S123" s="79"/>
      <c r="T123" s="173">
        <f>T124+T141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71</v>
      </c>
      <c r="AU123" s="17" t="s">
        <v>110</v>
      </c>
      <c r="BK123" s="174">
        <f>BK124+BK141</f>
        <v>0</v>
      </c>
    </row>
    <row r="124" spans="1:65" s="12" customFormat="1" ht="25.9" customHeight="1">
      <c r="B124" s="175"/>
      <c r="C124" s="176"/>
      <c r="D124" s="177" t="s">
        <v>71</v>
      </c>
      <c r="E124" s="178" t="s">
        <v>127</v>
      </c>
      <c r="F124" s="178" t="s">
        <v>128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20.7</v>
      </c>
      <c r="S124" s="183"/>
      <c r="T124" s="185">
        <f>T125</f>
        <v>0</v>
      </c>
      <c r="AR124" s="186" t="s">
        <v>80</v>
      </c>
      <c r="AT124" s="187" t="s">
        <v>71</v>
      </c>
      <c r="AU124" s="187" t="s">
        <v>72</v>
      </c>
      <c r="AY124" s="186" t="s">
        <v>129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71</v>
      </c>
      <c r="E125" s="189" t="s">
        <v>130</v>
      </c>
      <c r="F125" s="189" t="s">
        <v>131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SUM(P126:P140)</f>
        <v>0</v>
      </c>
      <c r="Q125" s="183"/>
      <c r="R125" s="184">
        <f>SUM(R126:R140)</f>
        <v>20.7</v>
      </c>
      <c r="S125" s="183"/>
      <c r="T125" s="185">
        <f>SUM(T126:T140)</f>
        <v>0</v>
      </c>
      <c r="AR125" s="186" t="s">
        <v>80</v>
      </c>
      <c r="AT125" s="187" t="s">
        <v>71</v>
      </c>
      <c r="AU125" s="187" t="s">
        <v>80</v>
      </c>
      <c r="AY125" s="186" t="s">
        <v>129</v>
      </c>
      <c r="BK125" s="188">
        <f>SUM(BK126:BK140)</f>
        <v>0</v>
      </c>
    </row>
    <row r="126" spans="1:65" s="2" customFormat="1" ht="36">
      <c r="A126" s="34"/>
      <c r="B126" s="35"/>
      <c r="C126" s="191" t="s">
        <v>80</v>
      </c>
      <c r="D126" s="191" t="s">
        <v>132</v>
      </c>
      <c r="E126" s="192" t="s">
        <v>674</v>
      </c>
      <c r="F126" s="193" t="s">
        <v>675</v>
      </c>
      <c r="G126" s="194" t="s">
        <v>176</v>
      </c>
      <c r="H126" s="195">
        <v>45</v>
      </c>
      <c r="I126" s="196"/>
      <c r="J126" s="197">
        <f>ROUND(I126*H126,2)</f>
        <v>0</v>
      </c>
      <c r="K126" s="193" t="s">
        <v>136</v>
      </c>
      <c r="L126" s="39"/>
      <c r="M126" s="198" t="s">
        <v>1</v>
      </c>
      <c r="N126" s="199" t="s">
        <v>37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137</v>
      </c>
      <c r="AT126" s="202" t="s">
        <v>132</v>
      </c>
      <c r="AU126" s="202" t="s">
        <v>82</v>
      </c>
      <c r="AY126" s="17" t="s">
        <v>129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137</v>
      </c>
      <c r="BM126" s="202" t="s">
        <v>751</v>
      </c>
    </row>
    <row r="127" spans="1:65" s="13" customFormat="1">
      <c r="B127" s="204"/>
      <c r="C127" s="205"/>
      <c r="D127" s="206" t="s">
        <v>139</v>
      </c>
      <c r="E127" s="207" t="s">
        <v>1</v>
      </c>
      <c r="F127" s="208" t="s">
        <v>752</v>
      </c>
      <c r="G127" s="205"/>
      <c r="H127" s="209">
        <v>45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139</v>
      </c>
      <c r="AU127" s="215" t="s">
        <v>82</v>
      </c>
      <c r="AV127" s="13" t="s">
        <v>82</v>
      </c>
      <c r="AW127" s="13" t="s">
        <v>29</v>
      </c>
      <c r="AX127" s="13" t="s">
        <v>72</v>
      </c>
      <c r="AY127" s="215" t="s">
        <v>129</v>
      </c>
    </row>
    <row r="128" spans="1:65" s="14" customFormat="1">
      <c r="B128" s="216"/>
      <c r="C128" s="217"/>
      <c r="D128" s="206" t="s">
        <v>139</v>
      </c>
      <c r="E128" s="218" t="s">
        <v>1</v>
      </c>
      <c r="F128" s="219" t="s">
        <v>142</v>
      </c>
      <c r="G128" s="217"/>
      <c r="H128" s="220">
        <v>45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139</v>
      </c>
      <c r="AU128" s="226" t="s">
        <v>82</v>
      </c>
      <c r="AV128" s="14" t="s">
        <v>137</v>
      </c>
      <c r="AW128" s="14" t="s">
        <v>29</v>
      </c>
      <c r="AX128" s="14" t="s">
        <v>80</v>
      </c>
      <c r="AY128" s="226" t="s">
        <v>129</v>
      </c>
    </row>
    <row r="129" spans="1:65" s="2" customFormat="1" ht="55.5" customHeight="1">
      <c r="A129" s="34"/>
      <c r="B129" s="35"/>
      <c r="C129" s="191" t="s">
        <v>82</v>
      </c>
      <c r="D129" s="191" t="s">
        <v>132</v>
      </c>
      <c r="E129" s="192" t="s">
        <v>679</v>
      </c>
      <c r="F129" s="193" t="s">
        <v>680</v>
      </c>
      <c r="G129" s="194" t="s">
        <v>135</v>
      </c>
      <c r="H129" s="195">
        <v>45</v>
      </c>
      <c r="I129" s="196"/>
      <c r="J129" s="197">
        <f>ROUND(I129*H129,2)</f>
        <v>0</v>
      </c>
      <c r="K129" s="193" t="s">
        <v>136</v>
      </c>
      <c r="L129" s="39"/>
      <c r="M129" s="198" t="s">
        <v>1</v>
      </c>
      <c r="N129" s="199" t="s">
        <v>37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137</v>
      </c>
      <c r="AT129" s="202" t="s">
        <v>132</v>
      </c>
      <c r="AU129" s="202" t="s">
        <v>82</v>
      </c>
      <c r="AY129" s="17" t="s">
        <v>129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137</v>
      </c>
      <c r="BM129" s="202" t="s">
        <v>753</v>
      </c>
    </row>
    <row r="130" spans="1:65" s="13" customFormat="1">
      <c r="B130" s="204"/>
      <c r="C130" s="205"/>
      <c r="D130" s="206" t="s">
        <v>139</v>
      </c>
      <c r="E130" s="207" t="s">
        <v>1</v>
      </c>
      <c r="F130" s="208" t="s">
        <v>754</v>
      </c>
      <c r="G130" s="205"/>
      <c r="H130" s="209">
        <v>45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139</v>
      </c>
      <c r="AU130" s="215" t="s">
        <v>82</v>
      </c>
      <c r="AV130" s="13" t="s">
        <v>82</v>
      </c>
      <c r="AW130" s="13" t="s">
        <v>29</v>
      </c>
      <c r="AX130" s="13" t="s">
        <v>72</v>
      </c>
      <c r="AY130" s="215" t="s">
        <v>129</v>
      </c>
    </row>
    <row r="131" spans="1:65" s="14" customFormat="1">
      <c r="B131" s="216"/>
      <c r="C131" s="217"/>
      <c r="D131" s="206" t="s">
        <v>139</v>
      </c>
      <c r="E131" s="218" t="s">
        <v>1</v>
      </c>
      <c r="F131" s="219" t="s">
        <v>142</v>
      </c>
      <c r="G131" s="217"/>
      <c r="H131" s="220">
        <v>45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139</v>
      </c>
      <c r="AU131" s="226" t="s">
        <v>82</v>
      </c>
      <c r="AV131" s="14" t="s">
        <v>137</v>
      </c>
      <c r="AW131" s="14" t="s">
        <v>29</v>
      </c>
      <c r="AX131" s="14" t="s">
        <v>80</v>
      </c>
      <c r="AY131" s="226" t="s">
        <v>129</v>
      </c>
    </row>
    <row r="132" spans="1:65" s="2" customFormat="1" ht="21.75" customHeight="1">
      <c r="A132" s="34"/>
      <c r="B132" s="35"/>
      <c r="C132" s="227" t="s">
        <v>148</v>
      </c>
      <c r="D132" s="227" t="s">
        <v>154</v>
      </c>
      <c r="E132" s="228" t="s">
        <v>310</v>
      </c>
      <c r="F132" s="229" t="s">
        <v>311</v>
      </c>
      <c r="G132" s="230" t="s">
        <v>157</v>
      </c>
      <c r="H132" s="231">
        <v>15.525</v>
      </c>
      <c r="I132" s="232"/>
      <c r="J132" s="233">
        <f>ROUND(I132*H132,2)</f>
        <v>0</v>
      </c>
      <c r="K132" s="229" t="s">
        <v>136</v>
      </c>
      <c r="L132" s="234"/>
      <c r="M132" s="235" t="s">
        <v>1</v>
      </c>
      <c r="N132" s="236" t="s">
        <v>37</v>
      </c>
      <c r="O132" s="71"/>
      <c r="P132" s="200">
        <f>O132*H132</f>
        <v>0</v>
      </c>
      <c r="Q132" s="200">
        <v>1</v>
      </c>
      <c r="R132" s="200">
        <f>Q132*H132</f>
        <v>15.525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158</v>
      </c>
      <c r="AT132" s="202" t="s">
        <v>154</v>
      </c>
      <c r="AU132" s="202" t="s">
        <v>82</v>
      </c>
      <c r="AY132" s="17" t="s">
        <v>129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137</v>
      </c>
      <c r="BM132" s="202" t="s">
        <v>755</v>
      </c>
    </row>
    <row r="133" spans="1:65" s="13" customFormat="1">
      <c r="B133" s="204"/>
      <c r="C133" s="205"/>
      <c r="D133" s="206" t="s">
        <v>139</v>
      </c>
      <c r="E133" s="207" t="s">
        <v>1</v>
      </c>
      <c r="F133" s="208" t="s">
        <v>756</v>
      </c>
      <c r="G133" s="205"/>
      <c r="H133" s="209">
        <v>15.525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139</v>
      </c>
      <c r="AU133" s="215" t="s">
        <v>82</v>
      </c>
      <c r="AV133" s="13" t="s">
        <v>82</v>
      </c>
      <c r="AW133" s="13" t="s">
        <v>29</v>
      </c>
      <c r="AX133" s="13" t="s">
        <v>72</v>
      </c>
      <c r="AY133" s="215" t="s">
        <v>129</v>
      </c>
    </row>
    <row r="134" spans="1:65" s="14" customFormat="1">
      <c r="B134" s="216"/>
      <c r="C134" s="217"/>
      <c r="D134" s="206" t="s">
        <v>139</v>
      </c>
      <c r="E134" s="218" t="s">
        <v>1</v>
      </c>
      <c r="F134" s="219" t="s">
        <v>142</v>
      </c>
      <c r="G134" s="217"/>
      <c r="H134" s="220">
        <v>15.525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139</v>
      </c>
      <c r="AU134" s="226" t="s">
        <v>82</v>
      </c>
      <c r="AV134" s="14" t="s">
        <v>137</v>
      </c>
      <c r="AW134" s="14" t="s">
        <v>29</v>
      </c>
      <c r="AX134" s="14" t="s">
        <v>80</v>
      </c>
      <c r="AY134" s="226" t="s">
        <v>129</v>
      </c>
    </row>
    <row r="135" spans="1:65" s="2" customFormat="1" ht="24">
      <c r="A135" s="34"/>
      <c r="B135" s="35"/>
      <c r="C135" s="227" t="s">
        <v>137</v>
      </c>
      <c r="D135" s="227" t="s">
        <v>154</v>
      </c>
      <c r="E135" s="228" t="s">
        <v>687</v>
      </c>
      <c r="F135" s="229" t="s">
        <v>688</v>
      </c>
      <c r="G135" s="230" t="s">
        <v>157</v>
      </c>
      <c r="H135" s="231">
        <v>5.1749999999999998</v>
      </c>
      <c r="I135" s="232"/>
      <c r="J135" s="233">
        <f>ROUND(I135*H135,2)</f>
        <v>0</v>
      </c>
      <c r="K135" s="229" t="s">
        <v>136</v>
      </c>
      <c r="L135" s="234"/>
      <c r="M135" s="235" t="s">
        <v>1</v>
      </c>
      <c r="N135" s="236" t="s">
        <v>37</v>
      </c>
      <c r="O135" s="71"/>
      <c r="P135" s="200">
        <f>O135*H135</f>
        <v>0</v>
      </c>
      <c r="Q135" s="200">
        <v>1</v>
      </c>
      <c r="R135" s="200">
        <f>Q135*H135</f>
        <v>5.1749999999999998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158</v>
      </c>
      <c r="AT135" s="202" t="s">
        <v>154</v>
      </c>
      <c r="AU135" s="202" t="s">
        <v>82</v>
      </c>
      <c r="AY135" s="17" t="s">
        <v>129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137</v>
      </c>
      <c r="BM135" s="202" t="s">
        <v>757</v>
      </c>
    </row>
    <row r="136" spans="1:65" s="13" customFormat="1">
      <c r="B136" s="204"/>
      <c r="C136" s="205"/>
      <c r="D136" s="206" t="s">
        <v>139</v>
      </c>
      <c r="E136" s="207" t="s">
        <v>1</v>
      </c>
      <c r="F136" s="208" t="s">
        <v>758</v>
      </c>
      <c r="G136" s="205"/>
      <c r="H136" s="209">
        <v>5.1749999999999998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139</v>
      </c>
      <c r="AU136" s="215" t="s">
        <v>82</v>
      </c>
      <c r="AV136" s="13" t="s">
        <v>82</v>
      </c>
      <c r="AW136" s="13" t="s">
        <v>29</v>
      </c>
      <c r="AX136" s="13" t="s">
        <v>72</v>
      </c>
      <c r="AY136" s="215" t="s">
        <v>129</v>
      </c>
    </row>
    <row r="137" spans="1:65" s="14" customFormat="1">
      <c r="B137" s="216"/>
      <c r="C137" s="217"/>
      <c r="D137" s="206" t="s">
        <v>139</v>
      </c>
      <c r="E137" s="218" t="s">
        <v>1</v>
      </c>
      <c r="F137" s="219" t="s">
        <v>142</v>
      </c>
      <c r="G137" s="217"/>
      <c r="H137" s="220">
        <v>5.1749999999999998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139</v>
      </c>
      <c r="AU137" s="226" t="s">
        <v>82</v>
      </c>
      <c r="AV137" s="14" t="s">
        <v>137</v>
      </c>
      <c r="AW137" s="14" t="s">
        <v>29</v>
      </c>
      <c r="AX137" s="14" t="s">
        <v>80</v>
      </c>
      <c r="AY137" s="226" t="s">
        <v>129</v>
      </c>
    </row>
    <row r="138" spans="1:65" s="2" customFormat="1" ht="78" customHeight="1">
      <c r="A138" s="34"/>
      <c r="B138" s="35"/>
      <c r="C138" s="191" t="s">
        <v>130</v>
      </c>
      <c r="D138" s="191" t="s">
        <v>132</v>
      </c>
      <c r="E138" s="192" t="s">
        <v>691</v>
      </c>
      <c r="F138" s="193" t="s">
        <v>692</v>
      </c>
      <c r="G138" s="194" t="s">
        <v>135</v>
      </c>
      <c r="H138" s="195">
        <v>45</v>
      </c>
      <c r="I138" s="196"/>
      <c r="J138" s="197">
        <f>ROUND(I138*H138,2)</f>
        <v>0</v>
      </c>
      <c r="K138" s="193" t="s">
        <v>136</v>
      </c>
      <c r="L138" s="39"/>
      <c r="M138" s="198" t="s">
        <v>1</v>
      </c>
      <c r="N138" s="199" t="s">
        <v>37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137</v>
      </c>
      <c r="AT138" s="202" t="s">
        <v>132</v>
      </c>
      <c r="AU138" s="202" t="s">
        <v>82</v>
      </c>
      <c r="AY138" s="17" t="s">
        <v>129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137</v>
      </c>
      <c r="BM138" s="202" t="s">
        <v>759</v>
      </c>
    </row>
    <row r="139" spans="1:65" s="13" customFormat="1">
      <c r="B139" s="204"/>
      <c r="C139" s="205"/>
      <c r="D139" s="206" t="s">
        <v>139</v>
      </c>
      <c r="E139" s="207" t="s">
        <v>1</v>
      </c>
      <c r="F139" s="208" t="s">
        <v>754</v>
      </c>
      <c r="G139" s="205"/>
      <c r="H139" s="209">
        <v>45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139</v>
      </c>
      <c r="AU139" s="215" t="s">
        <v>82</v>
      </c>
      <c r="AV139" s="13" t="s">
        <v>82</v>
      </c>
      <c r="AW139" s="13" t="s">
        <v>29</v>
      </c>
      <c r="AX139" s="13" t="s">
        <v>72</v>
      </c>
      <c r="AY139" s="215" t="s">
        <v>129</v>
      </c>
    </row>
    <row r="140" spans="1:65" s="14" customFormat="1">
      <c r="B140" s="216"/>
      <c r="C140" s="217"/>
      <c r="D140" s="206" t="s">
        <v>139</v>
      </c>
      <c r="E140" s="218" t="s">
        <v>1</v>
      </c>
      <c r="F140" s="219" t="s">
        <v>142</v>
      </c>
      <c r="G140" s="217"/>
      <c r="H140" s="220">
        <v>45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139</v>
      </c>
      <c r="AU140" s="226" t="s">
        <v>82</v>
      </c>
      <c r="AV140" s="14" t="s">
        <v>137</v>
      </c>
      <c r="AW140" s="14" t="s">
        <v>29</v>
      </c>
      <c r="AX140" s="14" t="s">
        <v>80</v>
      </c>
      <c r="AY140" s="226" t="s">
        <v>129</v>
      </c>
    </row>
    <row r="141" spans="1:65" s="12" customFormat="1" ht="25.9" customHeight="1">
      <c r="B141" s="175"/>
      <c r="C141" s="176"/>
      <c r="D141" s="177" t="s">
        <v>71</v>
      </c>
      <c r="E141" s="178" t="s">
        <v>320</v>
      </c>
      <c r="F141" s="178" t="s">
        <v>321</v>
      </c>
      <c r="G141" s="176"/>
      <c r="H141" s="176"/>
      <c r="I141" s="179"/>
      <c r="J141" s="180">
        <f>BK141</f>
        <v>0</v>
      </c>
      <c r="K141" s="176"/>
      <c r="L141" s="181"/>
      <c r="M141" s="182"/>
      <c r="N141" s="183"/>
      <c r="O141" s="183"/>
      <c r="P141" s="184">
        <f>SUM(P142:P154)</f>
        <v>0</v>
      </c>
      <c r="Q141" s="183"/>
      <c r="R141" s="184">
        <f>SUM(R142:R154)</f>
        <v>0</v>
      </c>
      <c r="S141" s="183"/>
      <c r="T141" s="185">
        <f>SUM(T142:T154)</f>
        <v>0</v>
      </c>
      <c r="AR141" s="186" t="s">
        <v>137</v>
      </c>
      <c r="AT141" s="187" t="s">
        <v>71</v>
      </c>
      <c r="AU141" s="187" t="s">
        <v>72</v>
      </c>
      <c r="AY141" s="186" t="s">
        <v>129</v>
      </c>
      <c r="BK141" s="188">
        <f>SUM(BK142:BK154)</f>
        <v>0</v>
      </c>
    </row>
    <row r="142" spans="1:65" s="2" customFormat="1" ht="78" customHeight="1">
      <c r="A142" s="34"/>
      <c r="B142" s="35"/>
      <c r="C142" s="191" t="s">
        <v>166</v>
      </c>
      <c r="D142" s="191" t="s">
        <v>132</v>
      </c>
      <c r="E142" s="192" t="s">
        <v>323</v>
      </c>
      <c r="F142" s="193" t="s">
        <v>324</v>
      </c>
      <c r="G142" s="194" t="s">
        <v>163</v>
      </c>
      <c r="H142" s="195">
        <v>1</v>
      </c>
      <c r="I142" s="196"/>
      <c r="J142" s="197">
        <f>ROUND(I142*H142,2)</f>
        <v>0</v>
      </c>
      <c r="K142" s="193" t="s">
        <v>136</v>
      </c>
      <c r="L142" s="39"/>
      <c r="M142" s="198" t="s">
        <v>1</v>
      </c>
      <c r="N142" s="199" t="s">
        <v>37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137</v>
      </c>
      <c r="AT142" s="202" t="s">
        <v>132</v>
      </c>
      <c r="AU142" s="202" t="s">
        <v>80</v>
      </c>
      <c r="AY142" s="17" t="s">
        <v>129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137</v>
      </c>
      <c r="BM142" s="202" t="s">
        <v>760</v>
      </c>
    </row>
    <row r="143" spans="1:65" s="13" customFormat="1">
      <c r="B143" s="204"/>
      <c r="C143" s="205"/>
      <c r="D143" s="206" t="s">
        <v>139</v>
      </c>
      <c r="E143" s="207" t="s">
        <v>1</v>
      </c>
      <c r="F143" s="208" t="s">
        <v>80</v>
      </c>
      <c r="G143" s="205"/>
      <c r="H143" s="209">
        <v>1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139</v>
      </c>
      <c r="AU143" s="215" t="s">
        <v>80</v>
      </c>
      <c r="AV143" s="13" t="s">
        <v>82</v>
      </c>
      <c r="AW143" s="13" t="s">
        <v>29</v>
      </c>
      <c r="AX143" s="13" t="s">
        <v>72</v>
      </c>
      <c r="AY143" s="215" t="s">
        <v>129</v>
      </c>
    </row>
    <row r="144" spans="1:65" s="14" customFormat="1">
      <c r="B144" s="216"/>
      <c r="C144" s="217"/>
      <c r="D144" s="206" t="s">
        <v>139</v>
      </c>
      <c r="E144" s="218" t="s">
        <v>1</v>
      </c>
      <c r="F144" s="219" t="s">
        <v>142</v>
      </c>
      <c r="G144" s="217"/>
      <c r="H144" s="220">
        <v>1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139</v>
      </c>
      <c r="AU144" s="226" t="s">
        <v>80</v>
      </c>
      <c r="AV144" s="14" t="s">
        <v>137</v>
      </c>
      <c r="AW144" s="14" t="s">
        <v>29</v>
      </c>
      <c r="AX144" s="14" t="s">
        <v>80</v>
      </c>
      <c r="AY144" s="226" t="s">
        <v>129</v>
      </c>
    </row>
    <row r="145" spans="1:65" s="2" customFormat="1" ht="24">
      <c r="A145" s="34"/>
      <c r="B145" s="35"/>
      <c r="C145" s="191" t="s">
        <v>183</v>
      </c>
      <c r="D145" s="191" t="s">
        <v>132</v>
      </c>
      <c r="E145" s="192" t="s">
        <v>703</v>
      </c>
      <c r="F145" s="193" t="s">
        <v>704</v>
      </c>
      <c r="G145" s="194" t="s">
        <v>425</v>
      </c>
      <c r="H145" s="195">
        <v>1</v>
      </c>
      <c r="I145" s="196"/>
      <c r="J145" s="197">
        <f>ROUND(I145*H145,2)</f>
        <v>0</v>
      </c>
      <c r="K145" s="193" t="s">
        <v>136</v>
      </c>
      <c r="L145" s="39"/>
      <c r="M145" s="198" t="s">
        <v>1</v>
      </c>
      <c r="N145" s="199" t="s">
        <v>37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137</v>
      </c>
      <c r="AT145" s="202" t="s">
        <v>132</v>
      </c>
      <c r="AU145" s="202" t="s">
        <v>80</v>
      </c>
      <c r="AY145" s="17" t="s">
        <v>129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137</v>
      </c>
      <c r="BM145" s="202" t="s">
        <v>761</v>
      </c>
    </row>
    <row r="146" spans="1:65" s="13" customFormat="1">
      <c r="B146" s="204"/>
      <c r="C146" s="205"/>
      <c r="D146" s="206" t="s">
        <v>139</v>
      </c>
      <c r="E146" s="207" t="s">
        <v>1</v>
      </c>
      <c r="F146" s="208" t="s">
        <v>80</v>
      </c>
      <c r="G146" s="205"/>
      <c r="H146" s="209">
        <v>1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139</v>
      </c>
      <c r="AU146" s="215" t="s">
        <v>80</v>
      </c>
      <c r="AV146" s="13" t="s">
        <v>82</v>
      </c>
      <c r="AW146" s="13" t="s">
        <v>29</v>
      </c>
      <c r="AX146" s="13" t="s">
        <v>72</v>
      </c>
      <c r="AY146" s="215" t="s">
        <v>129</v>
      </c>
    </row>
    <row r="147" spans="1:65" s="14" customFormat="1">
      <c r="B147" s="216"/>
      <c r="C147" s="217"/>
      <c r="D147" s="206" t="s">
        <v>139</v>
      </c>
      <c r="E147" s="218" t="s">
        <v>1</v>
      </c>
      <c r="F147" s="219" t="s">
        <v>142</v>
      </c>
      <c r="G147" s="217"/>
      <c r="H147" s="220">
        <v>1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139</v>
      </c>
      <c r="AU147" s="226" t="s">
        <v>80</v>
      </c>
      <c r="AV147" s="14" t="s">
        <v>137</v>
      </c>
      <c r="AW147" s="14" t="s">
        <v>29</v>
      </c>
      <c r="AX147" s="14" t="s">
        <v>80</v>
      </c>
      <c r="AY147" s="226" t="s">
        <v>129</v>
      </c>
    </row>
    <row r="148" spans="1:65" s="2" customFormat="1" ht="128.65" customHeight="1">
      <c r="A148" s="34"/>
      <c r="B148" s="35"/>
      <c r="C148" s="191" t="s">
        <v>188</v>
      </c>
      <c r="D148" s="191" t="s">
        <v>132</v>
      </c>
      <c r="E148" s="192" t="s">
        <v>762</v>
      </c>
      <c r="F148" s="193" t="s">
        <v>763</v>
      </c>
      <c r="G148" s="194" t="s">
        <v>157</v>
      </c>
      <c r="H148" s="195">
        <v>41.4</v>
      </c>
      <c r="I148" s="196"/>
      <c r="J148" s="197">
        <f>ROUND(I148*H148,2)</f>
        <v>0</v>
      </c>
      <c r="K148" s="193" t="s">
        <v>136</v>
      </c>
      <c r="L148" s="39"/>
      <c r="M148" s="198" t="s">
        <v>1</v>
      </c>
      <c r="N148" s="199" t="s">
        <v>37</v>
      </c>
      <c r="O148" s="7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329</v>
      </c>
      <c r="AT148" s="202" t="s">
        <v>132</v>
      </c>
      <c r="AU148" s="202" t="s">
        <v>80</v>
      </c>
      <c r="AY148" s="17" t="s">
        <v>129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80</v>
      </c>
      <c r="BK148" s="203">
        <f>ROUND(I148*H148,2)</f>
        <v>0</v>
      </c>
      <c r="BL148" s="17" t="s">
        <v>329</v>
      </c>
      <c r="BM148" s="202" t="s">
        <v>764</v>
      </c>
    </row>
    <row r="149" spans="1:65" s="13" customFormat="1">
      <c r="B149" s="204"/>
      <c r="C149" s="205"/>
      <c r="D149" s="206" t="s">
        <v>139</v>
      </c>
      <c r="E149" s="207" t="s">
        <v>1</v>
      </c>
      <c r="F149" s="208" t="s">
        <v>765</v>
      </c>
      <c r="G149" s="205"/>
      <c r="H149" s="209">
        <v>20.7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139</v>
      </c>
      <c r="AU149" s="215" t="s">
        <v>80</v>
      </c>
      <c r="AV149" s="13" t="s">
        <v>82</v>
      </c>
      <c r="AW149" s="13" t="s">
        <v>29</v>
      </c>
      <c r="AX149" s="13" t="s">
        <v>72</v>
      </c>
      <c r="AY149" s="215" t="s">
        <v>129</v>
      </c>
    </row>
    <row r="150" spans="1:65" s="13" customFormat="1">
      <c r="B150" s="204"/>
      <c r="C150" s="205"/>
      <c r="D150" s="206" t="s">
        <v>139</v>
      </c>
      <c r="E150" s="207" t="s">
        <v>1</v>
      </c>
      <c r="F150" s="208" t="s">
        <v>766</v>
      </c>
      <c r="G150" s="205"/>
      <c r="H150" s="209">
        <v>20.7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139</v>
      </c>
      <c r="AU150" s="215" t="s">
        <v>80</v>
      </c>
      <c r="AV150" s="13" t="s">
        <v>82</v>
      </c>
      <c r="AW150" s="13" t="s">
        <v>29</v>
      </c>
      <c r="AX150" s="13" t="s">
        <v>72</v>
      </c>
      <c r="AY150" s="215" t="s">
        <v>129</v>
      </c>
    </row>
    <row r="151" spans="1:65" s="14" customFormat="1">
      <c r="B151" s="216"/>
      <c r="C151" s="217"/>
      <c r="D151" s="206" t="s">
        <v>139</v>
      </c>
      <c r="E151" s="218" t="s">
        <v>1</v>
      </c>
      <c r="F151" s="219" t="s">
        <v>142</v>
      </c>
      <c r="G151" s="217"/>
      <c r="H151" s="220">
        <v>41.4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139</v>
      </c>
      <c r="AU151" s="226" t="s">
        <v>80</v>
      </c>
      <c r="AV151" s="14" t="s">
        <v>137</v>
      </c>
      <c r="AW151" s="14" t="s">
        <v>29</v>
      </c>
      <c r="AX151" s="14" t="s">
        <v>80</v>
      </c>
      <c r="AY151" s="226" t="s">
        <v>129</v>
      </c>
    </row>
    <row r="152" spans="1:65" s="2" customFormat="1" ht="90" customHeight="1">
      <c r="A152" s="34"/>
      <c r="B152" s="35"/>
      <c r="C152" s="191" t="s">
        <v>158</v>
      </c>
      <c r="D152" s="191" t="s">
        <v>132</v>
      </c>
      <c r="E152" s="192" t="s">
        <v>725</v>
      </c>
      <c r="F152" s="193" t="s">
        <v>726</v>
      </c>
      <c r="G152" s="194" t="s">
        <v>157</v>
      </c>
      <c r="H152" s="195">
        <v>20.7</v>
      </c>
      <c r="I152" s="196"/>
      <c r="J152" s="197">
        <f>ROUND(I152*H152,2)</f>
        <v>0</v>
      </c>
      <c r="K152" s="193" t="s">
        <v>136</v>
      </c>
      <c r="L152" s="39"/>
      <c r="M152" s="198" t="s">
        <v>1</v>
      </c>
      <c r="N152" s="199" t="s">
        <v>37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329</v>
      </c>
      <c r="AT152" s="202" t="s">
        <v>132</v>
      </c>
      <c r="AU152" s="202" t="s">
        <v>80</v>
      </c>
      <c r="AY152" s="17" t="s">
        <v>129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80</v>
      </c>
      <c r="BK152" s="203">
        <f>ROUND(I152*H152,2)</f>
        <v>0</v>
      </c>
      <c r="BL152" s="17" t="s">
        <v>329</v>
      </c>
      <c r="BM152" s="202" t="s">
        <v>767</v>
      </c>
    </row>
    <row r="153" spans="1:65" s="13" customFormat="1">
      <c r="B153" s="204"/>
      <c r="C153" s="205"/>
      <c r="D153" s="206" t="s">
        <v>139</v>
      </c>
      <c r="E153" s="207" t="s">
        <v>1</v>
      </c>
      <c r="F153" s="208" t="s">
        <v>768</v>
      </c>
      <c r="G153" s="205"/>
      <c r="H153" s="209">
        <v>20.7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139</v>
      </c>
      <c r="AU153" s="215" t="s">
        <v>80</v>
      </c>
      <c r="AV153" s="13" t="s">
        <v>82</v>
      </c>
      <c r="AW153" s="13" t="s">
        <v>29</v>
      </c>
      <c r="AX153" s="13" t="s">
        <v>72</v>
      </c>
      <c r="AY153" s="215" t="s">
        <v>129</v>
      </c>
    </row>
    <row r="154" spans="1:65" s="14" customFormat="1">
      <c r="B154" s="216"/>
      <c r="C154" s="217"/>
      <c r="D154" s="206" t="s">
        <v>139</v>
      </c>
      <c r="E154" s="218" t="s">
        <v>1</v>
      </c>
      <c r="F154" s="219" t="s">
        <v>142</v>
      </c>
      <c r="G154" s="217"/>
      <c r="H154" s="220">
        <v>20.7</v>
      </c>
      <c r="I154" s="221"/>
      <c r="J154" s="217"/>
      <c r="K154" s="217"/>
      <c r="L154" s="222"/>
      <c r="M154" s="247"/>
      <c r="N154" s="248"/>
      <c r="O154" s="248"/>
      <c r="P154" s="248"/>
      <c r="Q154" s="248"/>
      <c r="R154" s="248"/>
      <c r="S154" s="248"/>
      <c r="T154" s="249"/>
      <c r="AT154" s="226" t="s">
        <v>139</v>
      </c>
      <c r="AU154" s="226" t="s">
        <v>80</v>
      </c>
      <c r="AV154" s="14" t="s">
        <v>137</v>
      </c>
      <c r="AW154" s="14" t="s">
        <v>29</v>
      </c>
      <c r="AX154" s="14" t="s">
        <v>80</v>
      </c>
      <c r="AY154" s="226" t="s">
        <v>129</v>
      </c>
    </row>
    <row r="155" spans="1:65" s="2" customFormat="1" ht="6.95" customHeight="1">
      <c r="A155" s="34"/>
      <c r="B155" s="54"/>
      <c r="C155" s="55"/>
      <c r="D155" s="55"/>
      <c r="E155" s="55"/>
      <c r="F155" s="55"/>
      <c r="G155" s="55"/>
      <c r="H155" s="55"/>
      <c r="I155" s="55"/>
      <c r="J155" s="55"/>
      <c r="K155" s="55"/>
      <c r="L155" s="39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taQX+za2eo4btZge5qpsqBl03+uOgZEfBctvemfi+l8ZcY9SMTAnJxXIIU/JBW0ZOe34LWqS3CdmcjqPNgoHEg==" saltValue="UWiJlN3FQ5Erup9k7SYszA==" spinCount="100000" sheet="1" objects="1" scenarios="1" formatColumns="0" formatRows="0" autoFilter="0"/>
  <autoFilter ref="C122:K15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topLeftCell="A108" workbookViewId="0">
      <selection activeCell="K132" sqref="K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7" t="s">
        <v>102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103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2" t="str">
        <f>'Rekapitulace stavby'!K6</f>
        <v>15 - Oprava trati v úseku Kladno Ostrovec - Kralupy nad Vltavou</v>
      </c>
      <c r="F7" s="303"/>
      <c r="G7" s="303"/>
      <c r="H7" s="303"/>
      <c r="L7" s="20"/>
    </row>
    <row r="8" spans="1:46" s="2" customFormat="1" ht="12" customHeight="1">
      <c r="A8" s="34"/>
      <c r="B8" s="39"/>
      <c r="C8" s="34"/>
      <c r="D8" s="119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4" t="s">
        <v>769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9" t="s">
        <v>18</v>
      </c>
      <c r="E11" s="34"/>
      <c r="F11" s="110" t="s">
        <v>1</v>
      </c>
      <c r="G11" s="34"/>
      <c r="H11" s="34"/>
      <c r="I11" s="119" t="s">
        <v>19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20</v>
      </c>
      <c r="E12" s="34"/>
      <c r="F12" s="110" t="s">
        <v>21</v>
      </c>
      <c r="G12" s="34"/>
      <c r="H12" s="34"/>
      <c r="I12" s="119" t="s">
        <v>22</v>
      </c>
      <c r="J12" s="120">
        <f>'Rekapitulace stavby'!AN8</f>
        <v>44312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23</v>
      </c>
      <c r="E14" s="34"/>
      <c r="F14" s="34"/>
      <c r="G14" s="34"/>
      <c r="H14" s="34"/>
      <c r="I14" s="119" t="s">
        <v>24</v>
      </c>
      <c r="J14" s="110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stavby'!E11="","",'Rekapitulace stavby'!E11)</f>
        <v xml:space="preserve"> </v>
      </c>
      <c r="F15" s="34"/>
      <c r="G15" s="34"/>
      <c r="H15" s="34"/>
      <c r="I15" s="119" t="s">
        <v>25</v>
      </c>
      <c r="J15" s="110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9" t="s">
        <v>26</v>
      </c>
      <c r="E17" s="34"/>
      <c r="F17" s="34"/>
      <c r="G17" s="34"/>
      <c r="H17" s="34"/>
      <c r="I17" s="119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19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9" t="s">
        <v>28</v>
      </c>
      <c r="E20" s="34"/>
      <c r="F20" s="34"/>
      <c r="G20" s="34"/>
      <c r="H20" s="34"/>
      <c r="I20" s="119" t="s">
        <v>24</v>
      </c>
      <c r="J20" s="110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stavby'!E17="","",'Rekapitulace stavby'!E17)</f>
        <v xml:space="preserve"> </v>
      </c>
      <c r="F21" s="34"/>
      <c r="G21" s="34"/>
      <c r="H21" s="34"/>
      <c r="I21" s="119" t="s">
        <v>25</v>
      </c>
      <c r="J21" s="110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9" t="s">
        <v>30</v>
      </c>
      <c r="E23" s="34"/>
      <c r="F23" s="34"/>
      <c r="G23" s="34"/>
      <c r="H23" s="34"/>
      <c r="I23" s="119" t="s">
        <v>24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19" t="s">
        <v>25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9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1"/>
      <c r="B27" s="122"/>
      <c r="C27" s="121"/>
      <c r="D27" s="121"/>
      <c r="E27" s="308" t="s">
        <v>1</v>
      </c>
      <c r="F27" s="308"/>
      <c r="G27" s="308"/>
      <c r="H27" s="308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4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34"/>
      <c r="J30" s="126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7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8" t="s">
        <v>36</v>
      </c>
      <c r="E33" s="119" t="s">
        <v>37</v>
      </c>
      <c r="F33" s="129">
        <f>ROUND((SUM(BE117:BE137)),  2)</f>
        <v>0</v>
      </c>
      <c r="G33" s="34"/>
      <c r="H33" s="34"/>
      <c r="I33" s="130">
        <v>0.21</v>
      </c>
      <c r="J33" s="129">
        <f>ROUND(((SUM(BE117:BE137))*I33),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9" t="s">
        <v>38</v>
      </c>
      <c r="F34" s="129">
        <f>ROUND((SUM(BF117:BF137)),  2)</f>
        <v>0</v>
      </c>
      <c r="G34" s="34"/>
      <c r="H34" s="34"/>
      <c r="I34" s="130">
        <v>0.15</v>
      </c>
      <c r="J34" s="129">
        <f>ROUND(((SUM(BF117:BF137))*I34),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9" t="s">
        <v>39</v>
      </c>
      <c r="F35" s="129">
        <f>ROUND((SUM(BG117:BG137)),  2)</f>
        <v>0</v>
      </c>
      <c r="G35" s="34"/>
      <c r="H35" s="34"/>
      <c r="I35" s="130">
        <v>0.21</v>
      </c>
      <c r="J35" s="12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9" t="s">
        <v>40</v>
      </c>
      <c r="F36" s="129">
        <f>ROUND((SUM(BH117:BH137)),  2)</f>
        <v>0</v>
      </c>
      <c r="G36" s="34"/>
      <c r="H36" s="34"/>
      <c r="I36" s="130">
        <v>0.15</v>
      </c>
      <c r="J36" s="12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41</v>
      </c>
      <c r="F37" s="129">
        <f>ROUND((SUM(BI117:BI137)),  2)</f>
        <v>0</v>
      </c>
      <c r="G37" s="34"/>
      <c r="H37" s="34"/>
      <c r="I37" s="130">
        <v>0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1"/>
      <c r="D39" s="132" t="s">
        <v>42</v>
      </c>
      <c r="E39" s="133"/>
      <c r="F39" s="133"/>
      <c r="G39" s="134" t="s">
        <v>43</v>
      </c>
      <c r="H39" s="135" t="s">
        <v>44</v>
      </c>
      <c r="I39" s="133"/>
      <c r="J39" s="136">
        <f>SUM(J30:J37)</f>
        <v>0</v>
      </c>
      <c r="K39" s="13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45</v>
      </c>
      <c r="E50" s="139"/>
      <c r="F50" s="139"/>
      <c r="G50" s="138" t="s">
        <v>46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47</v>
      </c>
      <c r="E61" s="141"/>
      <c r="F61" s="142" t="s">
        <v>48</v>
      </c>
      <c r="G61" s="140" t="s">
        <v>47</v>
      </c>
      <c r="H61" s="141"/>
      <c r="I61" s="141"/>
      <c r="J61" s="143" t="s">
        <v>48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49</v>
      </c>
      <c r="E65" s="144"/>
      <c r="F65" s="144"/>
      <c r="G65" s="138" t="s">
        <v>50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47</v>
      </c>
      <c r="E76" s="141"/>
      <c r="F76" s="142" t="s">
        <v>48</v>
      </c>
      <c r="G76" s="140" t="s">
        <v>47</v>
      </c>
      <c r="H76" s="141"/>
      <c r="I76" s="141"/>
      <c r="J76" s="143" t="s">
        <v>48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15 - Oprava trati v úseku Kladno Ostrovec - Kralupy nad Vltavou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5" t="str">
        <f>E9</f>
        <v>05 - VRN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44312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9" t="s">
        <v>107</v>
      </c>
      <c r="D94" s="150"/>
      <c r="E94" s="150"/>
      <c r="F94" s="150"/>
      <c r="G94" s="150"/>
      <c r="H94" s="150"/>
      <c r="I94" s="150"/>
      <c r="J94" s="151" t="s">
        <v>108</v>
      </c>
      <c r="K94" s="15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2" t="s">
        <v>109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53"/>
      <c r="C97" s="154"/>
      <c r="D97" s="155" t="s">
        <v>770</v>
      </c>
      <c r="E97" s="156"/>
      <c r="F97" s="156"/>
      <c r="G97" s="156"/>
      <c r="H97" s="156"/>
      <c r="I97" s="156"/>
      <c r="J97" s="157">
        <f>J118</f>
        <v>0</v>
      </c>
      <c r="K97" s="154"/>
      <c r="L97" s="158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114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00" t="str">
        <f>E7</f>
        <v>15 - Oprava trati v úseku Kladno Ostrovec - Kralupy nad Vltavou</v>
      </c>
      <c r="F107" s="301"/>
      <c r="G107" s="301"/>
      <c r="H107" s="301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104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5" t="str">
        <f>E9</f>
        <v>05 - VRN</v>
      </c>
      <c r="F109" s="299"/>
      <c r="G109" s="299"/>
      <c r="H109" s="299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>
        <f>IF(J12="","",J12)</f>
        <v>44312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23</v>
      </c>
      <c r="D113" s="36"/>
      <c r="E113" s="36"/>
      <c r="F113" s="27" t="str">
        <f>E15</f>
        <v xml:space="preserve"> </v>
      </c>
      <c r="G113" s="36"/>
      <c r="H113" s="36"/>
      <c r="I113" s="29" t="s">
        <v>28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26</v>
      </c>
      <c r="D114" s="36"/>
      <c r="E114" s="36"/>
      <c r="F114" s="27" t="str">
        <f>IF(E18="","",E18)</f>
        <v>Vyplň údaj</v>
      </c>
      <c r="G114" s="36"/>
      <c r="H114" s="36"/>
      <c r="I114" s="29" t="s">
        <v>30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4"/>
      <c r="B116" s="165"/>
      <c r="C116" s="166" t="s">
        <v>115</v>
      </c>
      <c r="D116" s="167" t="s">
        <v>57</v>
      </c>
      <c r="E116" s="167" t="s">
        <v>53</v>
      </c>
      <c r="F116" s="167" t="s">
        <v>54</v>
      </c>
      <c r="G116" s="167" t="s">
        <v>116</v>
      </c>
      <c r="H116" s="167" t="s">
        <v>117</v>
      </c>
      <c r="I116" s="167" t="s">
        <v>118</v>
      </c>
      <c r="J116" s="167" t="s">
        <v>108</v>
      </c>
      <c r="K116" s="168" t="s">
        <v>119</v>
      </c>
      <c r="L116" s="169"/>
      <c r="M116" s="75" t="s">
        <v>1</v>
      </c>
      <c r="N116" s="76" t="s">
        <v>36</v>
      </c>
      <c r="O116" s="76" t="s">
        <v>120</v>
      </c>
      <c r="P116" s="76" t="s">
        <v>121</v>
      </c>
      <c r="Q116" s="76" t="s">
        <v>122</v>
      </c>
      <c r="R116" s="76" t="s">
        <v>123</v>
      </c>
      <c r="S116" s="76" t="s">
        <v>124</v>
      </c>
      <c r="T116" s="77" t="s">
        <v>125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>
      <c r="A117" s="34"/>
      <c r="B117" s="35"/>
      <c r="C117" s="82" t="s">
        <v>126</v>
      </c>
      <c r="D117" s="36"/>
      <c r="E117" s="36"/>
      <c r="F117" s="36"/>
      <c r="G117" s="36"/>
      <c r="H117" s="36"/>
      <c r="I117" s="36"/>
      <c r="J117" s="170">
        <f>BK117</f>
        <v>0</v>
      </c>
      <c r="K117" s="36"/>
      <c r="L117" s="39"/>
      <c r="M117" s="78"/>
      <c r="N117" s="171"/>
      <c r="O117" s="79"/>
      <c r="P117" s="172">
        <f>P118</f>
        <v>0</v>
      </c>
      <c r="Q117" s="79"/>
      <c r="R117" s="172">
        <f>R118</f>
        <v>0</v>
      </c>
      <c r="S117" s="79"/>
      <c r="T117" s="173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71</v>
      </c>
      <c r="AU117" s="17" t="s">
        <v>110</v>
      </c>
      <c r="BK117" s="174">
        <f>BK118</f>
        <v>0</v>
      </c>
    </row>
    <row r="118" spans="1:65" s="12" customFormat="1" ht="25.9" customHeight="1">
      <c r="B118" s="175"/>
      <c r="C118" s="176"/>
      <c r="D118" s="177" t="s">
        <v>71</v>
      </c>
      <c r="E118" s="178" t="s">
        <v>101</v>
      </c>
      <c r="F118" s="178" t="s">
        <v>771</v>
      </c>
      <c r="G118" s="176"/>
      <c r="H118" s="176"/>
      <c r="I118" s="179"/>
      <c r="J118" s="180">
        <f>BK118</f>
        <v>0</v>
      </c>
      <c r="K118" s="176"/>
      <c r="L118" s="181"/>
      <c r="M118" s="182"/>
      <c r="N118" s="183"/>
      <c r="O118" s="183"/>
      <c r="P118" s="184">
        <f>SUM(P119:P137)</f>
        <v>0</v>
      </c>
      <c r="Q118" s="183"/>
      <c r="R118" s="184">
        <f>SUM(R119:R137)</f>
        <v>0</v>
      </c>
      <c r="S118" s="183"/>
      <c r="T118" s="185">
        <f>SUM(T119:T137)</f>
        <v>0</v>
      </c>
      <c r="AR118" s="186" t="s">
        <v>130</v>
      </c>
      <c r="AT118" s="187" t="s">
        <v>71</v>
      </c>
      <c r="AU118" s="187" t="s">
        <v>72</v>
      </c>
      <c r="AY118" s="186" t="s">
        <v>129</v>
      </c>
      <c r="BK118" s="188">
        <f>SUM(BK119:BK137)</f>
        <v>0</v>
      </c>
    </row>
    <row r="119" spans="1:65" s="2" customFormat="1" ht="21.75" customHeight="1">
      <c r="A119" s="34"/>
      <c r="B119" s="35"/>
      <c r="C119" s="191" t="s">
        <v>80</v>
      </c>
      <c r="D119" s="191" t="s">
        <v>132</v>
      </c>
      <c r="E119" s="192" t="s">
        <v>772</v>
      </c>
      <c r="F119" s="193" t="s">
        <v>773</v>
      </c>
      <c r="G119" s="194" t="s">
        <v>425</v>
      </c>
      <c r="H119" s="195">
        <v>1</v>
      </c>
      <c r="I119" s="196"/>
      <c r="J119" s="197">
        <f>ROUND(I119*H119,2)</f>
        <v>0</v>
      </c>
      <c r="K119" s="193" t="s">
        <v>136</v>
      </c>
      <c r="L119" s="39"/>
      <c r="M119" s="198" t="s">
        <v>1</v>
      </c>
      <c r="N119" s="199" t="s">
        <v>37</v>
      </c>
      <c r="O119" s="71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2" t="s">
        <v>137</v>
      </c>
      <c r="AT119" s="202" t="s">
        <v>132</v>
      </c>
      <c r="AU119" s="202" t="s">
        <v>80</v>
      </c>
      <c r="AY119" s="17" t="s">
        <v>129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7" t="s">
        <v>80</v>
      </c>
      <c r="BK119" s="203">
        <f>ROUND(I119*H119,2)</f>
        <v>0</v>
      </c>
      <c r="BL119" s="17" t="s">
        <v>137</v>
      </c>
      <c r="BM119" s="202" t="s">
        <v>774</v>
      </c>
    </row>
    <row r="120" spans="1:65" s="13" customFormat="1">
      <c r="B120" s="204"/>
      <c r="C120" s="205"/>
      <c r="D120" s="206" t="s">
        <v>139</v>
      </c>
      <c r="E120" s="207" t="s">
        <v>1</v>
      </c>
      <c r="F120" s="208" t="s">
        <v>80</v>
      </c>
      <c r="G120" s="205"/>
      <c r="H120" s="209">
        <v>1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139</v>
      </c>
      <c r="AU120" s="215" t="s">
        <v>80</v>
      </c>
      <c r="AV120" s="13" t="s">
        <v>82</v>
      </c>
      <c r="AW120" s="13" t="s">
        <v>29</v>
      </c>
      <c r="AX120" s="13" t="s">
        <v>72</v>
      </c>
      <c r="AY120" s="215" t="s">
        <v>129</v>
      </c>
    </row>
    <row r="121" spans="1:65" s="14" customFormat="1">
      <c r="B121" s="216"/>
      <c r="C121" s="217"/>
      <c r="D121" s="206" t="s">
        <v>139</v>
      </c>
      <c r="E121" s="218" t="s">
        <v>1</v>
      </c>
      <c r="F121" s="219" t="s">
        <v>142</v>
      </c>
      <c r="G121" s="217"/>
      <c r="H121" s="220">
        <v>1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139</v>
      </c>
      <c r="AU121" s="226" t="s">
        <v>80</v>
      </c>
      <c r="AV121" s="14" t="s">
        <v>137</v>
      </c>
      <c r="AW121" s="14" t="s">
        <v>29</v>
      </c>
      <c r="AX121" s="14" t="s">
        <v>80</v>
      </c>
      <c r="AY121" s="226" t="s">
        <v>129</v>
      </c>
    </row>
    <row r="122" spans="1:65" s="2" customFormat="1" ht="21.75" customHeight="1">
      <c r="A122" s="34"/>
      <c r="B122" s="35"/>
      <c r="C122" s="191" t="s">
        <v>82</v>
      </c>
      <c r="D122" s="191" t="s">
        <v>132</v>
      </c>
      <c r="E122" s="192" t="s">
        <v>775</v>
      </c>
      <c r="F122" s="193" t="s">
        <v>776</v>
      </c>
      <c r="G122" s="194" t="s">
        <v>425</v>
      </c>
      <c r="H122" s="195">
        <v>1</v>
      </c>
      <c r="I122" s="196"/>
      <c r="J122" s="197">
        <f>ROUND(I122*H122,2)</f>
        <v>0</v>
      </c>
      <c r="K122" s="193" t="s">
        <v>136</v>
      </c>
      <c r="L122" s="39"/>
      <c r="M122" s="198" t="s">
        <v>1</v>
      </c>
      <c r="N122" s="199" t="s">
        <v>37</v>
      </c>
      <c r="O122" s="71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2" t="s">
        <v>137</v>
      </c>
      <c r="AT122" s="202" t="s">
        <v>132</v>
      </c>
      <c r="AU122" s="202" t="s">
        <v>80</v>
      </c>
      <c r="AY122" s="17" t="s">
        <v>129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7" t="s">
        <v>80</v>
      </c>
      <c r="BK122" s="203">
        <f>ROUND(I122*H122,2)</f>
        <v>0</v>
      </c>
      <c r="BL122" s="17" t="s">
        <v>137</v>
      </c>
      <c r="BM122" s="202" t="s">
        <v>777</v>
      </c>
    </row>
    <row r="123" spans="1:65" s="13" customFormat="1">
      <c r="B123" s="204"/>
      <c r="C123" s="205"/>
      <c r="D123" s="206" t="s">
        <v>139</v>
      </c>
      <c r="E123" s="207" t="s">
        <v>1</v>
      </c>
      <c r="F123" s="208" t="s">
        <v>80</v>
      </c>
      <c r="G123" s="205"/>
      <c r="H123" s="209">
        <v>1</v>
      </c>
      <c r="I123" s="210"/>
      <c r="J123" s="205"/>
      <c r="K123" s="205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139</v>
      </c>
      <c r="AU123" s="215" t="s">
        <v>80</v>
      </c>
      <c r="AV123" s="13" t="s">
        <v>82</v>
      </c>
      <c r="AW123" s="13" t="s">
        <v>29</v>
      </c>
      <c r="AX123" s="13" t="s">
        <v>72</v>
      </c>
      <c r="AY123" s="215" t="s">
        <v>129</v>
      </c>
    </row>
    <row r="124" spans="1:65" s="14" customFormat="1">
      <c r="B124" s="216"/>
      <c r="C124" s="217"/>
      <c r="D124" s="206" t="s">
        <v>139</v>
      </c>
      <c r="E124" s="218" t="s">
        <v>1</v>
      </c>
      <c r="F124" s="219" t="s">
        <v>142</v>
      </c>
      <c r="G124" s="217"/>
      <c r="H124" s="220">
        <v>1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139</v>
      </c>
      <c r="AU124" s="226" t="s">
        <v>80</v>
      </c>
      <c r="AV124" s="14" t="s">
        <v>137</v>
      </c>
      <c r="AW124" s="14" t="s">
        <v>29</v>
      </c>
      <c r="AX124" s="14" t="s">
        <v>80</v>
      </c>
      <c r="AY124" s="226" t="s">
        <v>129</v>
      </c>
    </row>
    <row r="125" spans="1:65" s="2" customFormat="1" ht="114.95" customHeight="1">
      <c r="A125" s="34"/>
      <c r="B125" s="35"/>
      <c r="C125" s="191" t="s">
        <v>148</v>
      </c>
      <c r="D125" s="191" t="s">
        <v>132</v>
      </c>
      <c r="E125" s="192" t="s">
        <v>778</v>
      </c>
      <c r="F125" s="193" t="s">
        <v>779</v>
      </c>
      <c r="G125" s="194" t="s">
        <v>145</v>
      </c>
      <c r="H125" s="195">
        <v>8.2899999999999991</v>
      </c>
      <c r="I125" s="196"/>
      <c r="J125" s="197">
        <f>ROUND(I125*H125,2)</f>
        <v>0</v>
      </c>
      <c r="K125" s="193" t="s">
        <v>136</v>
      </c>
      <c r="L125" s="39"/>
      <c r="M125" s="198" t="s">
        <v>1</v>
      </c>
      <c r="N125" s="199" t="s">
        <v>37</v>
      </c>
      <c r="O125" s="71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2" t="s">
        <v>137</v>
      </c>
      <c r="AT125" s="202" t="s">
        <v>132</v>
      </c>
      <c r="AU125" s="202" t="s">
        <v>80</v>
      </c>
      <c r="AY125" s="17" t="s">
        <v>129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7" t="s">
        <v>80</v>
      </c>
      <c r="BK125" s="203">
        <f>ROUND(I125*H125,2)</f>
        <v>0</v>
      </c>
      <c r="BL125" s="17" t="s">
        <v>137</v>
      </c>
      <c r="BM125" s="202" t="s">
        <v>780</v>
      </c>
    </row>
    <row r="126" spans="1:65" s="13" customFormat="1">
      <c r="B126" s="204"/>
      <c r="C126" s="205"/>
      <c r="D126" s="206" t="s">
        <v>139</v>
      </c>
      <c r="E126" s="207" t="s">
        <v>1</v>
      </c>
      <c r="F126" s="208" t="s">
        <v>781</v>
      </c>
      <c r="G126" s="205"/>
      <c r="H126" s="209">
        <v>2.4500000000000002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139</v>
      </c>
      <c r="AU126" s="215" t="s">
        <v>80</v>
      </c>
      <c r="AV126" s="13" t="s">
        <v>82</v>
      </c>
      <c r="AW126" s="13" t="s">
        <v>29</v>
      </c>
      <c r="AX126" s="13" t="s">
        <v>72</v>
      </c>
      <c r="AY126" s="215" t="s">
        <v>129</v>
      </c>
    </row>
    <row r="127" spans="1:65" s="13" customFormat="1">
      <c r="B127" s="204"/>
      <c r="C127" s="205"/>
      <c r="D127" s="206" t="s">
        <v>139</v>
      </c>
      <c r="E127" s="207" t="s">
        <v>1</v>
      </c>
      <c r="F127" s="208" t="s">
        <v>147</v>
      </c>
      <c r="G127" s="205"/>
      <c r="H127" s="209">
        <v>3.78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139</v>
      </c>
      <c r="AU127" s="215" t="s">
        <v>80</v>
      </c>
      <c r="AV127" s="13" t="s">
        <v>82</v>
      </c>
      <c r="AW127" s="13" t="s">
        <v>29</v>
      </c>
      <c r="AX127" s="13" t="s">
        <v>72</v>
      </c>
      <c r="AY127" s="215" t="s">
        <v>129</v>
      </c>
    </row>
    <row r="128" spans="1:65" s="13" customFormat="1">
      <c r="B128" s="204"/>
      <c r="C128" s="205"/>
      <c r="D128" s="206" t="s">
        <v>139</v>
      </c>
      <c r="E128" s="207" t="s">
        <v>1</v>
      </c>
      <c r="F128" s="208" t="s">
        <v>782</v>
      </c>
      <c r="G128" s="205"/>
      <c r="H128" s="209">
        <v>1.01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139</v>
      </c>
      <c r="AU128" s="215" t="s">
        <v>80</v>
      </c>
      <c r="AV128" s="13" t="s">
        <v>82</v>
      </c>
      <c r="AW128" s="13" t="s">
        <v>29</v>
      </c>
      <c r="AX128" s="13" t="s">
        <v>72</v>
      </c>
      <c r="AY128" s="215" t="s">
        <v>129</v>
      </c>
    </row>
    <row r="129" spans="1:65" s="13" customFormat="1">
      <c r="B129" s="204"/>
      <c r="C129" s="205"/>
      <c r="D129" s="206" t="s">
        <v>139</v>
      </c>
      <c r="E129" s="207" t="s">
        <v>1</v>
      </c>
      <c r="F129" s="208" t="s">
        <v>783</v>
      </c>
      <c r="G129" s="205"/>
      <c r="H129" s="209">
        <v>0.8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139</v>
      </c>
      <c r="AU129" s="215" t="s">
        <v>80</v>
      </c>
      <c r="AV129" s="13" t="s">
        <v>82</v>
      </c>
      <c r="AW129" s="13" t="s">
        <v>29</v>
      </c>
      <c r="AX129" s="13" t="s">
        <v>72</v>
      </c>
      <c r="AY129" s="215" t="s">
        <v>129</v>
      </c>
    </row>
    <row r="130" spans="1:65" s="13" customFormat="1">
      <c r="B130" s="204"/>
      <c r="C130" s="205"/>
      <c r="D130" s="206" t="s">
        <v>139</v>
      </c>
      <c r="E130" s="207" t="s">
        <v>1</v>
      </c>
      <c r="F130" s="208" t="s">
        <v>784</v>
      </c>
      <c r="G130" s="205"/>
      <c r="H130" s="209">
        <v>0.25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139</v>
      </c>
      <c r="AU130" s="215" t="s">
        <v>80</v>
      </c>
      <c r="AV130" s="13" t="s">
        <v>82</v>
      </c>
      <c r="AW130" s="13" t="s">
        <v>29</v>
      </c>
      <c r="AX130" s="13" t="s">
        <v>72</v>
      </c>
      <c r="AY130" s="215" t="s">
        <v>129</v>
      </c>
    </row>
    <row r="131" spans="1:65" s="14" customFormat="1">
      <c r="B131" s="216"/>
      <c r="C131" s="217"/>
      <c r="D131" s="206" t="s">
        <v>139</v>
      </c>
      <c r="E131" s="218" t="s">
        <v>1</v>
      </c>
      <c r="F131" s="219" t="s">
        <v>142</v>
      </c>
      <c r="G131" s="217"/>
      <c r="H131" s="220">
        <v>8.2899999999999991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139</v>
      </c>
      <c r="AU131" s="226" t="s">
        <v>80</v>
      </c>
      <c r="AV131" s="14" t="s">
        <v>137</v>
      </c>
      <c r="AW131" s="14" t="s">
        <v>29</v>
      </c>
      <c r="AX131" s="14" t="s">
        <v>80</v>
      </c>
      <c r="AY131" s="226" t="s">
        <v>129</v>
      </c>
    </row>
    <row r="132" spans="1:65" s="2" customFormat="1" ht="24">
      <c r="A132" s="34"/>
      <c r="B132" s="35"/>
      <c r="C132" s="191" t="s">
        <v>137</v>
      </c>
      <c r="D132" s="191" t="s">
        <v>132</v>
      </c>
      <c r="E132" s="192" t="s">
        <v>785</v>
      </c>
      <c r="F132" s="193" t="s">
        <v>786</v>
      </c>
      <c r="G132" s="194" t="s">
        <v>425</v>
      </c>
      <c r="H132" s="195">
        <v>1</v>
      </c>
      <c r="I132" s="196"/>
      <c r="J132" s="197">
        <f>ROUND(I132*H132,2)</f>
        <v>0</v>
      </c>
      <c r="K132" s="193" t="s">
        <v>136</v>
      </c>
      <c r="L132" s="39"/>
      <c r="M132" s="198" t="s">
        <v>1</v>
      </c>
      <c r="N132" s="199" t="s">
        <v>37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137</v>
      </c>
      <c r="AT132" s="202" t="s">
        <v>132</v>
      </c>
      <c r="AU132" s="202" t="s">
        <v>80</v>
      </c>
      <c r="AY132" s="17" t="s">
        <v>129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137</v>
      </c>
      <c r="BM132" s="202" t="s">
        <v>787</v>
      </c>
    </row>
    <row r="133" spans="1:65" s="13" customFormat="1">
      <c r="B133" s="204"/>
      <c r="C133" s="205"/>
      <c r="D133" s="206" t="s">
        <v>139</v>
      </c>
      <c r="E133" s="207" t="s">
        <v>1</v>
      </c>
      <c r="F133" s="208" t="s">
        <v>788</v>
      </c>
      <c r="G133" s="205"/>
      <c r="H133" s="209">
        <v>1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139</v>
      </c>
      <c r="AU133" s="215" t="s">
        <v>80</v>
      </c>
      <c r="AV133" s="13" t="s">
        <v>82</v>
      </c>
      <c r="AW133" s="13" t="s">
        <v>29</v>
      </c>
      <c r="AX133" s="13" t="s">
        <v>72</v>
      </c>
      <c r="AY133" s="215" t="s">
        <v>129</v>
      </c>
    </row>
    <row r="134" spans="1:65" s="14" customFormat="1">
      <c r="B134" s="216"/>
      <c r="C134" s="217"/>
      <c r="D134" s="206" t="s">
        <v>139</v>
      </c>
      <c r="E134" s="218" t="s">
        <v>1</v>
      </c>
      <c r="F134" s="219" t="s">
        <v>142</v>
      </c>
      <c r="G134" s="217"/>
      <c r="H134" s="220">
        <v>1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139</v>
      </c>
      <c r="AU134" s="226" t="s">
        <v>80</v>
      </c>
      <c r="AV134" s="14" t="s">
        <v>137</v>
      </c>
      <c r="AW134" s="14" t="s">
        <v>29</v>
      </c>
      <c r="AX134" s="14" t="s">
        <v>80</v>
      </c>
      <c r="AY134" s="226" t="s">
        <v>129</v>
      </c>
    </row>
    <row r="135" spans="1:65" s="2" customFormat="1" ht="16.5" customHeight="1">
      <c r="A135" s="34"/>
      <c r="B135" s="35"/>
      <c r="C135" s="191" t="s">
        <v>130</v>
      </c>
      <c r="D135" s="191" t="s">
        <v>132</v>
      </c>
      <c r="E135" s="192" t="s">
        <v>789</v>
      </c>
      <c r="F135" s="193" t="s">
        <v>790</v>
      </c>
      <c r="G135" s="194" t="s">
        <v>425</v>
      </c>
      <c r="H135" s="195">
        <v>1</v>
      </c>
      <c r="I135" s="196"/>
      <c r="J135" s="197">
        <f>ROUND(I135*H135,2)</f>
        <v>0</v>
      </c>
      <c r="K135" s="193" t="s">
        <v>136</v>
      </c>
      <c r="L135" s="39"/>
      <c r="M135" s="198" t="s">
        <v>1</v>
      </c>
      <c r="N135" s="199" t="s">
        <v>37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137</v>
      </c>
      <c r="AT135" s="202" t="s">
        <v>132</v>
      </c>
      <c r="AU135" s="202" t="s">
        <v>80</v>
      </c>
      <c r="AY135" s="17" t="s">
        <v>129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137</v>
      </c>
      <c r="BM135" s="202" t="s">
        <v>791</v>
      </c>
    </row>
    <row r="136" spans="1:65" s="13" customFormat="1">
      <c r="B136" s="204"/>
      <c r="C136" s="205"/>
      <c r="D136" s="206" t="s">
        <v>139</v>
      </c>
      <c r="E136" s="207" t="s">
        <v>1</v>
      </c>
      <c r="F136" s="208" t="s">
        <v>80</v>
      </c>
      <c r="G136" s="205"/>
      <c r="H136" s="209">
        <v>1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139</v>
      </c>
      <c r="AU136" s="215" t="s">
        <v>80</v>
      </c>
      <c r="AV136" s="13" t="s">
        <v>82</v>
      </c>
      <c r="AW136" s="13" t="s">
        <v>29</v>
      </c>
      <c r="AX136" s="13" t="s">
        <v>72</v>
      </c>
      <c r="AY136" s="215" t="s">
        <v>129</v>
      </c>
    </row>
    <row r="137" spans="1:65" s="14" customFormat="1">
      <c r="B137" s="216"/>
      <c r="C137" s="217"/>
      <c r="D137" s="206" t="s">
        <v>139</v>
      </c>
      <c r="E137" s="218" t="s">
        <v>1</v>
      </c>
      <c r="F137" s="219" t="s">
        <v>142</v>
      </c>
      <c r="G137" s="217"/>
      <c r="H137" s="220">
        <v>1</v>
      </c>
      <c r="I137" s="221"/>
      <c r="J137" s="217"/>
      <c r="K137" s="217"/>
      <c r="L137" s="222"/>
      <c r="M137" s="247"/>
      <c r="N137" s="248"/>
      <c r="O137" s="248"/>
      <c r="P137" s="248"/>
      <c r="Q137" s="248"/>
      <c r="R137" s="248"/>
      <c r="S137" s="248"/>
      <c r="T137" s="249"/>
      <c r="AT137" s="226" t="s">
        <v>139</v>
      </c>
      <c r="AU137" s="226" t="s">
        <v>80</v>
      </c>
      <c r="AV137" s="14" t="s">
        <v>137</v>
      </c>
      <c r="AW137" s="14" t="s">
        <v>29</v>
      </c>
      <c r="AX137" s="14" t="s">
        <v>80</v>
      </c>
      <c r="AY137" s="226" t="s">
        <v>129</v>
      </c>
    </row>
    <row r="138" spans="1:65" s="2" customFormat="1" ht="6.95" customHeight="1">
      <c r="A138" s="34"/>
      <c r="B138" s="54"/>
      <c r="C138" s="55"/>
      <c r="D138" s="55"/>
      <c r="E138" s="55"/>
      <c r="F138" s="55"/>
      <c r="G138" s="55"/>
      <c r="H138" s="55"/>
      <c r="I138" s="55"/>
      <c r="J138" s="55"/>
      <c r="K138" s="55"/>
      <c r="L138" s="39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algorithmName="SHA-512" hashValue="bmWpyCUnxObGbj3s/+TTEG8RcQbK/9WzR9qa+L631EXQOCm9JzXQ/65B+CYORLCnwjOoIq9enjKMvlLdBrfy5w==" saltValue="j58hMRKEfU3MRw72OgC+Pg==" spinCount="100000" sheet="1" objects="1" scenarios="1" formatColumns="0" formatRows="0" autoFilter="0"/>
  <autoFilter ref="C116:K13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Oprava železničního ...</vt:lpstr>
      <vt:lpstr>02 - Oprava železničního ...</vt:lpstr>
      <vt:lpstr>01 - Oprava výhybek č. 40...</vt:lpstr>
      <vt:lpstr>03 - Oprava železničního ...</vt:lpstr>
      <vt:lpstr>01 - P2454</vt:lpstr>
      <vt:lpstr>02 - P2449</vt:lpstr>
      <vt:lpstr>03 - P2448</vt:lpstr>
      <vt:lpstr>05 - VRN</vt:lpstr>
      <vt:lpstr>'01 - Oprava výhybek č. 40...'!Názvy_tisku</vt:lpstr>
      <vt:lpstr>'01 - Oprava železničního ...'!Názvy_tisku</vt:lpstr>
      <vt:lpstr>'01 - P2454'!Názvy_tisku</vt:lpstr>
      <vt:lpstr>'02 - Oprava železničního ...'!Názvy_tisku</vt:lpstr>
      <vt:lpstr>'02 - P2449'!Názvy_tisku</vt:lpstr>
      <vt:lpstr>'03 - Oprava železničního ...'!Názvy_tisku</vt:lpstr>
      <vt:lpstr>'03 - P2448'!Názvy_tisku</vt:lpstr>
      <vt:lpstr>'05 - VRN'!Názvy_tisku</vt:lpstr>
      <vt:lpstr>'Rekapitulace stavby'!Názvy_tisku</vt:lpstr>
      <vt:lpstr>'01 - Oprava výhybek č. 40...'!Oblast_tisku</vt:lpstr>
      <vt:lpstr>'01 - Oprava železničního ...'!Oblast_tisku</vt:lpstr>
      <vt:lpstr>'01 - P2454'!Oblast_tisku</vt:lpstr>
      <vt:lpstr>'02 - Oprava železničního ...'!Oblast_tisku</vt:lpstr>
      <vt:lpstr>'02 - P2449'!Oblast_tisku</vt:lpstr>
      <vt:lpstr>'03 - Oprava železničního ...'!Oblast_tisku</vt:lpstr>
      <vt:lpstr>'03 - P2448'!Oblast_tisku</vt:lpstr>
      <vt:lpstr>'05 -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Marušák Jan</dc:creator>
  <cp:lastModifiedBy>Marušák Jan</cp:lastModifiedBy>
  <dcterms:created xsi:type="dcterms:W3CDTF">2021-05-10T07:01:54Z</dcterms:created>
  <dcterms:modified xsi:type="dcterms:W3CDTF">2021-05-17T11:12:13Z</dcterms:modified>
</cp:coreProperties>
</file>