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KucharVo\Desktop\Bludné proudy Záb-Šum\DPS Zábřeh na Moravě - Šumperk 2.etapa\final\open\Náklady a EH\"/>
    </mc:Choice>
  </mc:AlternateContent>
  <bookViews>
    <workbookView xWindow="240" yWindow="120" windowWidth="14940" windowHeight="9228"/>
  </bookViews>
  <sheets>
    <sheet name="PS 01-28-01" sheetId="1" r:id="rId1"/>
    <sheet name="SO 01-01-01" sheetId="2" r:id="rId2"/>
    <sheet name="SO 07-17-03" sheetId="3" r:id="rId3"/>
    <sheet name="SO 07-21-01" sheetId="4" r:id="rId4"/>
    <sheet name="SO 07-21-02" sheetId="5" r:id="rId5"/>
    <sheet name="SO 07-21-03" sheetId="6" r:id="rId6"/>
    <sheet name="SO 07-22-01" sheetId="7" r:id="rId7"/>
  </sheets>
  <calcPr calcId="162913"/>
  <webPublishing codePage="0"/>
</workbook>
</file>

<file path=xl/calcChain.xml><?xml version="1.0" encoding="utf-8"?>
<calcChain xmlns="http://schemas.openxmlformats.org/spreadsheetml/2006/main">
  <c r="I359" i="7" l="1"/>
  <c r="O359" i="7" s="1"/>
  <c r="I355" i="7"/>
  <c r="O355" i="7" s="1"/>
  <c r="I351" i="7"/>
  <c r="O351" i="7" s="1"/>
  <c r="I347" i="7"/>
  <c r="O347" i="7" s="1"/>
  <c r="I343" i="7"/>
  <c r="O343" i="7" s="1"/>
  <c r="I339" i="7"/>
  <c r="O339" i="7" s="1"/>
  <c r="I335" i="7"/>
  <c r="O335" i="7" s="1"/>
  <c r="I331" i="7"/>
  <c r="O331" i="7" s="1"/>
  <c r="I327" i="7"/>
  <c r="O327" i="7" s="1"/>
  <c r="I323" i="7"/>
  <c r="O323" i="7" s="1"/>
  <c r="Q322" i="7"/>
  <c r="I322" i="7" s="1"/>
  <c r="I318" i="7"/>
  <c r="O318" i="7" s="1"/>
  <c r="I314" i="7"/>
  <c r="O314" i="7" s="1"/>
  <c r="I310" i="7"/>
  <c r="O310" i="7" s="1"/>
  <c r="I306" i="7"/>
  <c r="O306" i="7" s="1"/>
  <c r="I302" i="7"/>
  <c r="O302" i="7" s="1"/>
  <c r="I298" i="7"/>
  <c r="O298" i="7" s="1"/>
  <c r="I294" i="7"/>
  <c r="O294" i="7" s="1"/>
  <c r="I290" i="7"/>
  <c r="O290" i="7" s="1"/>
  <c r="I286" i="7"/>
  <c r="O286" i="7" s="1"/>
  <c r="I282" i="7"/>
  <c r="O282" i="7" s="1"/>
  <c r="I278" i="7"/>
  <c r="O278" i="7" s="1"/>
  <c r="I274" i="7"/>
  <c r="O274" i="7" s="1"/>
  <c r="I270" i="7"/>
  <c r="O270" i="7" s="1"/>
  <c r="I266" i="7"/>
  <c r="O266" i="7" s="1"/>
  <c r="I262" i="7"/>
  <c r="O262" i="7" s="1"/>
  <c r="I258" i="7"/>
  <c r="O258" i="7" s="1"/>
  <c r="I254" i="7"/>
  <c r="O254" i="7" s="1"/>
  <c r="O250" i="7"/>
  <c r="I250" i="7"/>
  <c r="I246" i="7"/>
  <c r="O246" i="7" s="1"/>
  <c r="I242" i="7"/>
  <c r="O242" i="7" s="1"/>
  <c r="I238" i="7"/>
  <c r="O238" i="7" s="1"/>
  <c r="I234" i="7"/>
  <c r="O234" i="7" s="1"/>
  <c r="I230" i="7"/>
  <c r="O230" i="7" s="1"/>
  <c r="I226" i="7"/>
  <c r="O226" i="7" s="1"/>
  <c r="I222" i="7"/>
  <c r="O222" i="7" s="1"/>
  <c r="O218" i="7"/>
  <c r="I218" i="7"/>
  <c r="I214" i="7"/>
  <c r="O214" i="7" s="1"/>
  <c r="I210" i="7"/>
  <c r="O210" i="7" s="1"/>
  <c r="I206" i="7"/>
  <c r="O206" i="7" s="1"/>
  <c r="I202" i="7"/>
  <c r="O202" i="7" s="1"/>
  <c r="I198" i="7"/>
  <c r="O198" i="7" s="1"/>
  <c r="I194" i="7"/>
  <c r="O194" i="7" s="1"/>
  <c r="I190" i="7"/>
  <c r="O190" i="7" s="1"/>
  <c r="I186" i="7"/>
  <c r="O186" i="7" s="1"/>
  <c r="I182" i="7"/>
  <c r="O182" i="7" s="1"/>
  <c r="I178" i="7"/>
  <c r="O178" i="7" s="1"/>
  <c r="I174" i="7"/>
  <c r="O174" i="7" s="1"/>
  <c r="I170" i="7"/>
  <c r="O170" i="7" s="1"/>
  <c r="I166" i="7"/>
  <c r="O161" i="7"/>
  <c r="I161" i="7"/>
  <c r="I157" i="7"/>
  <c r="O157" i="7" s="1"/>
  <c r="I153" i="7"/>
  <c r="I149" i="7"/>
  <c r="O149" i="7" s="1"/>
  <c r="I144" i="7"/>
  <c r="O144" i="7" s="1"/>
  <c r="I140" i="7"/>
  <c r="O140" i="7" s="1"/>
  <c r="O136" i="7"/>
  <c r="I136" i="7"/>
  <c r="I132" i="7"/>
  <c r="O132" i="7" s="1"/>
  <c r="I128" i="7"/>
  <c r="O128" i="7" s="1"/>
  <c r="I124" i="7"/>
  <c r="O124" i="7" s="1"/>
  <c r="I120" i="7"/>
  <c r="O120" i="7" s="1"/>
  <c r="I116" i="7"/>
  <c r="I112" i="7"/>
  <c r="O112" i="7" s="1"/>
  <c r="I107" i="7"/>
  <c r="O107" i="7" s="1"/>
  <c r="I103" i="7"/>
  <c r="I98" i="7"/>
  <c r="O98" i="7" s="1"/>
  <c r="I94" i="7"/>
  <c r="O94" i="7" s="1"/>
  <c r="I90" i="7"/>
  <c r="O90" i="7" s="1"/>
  <c r="O86" i="7"/>
  <c r="I86" i="7"/>
  <c r="I82" i="7"/>
  <c r="O82" i="7" s="1"/>
  <c r="I78" i="7"/>
  <c r="O78" i="7" s="1"/>
  <c r="I74" i="7"/>
  <c r="O74" i="7" s="1"/>
  <c r="I70" i="7"/>
  <c r="O70" i="7" s="1"/>
  <c r="I66" i="7"/>
  <c r="O66" i="7" s="1"/>
  <c r="I62" i="7"/>
  <c r="O62" i="7" s="1"/>
  <c r="I58" i="7"/>
  <c r="O58" i="7" s="1"/>
  <c r="I54" i="7"/>
  <c r="O54" i="7" s="1"/>
  <c r="I50" i="7"/>
  <c r="O50" i="7" s="1"/>
  <c r="I46" i="7"/>
  <c r="O46" i="7" s="1"/>
  <c r="I42" i="7"/>
  <c r="O42" i="7" s="1"/>
  <c r="I38" i="7"/>
  <c r="O38" i="7" s="1"/>
  <c r="I33" i="7"/>
  <c r="O33" i="7" s="1"/>
  <c r="O29" i="7"/>
  <c r="I29" i="7"/>
  <c r="I25" i="7"/>
  <c r="O25" i="7" s="1"/>
  <c r="I21" i="7"/>
  <c r="O21" i="7" s="1"/>
  <c r="I17" i="7"/>
  <c r="O17" i="7" s="1"/>
  <c r="I13" i="7"/>
  <c r="O13" i="7" s="1"/>
  <c r="I9" i="7"/>
  <c r="I167" i="6"/>
  <c r="O167" i="6" s="1"/>
  <c r="I163" i="6"/>
  <c r="I158" i="6"/>
  <c r="O158" i="6" s="1"/>
  <c r="I154" i="6"/>
  <c r="O154" i="6" s="1"/>
  <c r="I150" i="6"/>
  <c r="O150" i="6" s="1"/>
  <c r="O146" i="6"/>
  <c r="I146" i="6"/>
  <c r="I141" i="6"/>
  <c r="O141" i="6" s="1"/>
  <c r="R140" i="6"/>
  <c r="O140" i="6" s="1"/>
  <c r="I136" i="6"/>
  <c r="O136" i="6" s="1"/>
  <c r="I132" i="6"/>
  <c r="O132" i="6" s="1"/>
  <c r="O128" i="6"/>
  <c r="I128" i="6"/>
  <c r="I124" i="6"/>
  <c r="O124" i="6" s="1"/>
  <c r="I120" i="6"/>
  <c r="O120" i="6" s="1"/>
  <c r="I116" i="6"/>
  <c r="O116" i="6" s="1"/>
  <c r="I112" i="6"/>
  <c r="O112" i="6" s="1"/>
  <c r="I108" i="6"/>
  <c r="I104" i="6"/>
  <c r="O104" i="6" s="1"/>
  <c r="I99" i="6"/>
  <c r="O99" i="6" s="1"/>
  <c r="I95" i="6"/>
  <c r="O95" i="6" s="1"/>
  <c r="I91" i="6"/>
  <c r="O91" i="6" s="1"/>
  <c r="I87" i="6"/>
  <c r="O87" i="6" s="1"/>
  <c r="I83" i="6"/>
  <c r="O83" i="6" s="1"/>
  <c r="I79" i="6"/>
  <c r="O79" i="6" s="1"/>
  <c r="I75" i="6"/>
  <c r="O75" i="6" s="1"/>
  <c r="O71" i="6"/>
  <c r="I71" i="6"/>
  <c r="I67" i="6"/>
  <c r="O67" i="6" s="1"/>
  <c r="I63" i="6"/>
  <c r="I59" i="6"/>
  <c r="O59" i="6" s="1"/>
  <c r="I54" i="6"/>
  <c r="O54" i="6" s="1"/>
  <c r="I50" i="6"/>
  <c r="O50" i="6" s="1"/>
  <c r="I46" i="6"/>
  <c r="O46" i="6" s="1"/>
  <c r="I42" i="6"/>
  <c r="O42" i="6" s="1"/>
  <c r="I37" i="6"/>
  <c r="O37" i="6" s="1"/>
  <c r="I33" i="6"/>
  <c r="O33" i="6" s="1"/>
  <c r="I29" i="6"/>
  <c r="O29" i="6" s="1"/>
  <c r="I25" i="6"/>
  <c r="O25" i="6" s="1"/>
  <c r="I21" i="6"/>
  <c r="O21" i="6" s="1"/>
  <c r="I17" i="6"/>
  <c r="O17" i="6" s="1"/>
  <c r="I13" i="6"/>
  <c r="I9" i="6"/>
  <c r="O9" i="6" s="1"/>
  <c r="I167" i="5"/>
  <c r="O167" i="5" s="1"/>
  <c r="O163" i="5"/>
  <c r="I163" i="5"/>
  <c r="I158" i="5"/>
  <c r="O158" i="5" s="1"/>
  <c r="I154" i="5"/>
  <c r="O154" i="5" s="1"/>
  <c r="I150" i="5"/>
  <c r="I146" i="5"/>
  <c r="O146" i="5" s="1"/>
  <c r="I141" i="5"/>
  <c r="O141" i="5" s="1"/>
  <c r="R140" i="5"/>
  <c r="O140" i="5" s="1"/>
  <c r="I136" i="5"/>
  <c r="O136" i="5" s="1"/>
  <c r="I132" i="5"/>
  <c r="O132" i="5" s="1"/>
  <c r="I128" i="5"/>
  <c r="O128" i="5" s="1"/>
  <c r="I124" i="5"/>
  <c r="O124" i="5" s="1"/>
  <c r="I120" i="5"/>
  <c r="O120" i="5" s="1"/>
  <c r="O116" i="5"/>
  <c r="I116" i="5"/>
  <c r="I112" i="5"/>
  <c r="O112" i="5" s="1"/>
  <c r="O108" i="5"/>
  <c r="I108" i="5"/>
  <c r="I104" i="5"/>
  <c r="I99" i="5"/>
  <c r="O99" i="5" s="1"/>
  <c r="I95" i="5"/>
  <c r="O95" i="5" s="1"/>
  <c r="I91" i="5"/>
  <c r="O91" i="5" s="1"/>
  <c r="I87" i="5"/>
  <c r="O87" i="5" s="1"/>
  <c r="O83" i="5"/>
  <c r="I83" i="5"/>
  <c r="I79" i="5"/>
  <c r="O79" i="5" s="1"/>
  <c r="O75" i="5"/>
  <c r="I75" i="5"/>
  <c r="I71" i="5"/>
  <c r="O71" i="5" s="1"/>
  <c r="I67" i="5"/>
  <c r="O67" i="5" s="1"/>
  <c r="I63" i="5"/>
  <c r="O63" i="5" s="1"/>
  <c r="I59" i="5"/>
  <c r="O59" i="5" s="1"/>
  <c r="Q58" i="5"/>
  <c r="I58" i="5" s="1"/>
  <c r="I54" i="5"/>
  <c r="O54" i="5" s="1"/>
  <c r="I50" i="5"/>
  <c r="O50" i="5" s="1"/>
  <c r="I46" i="5"/>
  <c r="O46" i="5" s="1"/>
  <c r="O42" i="5"/>
  <c r="I42" i="5"/>
  <c r="I37" i="5"/>
  <c r="O37" i="5" s="1"/>
  <c r="O33" i="5"/>
  <c r="I33" i="5"/>
  <c r="I29" i="5"/>
  <c r="O29" i="5" s="1"/>
  <c r="O25" i="5"/>
  <c r="I25" i="5"/>
  <c r="I21" i="5"/>
  <c r="O21" i="5" s="1"/>
  <c r="I17" i="5"/>
  <c r="O17" i="5" s="1"/>
  <c r="I13" i="5"/>
  <c r="O13" i="5" s="1"/>
  <c r="I9" i="5"/>
  <c r="O9" i="5" s="1"/>
  <c r="I186" i="4"/>
  <c r="O186" i="4" s="1"/>
  <c r="I182" i="4"/>
  <c r="O182" i="4" s="1"/>
  <c r="I178" i="4"/>
  <c r="O178" i="4" s="1"/>
  <c r="I174" i="4"/>
  <c r="I169" i="4"/>
  <c r="O169" i="4" s="1"/>
  <c r="I165" i="4"/>
  <c r="O165" i="4" s="1"/>
  <c r="O161" i="4"/>
  <c r="I161" i="4"/>
  <c r="I157" i="4"/>
  <c r="I152" i="4"/>
  <c r="O152" i="4" s="1"/>
  <c r="I148" i="4"/>
  <c r="O148" i="4" s="1"/>
  <c r="I144" i="4"/>
  <c r="O144" i="4" s="1"/>
  <c r="I140" i="4"/>
  <c r="O140" i="4" s="1"/>
  <c r="I136" i="4"/>
  <c r="O136" i="4" s="1"/>
  <c r="I132" i="4"/>
  <c r="O132" i="4" s="1"/>
  <c r="O128" i="4"/>
  <c r="I128" i="4"/>
  <c r="I124" i="4"/>
  <c r="O124" i="4" s="1"/>
  <c r="I120" i="4"/>
  <c r="O120" i="4" s="1"/>
  <c r="I116" i="4"/>
  <c r="O116" i="4" s="1"/>
  <c r="I112" i="4"/>
  <c r="O112" i="4" s="1"/>
  <c r="I108" i="4"/>
  <c r="O108" i="4" s="1"/>
  <c r="I104" i="4"/>
  <c r="O104" i="4" s="1"/>
  <c r="I99" i="4"/>
  <c r="O99" i="4" s="1"/>
  <c r="O95" i="4"/>
  <c r="I95" i="4"/>
  <c r="I91" i="4"/>
  <c r="O91" i="4" s="1"/>
  <c r="I87" i="4"/>
  <c r="O87" i="4" s="1"/>
  <c r="I83" i="4"/>
  <c r="O83" i="4" s="1"/>
  <c r="I79" i="4"/>
  <c r="O79" i="4" s="1"/>
  <c r="I75" i="4"/>
  <c r="O75" i="4" s="1"/>
  <c r="I71" i="4"/>
  <c r="O71" i="4" s="1"/>
  <c r="I67" i="4"/>
  <c r="O67" i="4" s="1"/>
  <c r="I63" i="4"/>
  <c r="O63" i="4" s="1"/>
  <c r="I59" i="4"/>
  <c r="O59" i="4" s="1"/>
  <c r="I54" i="4"/>
  <c r="O54" i="4" s="1"/>
  <c r="I50" i="4"/>
  <c r="O50" i="4" s="1"/>
  <c r="I46" i="4"/>
  <c r="O46" i="4" s="1"/>
  <c r="I42" i="4"/>
  <c r="O42" i="4" s="1"/>
  <c r="I37" i="4"/>
  <c r="O37" i="4" s="1"/>
  <c r="I33" i="4"/>
  <c r="O33" i="4" s="1"/>
  <c r="I29" i="4"/>
  <c r="O29" i="4" s="1"/>
  <c r="I25" i="4"/>
  <c r="O25" i="4" s="1"/>
  <c r="I21" i="4"/>
  <c r="O21" i="4" s="1"/>
  <c r="I17" i="4"/>
  <c r="O17" i="4" s="1"/>
  <c r="I13" i="4"/>
  <c r="O13" i="4" s="1"/>
  <c r="I9" i="4"/>
  <c r="O9" i="4" s="1"/>
  <c r="I35" i="3"/>
  <c r="O35" i="3" s="1"/>
  <c r="I31" i="3"/>
  <c r="O31" i="3" s="1"/>
  <c r="I27" i="3"/>
  <c r="O27" i="3" s="1"/>
  <c r="I22" i="3"/>
  <c r="Q21" i="3" s="1"/>
  <c r="I21" i="3" s="1"/>
  <c r="I17" i="3"/>
  <c r="O17" i="3" s="1"/>
  <c r="O13" i="3"/>
  <c r="I13" i="3"/>
  <c r="I9" i="3"/>
  <c r="O9" i="3" s="1"/>
  <c r="I157" i="2"/>
  <c r="O157" i="2" s="1"/>
  <c r="I153" i="2"/>
  <c r="O153" i="2" s="1"/>
  <c r="I149" i="2"/>
  <c r="O149" i="2" s="1"/>
  <c r="O145" i="2"/>
  <c r="I145" i="2"/>
  <c r="I141" i="2"/>
  <c r="O141" i="2" s="1"/>
  <c r="I137" i="2"/>
  <c r="O137" i="2" s="1"/>
  <c r="I133" i="2"/>
  <c r="O133" i="2" s="1"/>
  <c r="I129" i="2"/>
  <c r="O129" i="2" s="1"/>
  <c r="I125" i="2"/>
  <c r="O125" i="2" s="1"/>
  <c r="I121" i="2"/>
  <c r="O121" i="2" s="1"/>
  <c r="I117" i="2"/>
  <c r="O117" i="2" s="1"/>
  <c r="I113" i="2"/>
  <c r="O113" i="2" s="1"/>
  <c r="I109" i="2"/>
  <c r="O109" i="2" s="1"/>
  <c r="I105" i="2"/>
  <c r="O105" i="2" s="1"/>
  <c r="I101" i="2"/>
  <c r="O101" i="2" s="1"/>
  <c r="I97" i="2"/>
  <c r="O97" i="2" s="1"/>
  <c r="I92" i="2"/>
  <c r="O92" i="2" s="1"/>
  <c r="I88" i="2"/>
  <c r="O88" i="2" s="1"/>
  <c r="I84" i="2"/>
  <c r="O84" i="2" s="1"/>
  <c r="I79" i="2"/>
  <c r="O79" i="2" s="1"/>
  <c r="I75" i="2"/>
  <c r="O75" i="2" s="1"/>
  <c r="I71" i="2"/>
  <c r="O71" i="2" s="1"/>
  <c r="I67" i="2"/>
  <c r="O67" i="2" s="1"/>
  <c r="I63" i="2"/>
  <c r="O63" i="2" s="1"/>
  <c r="I59" i="2"/>
  <c r="I54" i="2"/>
  <c r="O54" i="2" s="1"/>
  <c r="I50" i="2"/>
  <c r="O50" i="2" s="1"/>
  <c r="I46" i="2"/>
  <c r="O46" i="2" s="1"/>
  <c r="I42" i="2"/>
  <c r="O42" i="2" s="1"/>
  <c r="I38" i="2"/>
  <c r="O38" i="2" s="1"/>
  <c r="I34" i="2"/>
  <c r="I29" i="2"/>
  <c r="O29" i="2" s="1"/>
  <c r="I25" i="2"/>
  <c r="O25" i="2" s="1"/>
  <c r="I21" i="2"/>
  <c r="O21" i="2" s="1"/>
  <c r="I17" i="2"/>
  <c r="O17" i="2" s="1"/>
  <c r="I13" i="2"/>
  <c r="O13" i="2" s="1"/>
  <c r="I9" i="2"/>
  <c r="I78" i="1"/>
  <c r="O78" i="1" s="1"/>
  <c r="I74" i="1"/>
  <c r="O74" i="1" s="1"/>
  <c r="I70" i="1"/>
  <c r="O70" i="1" s="1"/>
  <c r="I66" i="1"/>
  <c r="O66" i="1" s="1"/>
  <c r="I62" i="1"/>
  <c r="O62" i="1" s="1"/>
  <c r="I58" i="1"/>
  <c r="O58" i="1" s="1"/>
  <c r="I54" i="1"/>
  <c r="O54" i="1" s="1"/>
  <c r="I50" i="1"/>
  <c r="O50" i="1" s="1"/>
  <c r="I46" i="1"/>
  <c r="O46" i="1" s="1"/>
  <c r="I42" i="1"/>
  <c r="O42" i="1" s="1"/>
  <c r="I38" i="1"/>
  <c r="O38" i="1" s="1"/>
  <c r="I34" i="1"/>
  <c r="O34" i="1" s="1"/>
  <c r="I30" i="1"/>
  <c r="O30" i="1" s="1"/>
  <c r="I26" i="1"/>
  <c r="O26" i="1" s="1"/>
  <c r="I22" i="1"/>
  <c r="O22" i="1" s="1"/>
  <c r="I18" i="1"/>
  <c r="O18" i="1" s="1"/>
  <c r="I14" i="1"/>
  <c r="O14" i="1" s="1"/>
  <c r="I9" i="1"/>
  <c r="O9" i="1" s="1"/>
  <c r="R8" i="1" s="1"/>
  <c r="O8" i="1" s="1"/>
  <c r="Q41" i="6" l="1"/>
  <c r="I41" i="6" s="1"/>
  <c r="Q140" i="6"/>
  <c r="I140" i="6" s="1"/>
  <c r="Q41" i="5"/>
  <c r="I41" i="5" s="1"/>
  <c r="Q140" i="5"/>
  <c r="I140" i="5" s="1"/>
  <c r="R162" i="5"/>
  <c r="O162" i="5" s="1"/>
  <c r="Q8" i="4"/>
  <c r="I8" i="4" s="1"/>
  <c r="R41" i="4"/>
  <c r="O41" i="4" s="1"/>
  <c r="R8" i="3"/>
  <c r="O8" i="3" s="1"/>
  <c r="R26" i="3"/>
  <c r="O26" i="3" s="1"/>
  <c r="Q8" i="2"/>
  <c r="I8" i="2" s="1"/>
  <c r="Q58" i="2"/>
  <c r="I58" i="2" s="1"/>
  <c r="Q33" i="2"/>
  <c r="I33" i="2" s="1"/>
  <c r="R13" i="1"/>
  <c r="O13" i="1" s="1"/>
  <c r="O2" i="1" s="1"/>
  <c r="Q8" i="1"/>
  <c r="I8" i="1" s="1"/>
  <c r="R58" i="4"/>
  <c r="O58" i="4" s="1"/>
  <c r="R96" i="2"/>
  <c r="O96" i="2" s="1"/>
  <c r="R8" i="4"/>
  <c r="O8" i="4" s="1"/>
  <c r="R83" i="2"/>
  <c r="O83" i="2" s="1"/>
  <c r="O153" i="7"/>
  <c r="R148" i="7" s="1"/>
  <c r="O148" i="7" s="1"/>
  <c r="Q148" i="7"/>
  <c r="I148" i="7" s="1"/>
  <c r="O34" i="2"/>
  <c r="R33" i="2" s="1"/>
  <c r="O33" i="2" s="1"/>
  <c r="O22" i="3"/>
  <c r="R21" i="3" s="1"/>
  <c r="O21" i="3" s="1"/>
  <c r="R103" i="4"/>
  <c r="O103" i="4" s="1"/>
  <c r="Q102" i="7"/>
  <c r="I102" i="7" s="1"/>
  <c r="O103" i="7"/>
  <c r="R102" i="7" s="1"/>
  <c r="O102" i="7" s="1"/>
  <c r="O116" i="7"/>
  <c r="Q111" i="7"/>
  <c r="I111" i="7" s="1"/>
  <c r="R322" i="7"/>
  <c r="O322" i="7" s="1"/>
  <c r="Q96" i="2"/>
  <c r="I96" i="2" s="1"/>
  <c r="R8" i="5"/>
  <c r="O8" i="5" s="1"/>
  <c r="Q103" i="5"/>
  <c r="I103" i="5" s="1"/>
  <c r="O104" i="5"/>
  <c r="R103" i="5" s="1"/>
  <c r="O103" i="5" s="1"/>
  <c r="R111" i="7"/>
  <c r="O111" i="7" s="1"/>
  <c r="O166" i="7"/>
  <c r="R165" i="7" s="1"/>
  <c r="O165" i="7" s="1"/>
  <c r="Q165" i="7"/>
  <c r="I165" i="7" s="1"/>
  <c r="O9" i="2"/>
  <c r="R8" i="2" s="1"/>
  <c r="O8" i="2" s="1"/>
  <c r="O59" i="2"/>
  <c r="R58" i="2" s="1"/>
  <c r="O58" i="2" s="1"/>
  <c r="Q13" i="1"/>
  <c r="I13" i="1" s="1"/>
  <c r="I3" i="1" s="1"/>
  <c r="Q83" i="2"/>
  <c r="I83" i="2" s="1"/>
  <c r="Q156" i="4"/>
  <c r="I156" i="4" s="1"/>
  <c r="O157" i="4"/>
  <c r="R156" i="4" s="1"/>
  <c r="O156" i="4" s="1"/>
  <c r="Q173" i="4"/>
  <c r="I173" i="4" s="1"/>
  <c r="O174" i="4"/>
  <c r="R173" i="4" s="1"/>
  <c r="O173" i="4" s="1"/>
  <c r="Q8" i="5"/>
  <c r="I8" i="5" s="1"/>
  <c r="R41" i="5"/>
  <c r="O41" i="5" s="1"/>
  <c r="R58" i="5"/>
  <c r="O58" i="5" s="1"/>
  <c r="O150" i="5"/>
  <c r="R145" i="5" s="1"/>
  <c r="O145" i="5" s="1"/>
  <c r="Q145" i="5"/>
  <c r="I145" i="5" s="1"/>
  <c r="R41" i="6"/>
  <c r="O41" i="6" s="1"/>
  <c r="O9" i="7"/>
  <c r="R8" i="7" s="1"/>
  <c r="O8" i="7" s="1"/>
  <c r="Q8" i="7"/>
  <c r="I8" i="7" s="1"/>
  <c r="Q37" i="7"/>
  <c r="I37" i="7" s="1"/>
  <c r="Q58" i="4"/>
  <c r="I58" i="4" s="1"/>
  <c r="O108" i="6"/>
  <c r="Q103" i="6"/>
  <c r="I103" i="6" s="1"/>
  <c r="Q8" i="3"/>
  <c r="I8" i="3" s="1"/>
  <c r="I3" i="3" s="1"/>
  <c r="Q26" i="3"/>
  <c r="I26" i="3" s="1"/>
  <c r="Q41" i="4"/>
  <c r="I41" i="4" s="1"/>
  <c r="I3" i="4" s="1"/>
  <c r="Q103" i="4"/>
  <c r="I103" i="4" s="1"/>
  <c r="O13" i="6"/>
  <c r="R8" i="6" s="1"/>
  <c r="O8" i="6" s="1"/>
  <c r="Q8" i="6"/>
  <c r="I8" i="6" s="1"/>
  <c r="O63" i="6"/>
  <c r="R58" i="6" s="1"/>
  <c r="O58" i="6" s="1"/>
  <c r="Q58" i="6"/>
  <c r="I58" i="6" s="1"/>
  <c r="R103" i="6"/>
  <c r="O103" i="6" s="1"/>
  <c r="R145" i="6"/>
  <c r="O145" i="6" s="1"/>
  <c r="Q162" i="6"/>
  <c r="I162" i="6" s="1"/>
  <c r="O163" i="6"/>
  <c r="R162" i="6" s="1"/>
  <c r="O162" i="6" s="1"/>
  <c r="R37" i="7"/>
  <c r="O37" i="7" s="1"/>
  <c r="Q162" i="5"/>
  <c r="I162" i="5" s="1"/>
  <c r="Q145" i="6"/>
  <c r="I145" i="6" s="1"/>
  <c r="I3" i="5" l="1"/>
  <c r="O2" i="3"/>
  <c r="O2" i="2"/>
  <c r="I3" i="2"/>
  <c r="I3" i="7"/>
  <c r="O2" i="7"/>
  <c r="O2" i="5"/>
  <c r="O2" i="6"/>
  <c r="I3" i="6"/>
  <c r="O2" i="4"/>
</calcChain>
</file>

<file path=xl/sharedStrings.xml><?xml version="1.0" encoding="utf-8"?>
<sst xmlns="http://schemas.openxmlformats.org/spreadsheetml/2006/main" count="3906" uniqueCount="732">
  <si>
    <t>ASPE10</t>
  </si>
  <si>
    <t>S</t>
  </si>
  <si>
    <t>Firma: SUDOP BRNO, spol. s r.o.</t>
  </si>
  <si>
    <t>Soupis prací objektu</t>
  </si>
  <si>
    <t xml:space="preserve">Stavba: </t>
  </si>
  <si>
    <t>18011-2cast</t>
  </si>
  <si>
    <t>Šu - ZA 2.etapa Aktualizace 12/2020</t>
  </si>
  <si>
    <t>O</t>
  </si>
  <si>
    <t>Rozpočet:</t>
  </si>
  <si>
    <t>0,00</t>
  </si>
  <si>
    <t>15,00</t>
  </si>
  <si>
    <t>21,00</t>
  </si>
  <si>
    <t>3</t>
  </si>
  <si>
    <t>2</t>
  </si>
  <si>
    <t>PS 01-28-01</t>
  </si>
  <si>
    <t>ŽST Zábřeh na Moravě, úprava venkovní výstroje kolejových obvodů</t>
  </si>
  <si>
    <t>Typ</t>
  </si>
  <si>
    <t>0</t>
  </si>
  <si>
    <t>Poř. číslo</t>
  </si>
  <si>
    <t>1</t>
  </si>
  <si>
    <t>Kód položky</t>
  </si>
  <si>
    <t>Varianta</t>
  </si>
  <si>
    <t>Název položky</t>
  </si>
  <si>
    <t>4</t>
  </si>
  <si>
    <t>MJ</t>
  </si>
  <si>
    <t>5</t>
  </si>
  <si>
    <t>Množství</t>
  </si>
  <si>
    <t>6</t>
  </si>
  <si>
    <t>Jednotková cena</t>
  </si>
  <si>
    <t>Jednotková</t>
  </si>
  <si>
    <t>9</t>
  </si>
  <si>
    <t>Celkem</t>
  </si>
  <si>
    <t>10</t>
  </si>
  <si>
    <t>SD</t>
  </si>
  <si>
    <t>990</t>
  </si>
  <si>
    <t>ODPADOVÉ HOSPODÁŘSTVÍ</t>
  </si>
  <si>
    <t>P</t>
  </si>
  <si>
    <t>170504</t>
  </si>
  <si>
    <t/>
  </si>
  <si>
    <t>Výkopová zemina</t>
  </si>
  <si>
    <t>T</t>
  </si>
  <si>
    <t>PP</t>
  </si>
  <si>
    <t>VV</t>
  </si>
  <si>
    <t>PodleTZ a  v.č.0400</t>
  </si>
  <si>
    <t>TS</t>
  </si>
  <si>
    <t>Položka obsahuje cenu za uložení materiálu na skládku</t>
  </si>
  <si>
    <t>M22</t>
  </si>
  <si>
    <t>Montáž zabezpečovací a sdělovací techniky</t>
  </si>
  <si>
    <t>701AAC</t>
  </si>
  <si>
    <t>Vytyčení trasy kabelového vedení v obvodu železniční stanice</t>
  </si>
  <si>
    <t>km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</si>
  <si>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</si>
  <si>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701CAA</t>
  </si>
  <si>
    <t>Hloubení a zához kabelové rýhy do 350/do 500mm zemina do tř. 4</t>
  </si>
  <si>
    <t>M</t>
  </si>
  <si>
    <t>Položka obsahuje: Hloubení kabelové rýhy ručně nebo strojně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nezapažené kabelové rýhy s případným rozpojováním výkopku a s jedním přehozem až do vzdálenosti 3m nebo se shozením z vozidel. Bez pěchování zeminy. Dále obsahuje cenu za pom. mechanismy včetně všech ostatních vedlejších nákladů.</t>
  </si>
  <si>
    <t>701CGD</t>
  </si>
  <si>
    <t>Kabelový žlab plastový včetně víka, vnitřní šířka do 13cm</t>
  </si>
  <si>
    <t>Položka obsahuje: Úplné zřízení a osazení plastových žlabů, s položením a zakrytím žlabu těsně vedle sebe. Urovnání dna rýhy bez provedení zemních prací. Dále obsahuje cenu za pom. mechanismy včetně všech ostatních vedlejších nákladů.</t>
  </si>
  <si>
    <t>701CHD</t>
  </si>
  <si>
    <t>Provizorní úprava terénu v přírodní zemině tř. 3 - 4</t>
  </si>
  <si>
    <t>M2</t>
  </si>
  <si>
    <t>Položka obsahuje: Úprava terénu, odkopání terenních nerovností až do hloubky 10cm, zásyp materiálem získaným odkopávkou. Upěchování zasypaných nerovností rušním pěchem tak, aby nerovnosti terénu nebyly větší než 2cm od vodorovné hladiny. Dále obsahuje cenu za pom. mechanismy včetně všech ostatních vedlejších nákladů.</t>
  </si>
  <si>
    <t>75B711</t>
  </si>
  <si>
    <t>PŘEPĚŤOVÁ OCHRANA PRO PRVEK V KOLEJIŠTI - DODÁVKA</t>
  </si>
  <si>
    <t>KUS</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</si>
  <si>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</si>
  <si>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7</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</si>
  <si>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</si>
  <si>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</si>
  <si>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</si>
  <si>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8</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</si>
  <si>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</si>
  <si>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</si>
  <si>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</si>
  <si>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</si>
  <si>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</si>
  <si>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</si>
  <si>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</si>
  <si>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</si>
  <si>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</si>
  <si>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11</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</si>
  <si>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</si>
  <si>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</si>
  <si>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</si>
  <si>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12</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</si>
  <si>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</si>
  <si>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</si>
  <si>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</si>
  <si>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13</t>
  </si>
  <si>
    <t>75C8C1</t>
  </si>
  <si>
    <t>MEZIKOLEJOVÁ LANOVÁ PROPOJKA DLOUHÁ (DO 3 LAN)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</si>
  <si>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m kompletní konstrukce nebo práce.</t>
  </si>
  <si>
    <t>14</t>
  </si>
  <si>
    <t>75C8C7</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</si>
  <si>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</si>
  <si>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m kompletní konstrukce nebo práce.</t>
  </si>
  <si>
    <t>15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</si>
  <si>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</si>
  <si>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</si>
  <si>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</si>
  <si>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</si>
  <si>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</si>
  <si>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</si>
  <si>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</si>
  <si>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</si>
  <si>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17</t>
  </si>
  <si>
    <t>75E1C7</t>
  </si>
  <si>
    <t>PROTOKOL UTZ</t>
  </si>
  <si>
    <t>1. Položka obsahuje:  
 – protokol autorizovanou osobou podle požadavku ČSN, včetně hodnocení  
2. Položka neobsahuje:  
 X  
3. Způsob měření:  
Udává se počet kusů kompletní konstrukce nebo práce.</t>
  </si>
  <si>
    <t>18</t>
  </si>
  <si>
    <t>M46</t>
  </si>
  <si>
    <t>ZEMNÍ PRÁCE PŘI MONTÁŽÍCH</t>
  </si>
  <si>
    <t>SO 01-01-01</t>
  </si>
  <si>
    <t>Žst. Zábřeh na Moravě, ukolejnění a zpětné vedení</t>
  </si>
  <si>
    <t>74</t>
  </si>
  <si>
    <t>Ostatní</t>
  </si>
  <si>
    <t>501101</t>
  </si>
  <si>
    <t>ZŘÍZENÍ KONSTRUKČNÍ VRSTVY TĚLESA ŽELEZNIČNÍHO SPODKU ZE ŠTĚRKODRTI NOVÉ</t>
  </si>
  <si>
    <t>M3</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</si>
  <si>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</si>
  <si>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512550</t>
  </si>
  <si>
    <t>KOLEJOVÉ LOŽE - ZŘÍZENÍ Z KAMENIVA HRUBÉHO DRCENÉHO (ŠTĚRK)</t>
  </si>
  <si>
    <t>1. Položka obsahuje:  
 – dodávku, dopravu a uložení kameniva předepsané specifikace a frakce v požadované míře zhutnění  
2. Položka neobsahuje:  
 X  
3. Způsob měření:  
Měří se objem kolejového lože v projektovaném profilu.</t>
  </si>
  <si>
    <t>549530</t>
  </si>
  <si>
    <t>PODBITÍ PRAŽCE</t>
  </si>
  <si>
    <t>1. Položka obsahuje:  
 – lokální podbití pražce  
 – příplatky za ztížené podmínky při práci v koleji, např. překážky po stranách koleje, práci v tunelu apod.  
2. Položka neobsahuje:  
 – případné doplnění štěrkového lože  
3. Způsob měření:  
Udává se počet kusů kompletní konstrukce nebo práce.</t>
  </si>
  <si>
    <t>549540</t>
  </si>
  <si>
    <t>VYJMUTÍ A ZPĚTNÉ VLOŽENÍ PRAŽCE</t>
  </si>
  <si>
    <t>1. Položka obsahuje:  
 – odkopání kolejového lože na úroveň ložné plochy pražců  
 – povolení upevňovadel  
 – vyjmutí pražce, jeho uskladnění vedle koleje a následně vložení zpět původní polohy  
 – utažení upevňovadel, popř. náhradu poškozených upevňovacích prvků a podložek za užité nebo nové  
 – nahrnutí kolejového lože zpět včetně zhutnění  
 – směrovou a výškovou úpravu koleje  
 – příplatky za ztížené podmínky při práci v koleji, např. překážky po stranách koleje, práci v tunelu ap.  
2. Položka neobsahuje:  
 – případné doplnění štěrkového lože  
3. Způsob měření:  
Udává se počet kusů kompletní konstrukce nebo práce.</t>
  </si>
  <si>
    <t>965010</t>
  </si>
  <si>
    <t>ODSTRANĚNÍ KOLEJOVÉHO LOŽE A DRÁŽNÍCH STEZEK</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</si>
  <si>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</si>
  <si>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</si>
  <si>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</si>
  <si>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</si>
  <si>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</si>
  <si>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74B</t>
  </si>
  <si>
    <t>Stožáry TV</t>
  </si>
  <si>
    <t>74C782</t>
  </si>
  <si>
    <t>PŘIPOJENÍ ZPĚTNÉHO VEDENÍ NA KOLEJNICOVÝ STYKOVÝ TRANSFORMÁTOR BEZ UKONČENÍ LAN</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</si>
  <si>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měření:Udává se počet kusů kompletní konstrukce nebo práce.</t>
  </si>
  <si>
    <t>74C783</t>
  </si>
  <si>
    <t>PŘIPOJENÍ KABELŮ A LAN VE SKŘÍNI ZPĚTNÉHO VEDENÍ 3-5 PRAPORCŮ VČETNĚ SKŘÍNĚ A PODSTAVCE</t>
  </si>
  <si>
    <t>74C923</t>
  </si>
  <si>
    <t>NEPŘÍMÉ UKOLEJNĚNÍ KONSTRUKCE VŠECH TYPŮ (VČETNĚ VÝZTUŽNÝCH DVOJIC) - 1 VODIČ</t>
  </si>
  <si>
    <t>74C924</t>
  </si>
  <si>
    <t>NEPŘÍMÉ UKOLEJNĚNÍ KONSTRUKCE VŠECH TYPŮ (VČETNĚ VÝZTUŽNÝCH DVOJIC) - 2 VODIČE</t>
  </si>
  <si>
    <t>74C976</t>
  </si>
  <si>
    <t>ZPRACOVÁNÍ KSU A TP PRO ÚČELY ZAVEDENÍ DO PROVOZU ZA 100 M ZPROVOZŇOVANÉ SKUPINY</t>
  </si>
  <si>
    <t>1. Položka obsahuje: – veškeré další práce pro zpracování a odsouhlasení KSU a TP při uvádění do provozu2. Položka neobsahuje: X3. Způsob měření:Udává se počet kusů kompletní konstrukce nebo práce.</t>
  </si>
  <si>
    <t>R001</t>
  </si>
  <si>
    <t>UKOLEJŇOVACÍ VODIČ IZOLOVANÝ VŮČI ZEMI (VČETNĚ PŘIPOJENÍ KE KONSTRUKCÍM)</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</si>
  <si>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měření:Měří se metr délkový v ose vodiče nebo lana.</t>
  </si>
  <si>
    <t>74F3</t>
  </si>
  <si>
    <t>Revize, zkoušky a měření TV</t>
  </si>
  <si>
    <t>74F314</t>
  </si>
  <si>
    <t>MĚŘENÍ DOTYKOVÉHO NAPĚTÍ U VODIVÉ KONSTRUKCE</t>
  </si>
  <si>
    <t>1. Položka obsahuje: – měření elektrických parametrů TV pro zpracování revize – dopravu kolejových mechanismů z mateřského depa do prostoru stavby a zpět2. Položka neobsahuje: X3. Způsob měření:Měří se projeté kilometry při měření, tj. bez režijních jízd.</t>
  </si>
  <si>
    <t>74F321</t>
  </si>
  <si>
    <t>PROTOKOL ZPŮSOBILOSTI</t>
  </si>
  <si>
    <t>1. Položka obsahuje: – vyhotovení dokladu právnickou osobou o trolejových vedeních a trakčních zařízeních2. Položka neobsahuje: X3. Způsob měření:Udává se počet kusů kompletní konstrukce nebo práce.</t>
  </si>
  <si>
    <t>74F322</t>
  </si>
  <si>
    <t>REVIZNÍ ZPRÁVA</t>
  </si>
  <si>
    <t>1. Položka obsahuje: – revizi autorizovaným revizním technikem na zařízeních trakčního vedení podle požadavku ČSN, včetně hodnocení2. Položka neobsahuje: X3. Způsob měření:Udává se počet kusů kompletní konstrukce nebo práce.</t>
  </si>
  <si>
    <t>74F323</t>
  </si>
  <si>
    <t>1. Položka obsahuje: – protokol autorizovaným revizním technikem na zařízeních trakčního vedení podle požadavku ČSN, včetně hodnocení2. Položka neobsahuje: X3. Způsob měření:Udává se počet kusů kompletní konstrukce nebo práce.</t>
  </si>
  <si>
    <t>74F331</t>
  </si>
  <si>
    <t>TECHNICKÁ POMOC PŘI VÝSTAVBĚ TV</t>
  </si>
  <si>
    <t>1. Položka obsahuje: – zajištění pracoviště TDI vč. nájmu pracovníků a poUŽITÝch mechanismů nutných k výkonu2. Položka neobsahuje: X3. Způsob měření:Udává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</si>
  <si>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</si>
  <si>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</si>
  <si>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výkonu2. Položka neobsahuje: X3. Způsob měření:Udává se čas v hodinách.</t>
  </si>
  <si>
    <t>74F4</t>
  </si>
  <si>
    <t>Demontáže TV</t>
  </si>
  <si>
    <t>19</t>
  </si>
  <si>
    <t>74F459</t>
  </si>
  <si>
    <t>DEMONTÁŽ UKOLEJNĚNÍ KONSTRUKCÍ A PODPĚR VČETNĚ UCHYCENÍ A VODIČE</t>
  </si>
  <si>
    <t>1. Položka obsahuje: – všechny náklady na demontáž stávajícího zařízení se všemi pomocnými doplňujícími úpravami pro jeho likvidaci – naložení a odvoz demontovaného materiálu na určené místo pro stavbu2. Položka neobsahuje: – poplatek za likvidaci odpadů (nacení se dle SSD 0)3. Způsob měření:Udává se počet kusů kompletní konstrukce nebo práce.</t>
  </si>
  <si>
    <t>20</t>
  </si>
  <si>
    <t>74F462</t>
  </si>
  <si>
    <t>DEMONTÁŽ SKŘÍNÍ ZPĚTNÝCH KABELŮ</t>
  </si>
  <si>
    <t>21</t>
  </si>
  <si>
    <t>74F473</t>
  </si>
  <si>
    <t>DEMONTÁŽ UKOLEJŇOVACÍCH DRÁTŮ IZOLOVANÝCH PO ZEMI (MIMO PŘIPOJENÍ KE KONSTRUKCÍM)</t>
  </si>
  <si>
    <t>1. Položka obsahuje: – všechny náklady na demontáž stávajícího zařízení se všemi pomocnými doplňujícími úpravami pro jeho likvidaci – naložení  a odvoz demontovaného materiálu na určené místo pro stavbu2. Položka neobsahuje: – poplatek za likvidaci odpadů (nacení se dle SSD 0)3. Způsob měření:Měří se metr délkový v ose vodiče nebo lana.</t>
  </si>
  <si>
    <t>74X</t>
  </si>
  <si>
    <t>Ostatní (zemní práce a silnoproudé rozvody)</t>
  </si>
  <si>
    <t>22</t>
  </si>
  <si>
    <t>13273</t>
  </si>
  <si>
    <t>HLOUBENÍ RÝH ŠÍŘ DO 2M PAŽ I NEPAŽ TŘ. I</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</si>
  <si>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</si>
  <si>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23</t>
  </si>
  <si>
    <t>17411</t>
  </si>
  <si>
    <t>ZÁSYP JAM A RÝH ZEMINOU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</si>
  <si>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</si>
  <si>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24</t>
  </si>
  <si>
    <t>17481</t>
  </si>
  <si>
    <t>ZÁSYP JAM A RÝH Z NAKUPOVANÝCH MATERIÁLŮ</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</si>
  <si>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</si>
  <si>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25</t>
  </si>
  <si>
    <t>701001</t>
  </si>
  <si>
    <t>OZNAČOVACÍ ŠTÍTEK KABELOVÉHO VEDENÍ, SPOJKY NEBO KABELOVÉ SKŘÍNĚ (VČETNĚ OBJÍMKY)</t>
  </si>
  <si>
    <t>1. Položka obsahuje: – pomocné mechanismy2. Položka neobsahuje: X3. Způsob měření:Měří se plocha v metrech čtverečných.</t>
  </si>
  <si>
    <t>26</t>
  </si>
  <si>
    <t>701AAER</t>
  </si>
  <si>
    <t>VYTYČENÍ TRASY KABELOVÉ VEDENÍ V ZASTAVĚNÉM PROSORU</t>
  </si>
  <si>
    <t>27</t>
  </si>
  <si>
    <t>702113</t>
  </si>
  <si>
    <t>KABELOVÝ ŽLAB ZEMNÍ VČETNĚ KRYTU SVĚTLÉ ŠÍŘKY PŘES 250 MM</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</si>
  <si>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</si>
  <si>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28</t>
  </si>
  <si>
    <t>702222</t>
  </si>
  <si>
    <t>KABELOVÁ CHRÁNIČKA ZEMNÍ UV STABILNÍ DN PŘES 100 DO 200 MM</t>
  </si>
  <si>
    <t>1. Položka obsahuje: – přípravu podkladu pro osazení2. Položka neobsahuje: X3. Způsob měření:Měří se metr délkový.</t>
  </si>
  <si>
    <t>29</t>
  </si>
  <si>
    <t>702313</t>
  </si>
  <si>
    <t>ZAKRYTÍ KABELŮ VÝSTRAŽNOU FÓLIÍ ŠÍŘKY PŘES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</si>
  <si>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</si>
  <si>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30</t>
  </si>
  <si>
    <t>709210</t>
  </si>
  <si>
    <t>KŘIŽOVATKA KABELOVÝCH VEDENÍ SE STÁVAJÍCÍ INŽENÝRSKOU SÍTÍ (KABELEM, POTRUBÍM APOD.)</t>
  </si>
  <si>
    <t>31</t>
  </si>
  <si>
    <t>742542</t>
  </si>
  <si>
    <t>KABEL VN - JEDNOŽÍLOVÝ, 6-CHBU OD 95 DO 150 MM2</t>
  </si>
  <si>
    <t>1. Položka obsahuje: – manipulace a uložení kabelu (do země, chráničky, kanálu, na rošty, na TV a pod.)2. Položka neobsahuje: – příchytky, spojky, koncovky, chráničky apod.3. Způsob měření:Měří se metr délkový.</t>
  </si>
  <si>
    <t>32</t>
  </si>
  <si>
    <t>742C12</t>
  </si>
  <si>
    <t>KABELOVÁ KONCOVKA VN VENKOVNÍ JEDNOŽÍLOVÁ PRO KABELY DO 6 KV OD 95 DO 150 MM2</t>
  </si>
  <si>
    <t>1. Položka obsahuje: – všechny práce spojené s úpravou kabelů pro montáž včetně veškerého příslušentsví2. Položka neobsahuje: X3. Způsob měření:Udává se počet kusů kompletní konstrukce nebo práce.</t>
  </si>
  <si>
    <t>33</t>
  </si>
  <si>
    <t>742P13</t>
  </si>
  <si>
    <t>ZATAŽENÍ KABELU DO CHRÁNIČKY - KABEL DO 4 KG/M</t>
  </si>
  <si>
    <t>1. Položka obsahuje: – montáž kabelu o váze do 4 kg/m do chráničky/ kolektoru2. Položka neobsahuje: X3. Způsob měření:Měří se metr délkový.</t>
  </si>
  <si>
    <t>34</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</si>
  <si>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</si>
  <si>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</si>
  <si>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</si>
  <si>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35</t>
  </si>
  <si>
    <t>742Z92</t>
  </si>
  <si>
    <t>DEMONTÁŽ - ODVOZ (NA LIKVIDACI ODPADŮ NEBO JINÉ URČENÉ MÍSTO)</t>
  </si>
  <si>
    <t>tkm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</si>
  <si>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</si>
  <si>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36</t>
  </si>
  <si>
    <t>747531</t>
  </si>
  <si>
    <t>ZKOUŠKY VODIČŮ A KABELŮ VN ZVÝŠENÝM NAPĚTÍM DO 35 KV</t>
  </si>
  <si>
    <t>1. Položka obsahuje: – cenu za provedení měření kabelu/ vodiče vč. vyhotovení protokolu2. Položka neobsahuje: X3. Způsob měření:Udává se počet kusů kompletní konstrukce nebo práce.</t>
  </si>
  <si>
    <t>37</t>
  </si>
  <si>
    <t>R27231</t>
  </si>
  <si>
    <t>OBETOVÁNÍ CHRÁNIČEK DO FÍ 200 MM V RÝZE DO Š. 150 CM, TL. VRSTVY DO 40 CM</t>
  </si>
  <si>
    <t>Položka obsahuje: Dodání betonu do rýhy, pokrytí chrániček souvislou vrstvou urovnaného betonu do tloušťky 12cm nad horní okraj chráničky.Dále obsahuje cenu za pom. mechanismy včetně všech ostatních vedlejších nákladů.</t>
  </si>
  <si>
    <t>SO 07-17-03</t>
  </si>
  <si>
    <t>ŽST Šumperk, úprava železničního svršku vlečky ČD DKV</t>
  </si>
  <si>
    <t>Všeobecné konstrukce a práce</t>
  </si>
  <si>
    <t>015150</t>
  </si>
  <si>
    <t>POPLATKY ZA LIKVIDACŮ ODPADŮ NEKONTAMINOVANÝCH - 17 05 08  ŠTĚRK Z KOLEJIŠTĚ (ODPAD PO RECYKLACI)</t>
  </si>
  <si>
    <t>Viz. Technická zpráva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</si>
  <si>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</si>
  <si>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015510</t>
  </si>
  <si>
    <t>POPLATKY ZA LIKVIDACI ODPADŮ NEBEZPEČNÝCH - 17 05 07* LOKÁLNĚ ZNEČIŠTĚNÝ ŠTĚRK A ZEMINA Z KOLEJIŠTĚ (VÝHYBKY)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</si>
  <si>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</si>
  <si>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029611</t>
  </si>
  <si>
    <t>OSTATNÍ POŽADAVKY - ODBORNÝ DOZOR</t>
  </si>
  <si>
    <t>zahrnuje veškeré náklady spojené s objednatelem požadovaným dozorem</t>
  </si>
  <si>
    <t>Komunikace</t>
  </si>
  <si>
    <t>513550</t>
  </si>
  <si>
    <t>KOLEJOVÉ LOŽE - DOPLNĚNÍ Z KAMENIVA HRUBÉHO DRCENÉHO (ŠTĚRK)</t>
  </si>
  <si>
    <t>Ostatní konstrukce a práce</t>
  </si>
  <si>
    <t>925120</t>
  </si>
  <si>
    <t>DRÁŽNÍ STEZKY Z DRTI TL. PŘES 50 MM</t>
  </si>
  <si>
    <t>m2</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</si>
  <si>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</si>
  <si>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965010R</t>
  </si>
  <si>
    <t>SO 07-21-01</t>
  </si>
  <si>
    <t>ŽST Šumperk, KMO 6 na starém VTL v km 44,85 (Bratrušovský potok)</t>
  </si>
  <si>
    <t>1 - Zemní práce</t>
  </si>
  <si>
    <t>00572460</t>
  </si>
  <si>
    <t>směs travní technická balení 25 kg PROFI</t>
  </si>
  <si>
    <t>KG</t>
  </si>
  <si>
    <t>121101100R00</t>
  </si>
  <si>
    <t>Sejmutí ornice, pl. do 400 m2, přemístění do 50 m (nad výkopem pro napojení kabelů na potrubí a nad výřezem potrubí 34 m2 x 0,15 m = 5,1 m2)</t>
  </si>
  <si>
    <t>133301101R00</t>
  </si>
  <si>
    <t>Hloubení šachet v hor.4 do 100 m3 (jáma pro napojení kabelů na potrubí a pro výřez potrubí 60,5 m3)</t>
  </si>
  <si>
    <t>133301109R00</t>
  </si>
  <si>
    <t>Příplatek za lepivost - hloubení šachet v hor.4</t>
  </si>
  <si>
    <t>174101101R00</t>
  </si>
  <si>
    <t>Zásyp jam, rýh, šachet se zhutněním</t>
  </si>
  <si>
    <t>včetně strojního přemístění materiálu pro zásyp ze vzdálenosti do 10 m od okraje zásypu</t>
  </si>
  <si>
    <t>181111200U00</t>
  </si>
  <si>
    <t>Provizor úprava terénu se zhut (nad výkopem pro napojení kabelů na potrubí = 14 m2)</t>
  </si>
  <si>
    <t>181301102R00</t>
  </si>
  <si>
    <t>Rozprostření ornice, rovina, tl. 10-15 cm,do 500m2</t>
  </si>
  <si>
    <t>181411000U00</t>
  </si>
  <si>
    <t>Založení trávníku výsevem na rovině</t>
  </si>
  <si>
    <t>98</t>
  </si>
  <si>
    <t>98 - Demolice</t>
  </si>
  <si>
    <t>981610801.CO</t>
  </si>
  <si>
    <t>Poplatek za uložení odpadních barev a laků obsahujících organická rozpouštědla - druh N (08 01 11) na skládku</t>
  </si>
  <si>
    <t>981611602.CO</t>
  </si>
  <si>
    <t>Poplatek za uložení plastů z odřezků kabelů (16 01 19) na skládku</t>
  </si>
  <si>
    <t>981611703.CO</t>
  </si>
  <si>
    <t>Poplatek za uložení zeminy a kamení (17 05 04) na skládku</t>
  </si>
  <si>
    <t>Přepočet 1 m3 = 1,8 t</t>
  </si>
  <si>
    <t>981612001.CO</t>
  </si>
  <si>
    <t>Poplatek za uložení směs. komunál. odpadu (20 03 01) na skládku</t>
  </si>
  <si>
    <t>M22 - Elektromontáže</t>
  </si>
  <si>
    <t>210100003R00</t>
  </si>
  <si>
    <t>Ukončení vodičů v rozvaděči + zapojení do 16 mm2</t>
  </si>
  <si>
    <t>210100099U00</t>
  </si>
  <si>
    <t>Ukončení vodičů svorkovnice -10mm2</t>
  </si>
  <si>
    <t>210810006R00</t>
  </si>
  <si>
    <t>Kabel CYKY-m 750 V 3 x 2,5 mm2 volně uložený</t>
  </si>
  <si>
    <t>210810053R00</t>
  </si>
  <si>
    <t>Kabel CYKY-m 750 V 4 x 6 mm2 pevně uložený</t>
  </si>
  <si>
    <t>210950101R00</t>
  </si>
  <si>
    <t>Štítek označovací na kabel</t>
  </si>
  <si>
    <t>210950203R00</t>
  </si>
  <si>
    <t>Příplatek na zatahování kabelů váhy do 4 kg</t>
  </si>
  <si>
    <t>28614105R</t>
  </si>
  <si>
    <t>trubka elektroinst. ohebná KOPOFLEX KF 09063 (pro uložení všech kabelů)</t>
  </si>
  <si>
    <t>34111036R</t>
  </si>
  <si>
    <t>kabel silový s Cu jádrem 750 V CYKY 3 x 2,5 mm2 + 5% prořez</t>
  </si>
  <si>
    <t>34111072R</t>
  </si>
  <si>
    <t>kabel silový s Cu jádrem 750 V CYKY 4 x 6 mm2 + 5% prořez</t>
  </si>
  <si>
    <t>34561616R</t>
  </si>
  <si>
    <t>štítek označovací 6035-01 K</t>
  </si>
  <si>
    <t>810</t>
  </si>
  <si>
    <t>přirážka za podružný materiál M21 (5% z materiálu v M21)</t>
  </si>
  <si>
    <t>SET</t>
  </si>
  <si>
    <t>M23</t>
  </si>
  <si>
    <t>M23 - Montáže potrubí</t>
  </si>
  <si>
    <t>1038T</t>
  </si>
  <si>
    <t>drobný montážní, spojovací a upevňovací materiál (5% z materiálu v M23)</t>
  </si>
  <si>
    <t>230082100R00</t>
  </si>
  <si>
    <t>Demontáž do šrotu do 50 kg, rozměr 219 x 6,3</t>
  </si>
  <si>
    <t>230210001R00</t>
  </si>
  <si>
    <t>Oprava oplášť. a izolace svarů natav. - normální (oprava izolace aluminotermickém připojení vodičů na potrubí a izolace konců vyřezaného potrubí)</t>
  </si>
  <si>
    <t>230250037R00</t>
  </si>
  <si>
    <t>Montáž propoj. objektů-připojení další konstrukce (aluminotermické připojení kabelů na potrubí)</t>
  </si>
  <si>
    <t>230250038R00</t>
  </si>
  <si>
    <t>Montáž propoj. objektů-snímací elektroda MS 110</t>
  </si>
  <si>
    <t>230270162R00</t>
  </si>
  <si>
    <t>Měření potenciálu potrubí - půda, s blud. proudy</t>
  </si>
  <si>
    <t>35438020.AR</t>
  </si>
  <si>
    <t>hmota zalévací kabelová K 1 balení po 8 kg</t>
  </si>
  <si>
    <t>357124210T</t>
  </si>
  <si>
    <t>propojovací objekt plastový KOTE K2</t>
  </si>
  <si>
    <t>4055951015T</t>
  </si>
  <si>
    <t>referenční elektroda SE, Cu/CuSO4, typ MS110; včetně kabelu CYKY-O 3x2,5</t>
  </si>
  <si>
    <t>62833159R</t>
  </si>
  <si>
    <t>pás asfaltovaný těžký Sklobit 40 mineral G 200 S40 (pro úpravu po připojení kabelů k potrubí)</t>
  </si>
  <si>
    <t>733193939R00</t>
  </si>
  <si>
    <t>Oprava-zaslepení potrubí dýnkem D 219 mm</t>
  </si>
  <si>
    <t>900      RT5</t>
  </si>
  <si>
    <t>HZS Výřez potrubí, navaření dýnek na konce potrubí, odvoz vyřezaného potrubí do šrotu</t>
  </si>
  <si>
    <t>M001</t>
  </si>
  <si>
    <t>Ocelové dno klenuté DN200</t>
  </si>
  <si>
    <t>M46 - Zemní práce při montážích</t>
  </si>
  <si>
    <t>005111010R</t>
  </si>
  <si>
    <t>Zaměření stavby před výstavbou (sítí, objektu...)</t>
  </si>
  <si>
    <t>Zaměření stavby před výstavbou: přenesení poloh sítí, hranic pozemku apod. z mapy do terénu, označení a stabilizace lomových bodů, zaměření stávajícího objektu před rekonstrukcí.</t>
  </si>
  <si>
    <t>38</t>
  </si>
  <si>
    <t>005111025R</t>
  </si>
  <si>
    <t>Zákres skutečného provedení stavby</t>
  </si>
  <si>
    <t>Vypracování zákresu skutečného provedení kompletní stavby do katastrální mapy. Zákres skutečného provedení stavby bude ověřen odpovědným geodetem + dokumentace skutečného provedení včetně kresby do KN</t>
  </si>
  <si>
    <t>39</t>
  </si>
  <si>
    <t>460030020RT1</t>
  </si>
  <si>
    <t>Odstranění travnatého porostu, kosení a shrabání trávy</t>
  </si>
  <si>
    <t>40</t>
  </si>
  <si>
    <t>VN</t>
  </si>
  <si>
    <t>VN - Vedlejší náklady</t>
  </si>
  <si>
    <t>ON</t>
  </si>
  <si>
    <t>ON - Ostatní náklady</t>
  </si>
  <si>
    <t>41</t>
  </si>
  <si>
    <t>005211085R</t>
  </si>
  <si>
    <t>Bezpečnostní opatření na staveništi</t>
  </si>
  <si>
    <t>Náklady na ochranu staveniště před vstupem nepovolaných osob, včetně příslušného značení, náklady na údržbu komunikací</t>
  </si>
  <si>
    <t>42</t>
  </si>
  <si>
    <t>005211090R</t>
  </si>
  <si>
    <t>Čistění komunikací</t>
  </si>
  <si>
    <t>(200 m2 * 5,90 Kč)</t>
  </si>
  <si>
    <t>43</t>
  </si>
  <si>
    <t>005231012R</t>
  </si>
  <si>
    <t>Revize - KMO</t>
  </si>
  <si>
    <t>Část "Obvody EPD" … Náklady spojené s provedením všech technickými normami předepsaných zkoušek a revizí. Revize obvodů KMO v rozsahu dle ČSN 33 1500 a ČSN 33 2000-6 (8 hod * 325 Kč)</t>
  </si>
  <si>
    <t>44</t>
  </si>
  <si>
    <t>005241030R</t>
  </si>
  <si>
    <t>Vyhotovení geometrického plánu pro zřízení věcného břemene</t>
  </si>
  <si>
    <t>Vyhotovení geometrického plánu stavby nebo geometrického plánu pro zřízení věcného břemene v rozsahu nezbytném pro zápis změny do katastru nemovitosti a pro zapsání věcných břemen, nebo nové hranice (1mj/100m díla)</t>
  </si>
  <si>
    <t>SO 07-21-02</t>
  </si>
  <si>
    <t>ŽST Šumperk, KMO 3 na STL - ul. Blanická</t>
  </si>
  <si>
    <t>Zemní práce</t>
  </si>
  <si>
    <t>Sejmutí ornice, pl. do 400 m2, přemístění do 50 m (nad výkopem pro napojení kabelů na potrubí 14 m2 x 0,15 m = 2,1 m2)</t>
  </si>
  <si>
    <t>Hloubení šachet v hor.4 do 100 m3 (jáma pro napojení kabelů na potrubí 15 m3)</t>
  </si>
  <si>
    <t>M21</t>
  </si>
  <si>
    <t>210100194U00</t>
  </si>
  <si>
    <t>Ukončení kabelů páska žíly 4x4mm2</t>
  </si>
  <si>
    <t>210810003R00</t>
  </si>
  <si>
    <t>Kabel CYKY-m 750 V 2 x 4 mm2 volně uložený</t>
  </si>
  <si>
    <t>34111012R</t>
  </si>
  <si>
    <t>kabel silový s Cu jádrem 750 V CYKY 2 x 4 mm2 + 5% prořez</t>
  </si>
  <si>
    <t>Oprava oplášť. a izolace svarů natav. - normální (oprava izolace aluminotermickém připojení vodičů na potrubí)</t>
  </si>
  <si>
    <t>357124212T</t>
  </si>
  <si>
    <t>propojovací objekt trubkový KP.PO 18 (z trbky LPE 110)</t>
  </si>
  <si>
    <t>Část "Obvody EPD" … Náklady spojené s provedením všech technickými normami předepsaných zkoušek a revizí. Revize obvodů EPD v rozsahu dle ČSN 33 1500 a ČSN 33 2000-6 (8 hod * 325 Kč)</t>
  </si>
  <si>
    <t>SO 07-21-03</t>
  </si>
  <si>
    <t>ŽST Šumperk, KMO 2 na STL - u Stadionu</t>
  </si>
  <si>
    <t>Sejmutí ornice, pl. do 400 m2, přemístění do 50 m (nad výkopem pro napojení kabelů na potrubí 14 m2 x 0,15 m = 2,1 m3)</t>
  </si>
  <si>
    <t>propojovací objekt trubkový KP.PO 18 (z trubky LPE 110)</t>
  </si>
  <si>
    <t>Náklady spojené s provedením všech technickými normami předepsaných zkoušek a revizí. Revize obvodů EPD v rozsahu dle ČSN 33 1500 a ČSN 33 2000-6 (8 hod * 325 Kč)</t>
  </si>
  <si>
    <t>SO 07-22-01</t>
  </si>
  <si>
    <t>ŽST Šumperk, vodovody ŠPVS</t>
  </si>
  <si>
    <t>015111</t>
  </si>
  <si>
    <t>POPLATKY ZA LIKVIDACŮ ODPADŮ NEKONTAMINOVANÝCH - 17 05 04  VYTĚŽENÉ ZEMINY A HORNINY -  I. TŘÍDA TĚŽITELNOSTI</t>
  </si>
  <si>
    <t>zemina a kamení</t>
  </si>
  <si>
    <t>1878,277*1,8=3 380,899 [A]</t>
  </si>
  <si>
    <t>015130</t>
  </si>
  <si>
    <t>POPLATKY ZA LIKVIDACŮ ODPADŮ NEKONTAMINOVANÝCH - 17 03 02  VYBOURANÝ ASFALTOVÝ BETON BEZ DEHTU</t>
  </si>
  <si>
    <t>2683,70*2,3=6 172,510 [A]</t>
  </si>
  <si>
    <t>015140</t>
  </si>
  <si>
    <t>POPLATKY ZA LIKVIDACŮ ODPADŮ NEKONTAMINOVANÝCH - 17 01 01  BETON Z DEMOLIC OBJEKTŮ, ZÁKLADŮ TV</t>
  </si>
  <si>
    <t>10*2,3=23,000 [A]</t>
  </si>
  <si>
    <t>2,7*2,2=5,940 [A]</t>
  </si>
  <si>
    <t>029113</t>
  </si>
  <si>
    <t>OSTATNÍ POŽADAVKY - GEODETICKÉ ZAMĚŘENÍ - CELKY</t>
  </si>
  <si>
    <t>zaměření skutečného stavu</t>
  </si>
  <si>
    <t>zahrnuje veškeré náklady spojené s objednatelem požadovanými pracemi</t>
  </si>
  <si>
    <t>R02731</t>
  </si>
  <si>
    <t>OCHRANA POTRUBÍ</t>
  </si>
  <si>
    <t>KPL</t>
  </si>
  <si>
    <t>- označení ochranného pásma 
- provizorní položení silničních panelů včetně podsypu 
- drobné opravy 
- odstranění panelů a podsypu</t>
  </si>
  <si>
    <t>R03761</t>
  </si>
  <si>
    <t>POMOC PRÁCE KOPANÉ SONDY</t>
  </si>
  <si>
    <t>kopané sondy k zjištění hloubky uložení stávajícího potrubí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</si>
  <si>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zásyp rýhy výkopkem se zhuněním 
-úprava terénu do původního stavu</t>
  </si>
  <si>
    <t>11120</t>
  </si>
  <si>
    <t>ODSTRANĚNÍ KŘOVIN</t>
  </si>
  <si>
    <t>odstranění křovin a stromů do průměru 100 mm  
doprava dřevin bez ohledu na vzdálenost  
spálení na hromadách nebo štěpkování</t>
  </si>
  <si>
    <t>11130</t>
  </si>
  <si>
    <t>SEJMUTÍ DRNU</t>
  </si>
  <si>
    <t>81*1,3=105,300 [A]</t>
  </si>
  <si>
    <t>včetně vodorovné dopravy  a uložení na skládku</t>
  </si>
  <si>
    <t>113138</t>
  </si>
  <si>
    <t>ODSTRANĚNÍ KRYTU ZPEVNĚNÝCH PLOCH S ASFALT POJIVEM, ODVOZ DO 20KM</t>
  </si>
  <si>
    <t>2683,70*</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</si>
  <si>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</si>
  <si>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11316</t>
  </si>
  <si>
    <t>ODSTRANĚNÍ KRYTU ZPEVNĚNÝCH PLOCH ZE SILNIČNÍCH DÍLCŮ</t>
  </si>
  <si>
    <t>450*0,2*2,3=207,000 [A]</t>
  </si>
  <si>
    <t>113328</t>
  </si>
  <si>
    <t>ODSTRAN PODKL ZPEVNĚNÝCH PLOCH Z KAMENIVA NESTMEL, ODVOZ DO 20KM</t>
  </si>
  <si>
    <t>1028,950*0,3*1,2=370,422 [A] 
27,45*0,3*1,1=9,059 [B] 
117,8*0,3*1.1=38,874 [C] 
450*0,3=135,000 [D]Celkem: A+B+C+D=553,355 [E]</t>
  </si>
  <si>
    <t>132738</t>
  </si>
  <si>
    <t>HLOUBENÍ RÝH ŠÍŘ DO 2M PAŽ I NEPAŽ TŘ. I, ODVOZ DO 20KM</t>
  </si>
  <si>
    <t>2264,79+689,997=2 954,787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</si>
  <si>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</si>
  <si>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</si>
  <si>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</si>
  <si>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zásyp</t>
  </si>
  <si>
    <t>2264,79=2 264,790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</si>
  <si>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</si>
  <si>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</si>
  <si>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</si>
  <si>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2954,79-689,997=2 264,793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</si>
  <si>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</si>
  <si>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</si>
  <si>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</si>
  <si>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</si>
  <si>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0,452*964=435,728 [A] 
0,652*382,17=249,175 [B]Celkem: A+B=684,903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</si>
  <si>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</si>
  <si>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</si>
  <si>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</si>
  <si>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položka zahrnuje úpravu pláně včetně vyrovnání výškových rozdílů. Míru zhutnění určuje projekt.</t>
  </si>
  <si>
    <t>18231</t>
  </si>
  <si>
    <t>ROZPROSTŘENÍ ORNICE V ROVINĚ V TL DO 0,10M</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</si>
  <si>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</si>
  <si>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</si>
  <si>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</si>
  <si>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</si>
  <si>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</si>
  <si>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</si>
  <si>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</si>
  <si>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184A1</t>
  </si>
  <si>
    <t>VYSAZOVÁNÍ KEŘŮ LISTNATÝCH S BALEM VČETNĚ VÝKOPU JAMKY</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</si>
  <si>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</si>
  <si>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18600</t>
  </si>
  <si>
    <t>ZALÉVÁNÍ VODOU</t>
  </si>
  <si>
    <t>následná péče min. 3  roky</t>
  </si>
  <si>
    <t>položka zahrnuje veškerý materiál, výrobky a polotovary, včetně mimostaveništní a vnitrostaveništní dopravy (rovněž přesuny), včetně naložení a složení, případně s uložením</t>
  </si>
  <si>
    <t>Vodorovné konstrukce</t>
  </si>
  <si>
    <t>45157</t>
  </si>
  <si>
    <t>PODKLADNÍ A VÝPLŇOVÉ VRSTVY Z KAMENIVA TĚŽENÉHO</t>
  </si>
  <si>
    <t>0,15*1,1*964=159,060 [A] 
0,15*1,3*382,17=74,523 [B]Celkem: A+B=233,583 [C]</t>
  </si>
  <si>
    <t>položka zahrnuje dodávku předepsaného kameniva, mimostaveništní a vnitrostaveništní dopravu a jeho uložení  
není-li v zadávací dokumentaci uvedeno jinak, jedná se o nakupovaný materiál</t>
  </si>
  <si>
    <t>465923</t>
  </si>
  <si>
    <t>PŘEDLÁŽDĚNÍ DLAŽBY Z BETON DLAŽDIC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</si>
  <si>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</si>
  <si>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56336</t>
  </si>
  <si>
    <t>VOZOVKOVÉ VRSTVY ZE ŠTĚRKODRTI TL. DO 300MM</t>
  </si>
  <si>
    <t>1085,5*1,1=1 194,050 [A] 
95*1,1=104,500 [B] 
53*1,3=68,900 [C] 
55*1,1=60,500 [D]Celkem: A+B+C+D=1 427,950 [E]</t>
  </si>
  <si>
    <t>- dodání kameniva předepsané kvality a zrnitosti  
- rozprostření a zhutnění vrstvy v předepsané tloušťce  
- zřízení vrstvy bez rozlišení šířky, pokládání vrstvy po etapách  
- nezahrnuje postřiky, nátěry</t>
  </si>
  <si>
    <t>572213</t>
  </si>
  <si>
    <t>SPOJOVACÍ POSTŘIK Z EMULZE DO 0,5KG/M2</t>
  </si>
  <si>
    <t>790,5*2,6=2 055,300 [A] 
53*2,8=148,400 [B]Celkem: A+B=2 203,700 [C]</t>
  </si>
  <si>
    <t>- dodání všech předepsaných materiálů pro postřiky v předepsaném množství  
- provedení dle předepsaného technologického předpisu  
- zřízení vrstvy bez rozlišení šířky, pokládání vrstvy po etapách  
- úpravu napojení, ukončení</t>
  </si>
  <si>
    <t>574B34</t>
  </si>
  <si>
    <t>ASFALTOVÝ BETON PRO OBRUSNÉ VRSTVY MODIFIK ACO 11+, 11S TL. 40MM</t>
  </si>
  <si>
    <t>1090,5*2,6=2 835,300 [A] 
53*2,8=148,400 [B]Celkem: A+B=2 983,700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</si>
  <si>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</si>
  <si>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574D56</t>
  </si>
  <si>
    <t>ASFALTOVÝ BETON PRO LOŽNÍ VRSTVY MODIFIK ACL 16+, 16S TL. 60MM</t>
  </si>
  <si>
    <t>85*2,1=178,500 [A] 
53*2,3=121,900 [B]Celkem: A+B=300,400 [C]</t>
  </si>
  <si>
    <t>574D66</t>
  </si>
  <si>
    <t>ASFALTOVÝ BETON PRO LOŽNÍ VRSTVY MODIFIK ACL 16+, 16S TL. 70MM</t>
  </si>
  <si>
    <t>685,50*2,1=1 439,550 [A]</t>
  </si>
  <si>
    <t>574F88</t>
  </si>
  <si>
    <t>ASFALTOVÝ BETON PRO PODKLADNÍ VRSTVY MODIFIK ACP 22+, 22S TL. 90MM</t>
  </si>
  <si>
    <t>985,50*1,6=1 576,800 [A]</t>
  </si>
  <si>
    <t>587202</t>
  </si>
  <si>
    <t>PŘEDLÁŽDĚNÍ KRYTU Z DROBNÝCH KOSTEK</t>
  </si>
  <si>
    <t>lože dle stávajícího stavu</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</si>
  <si>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</si>
  <si>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587205</t>
  </si>
  <si>
    <t>PŘEDLÁŽDĚNÍ KRYTU Z BETONOVÝCH DLAŽDIC</t>
  </si>
  <si>
    <t>58730</t>
  </si>
  <si>
    <t>PŘEDLÁŽDĚNÍ KRYTU ZE SILNIČNÍCH DÍLCŮ (PANELŮ)</t>
  </si>
  <si>
    <t>Přidružená stavební výroba</t>
  </si>
  <si>
    <t>701002</t>
  </si>
  <si>
    <t>ZNAČKOVACÍ TYČ</t>
  </si>
  <si>
    <t>orientační sloupek</t>
  </si>
  <si>
    <t>701003</t>
  </si>
  <si>
    <t>BETONOVÝ OZNAČNÍK</t>
  </si>
  <si>
    <t>1. Položka obsahuje:  
 – veškeré práce a materiál obsažený v názvu položky  
2. Položka neobsahuje:  
 X  
3. Způsob měření:  
Udává se počet kusů kompletní konstrukce nebo práce.</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</si>
  <si>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</si>
  <si>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</si>
  <si>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</si>
  <si>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709120</t>
  </si>
  <si>
    <t>PROVIZORNÍ ZAJIŠTĚNÍ POTRUBÍ VE VÝKOPU</t>
  </si>
  <si>
    <t>Potrubí</t>
  </si>
  <si>
    <t>85126</t>
  </si>
  <si>
    <t>POTRUBÍ Z TRUB LITINOVÝCH TLAKOVÝCH HRDLOVÝCH DN DO 80MM</t>
  </si>
  <si>
    <t>m</t>
  </si>
  <si>
    <t>98,54*1,1=108,394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</si>
  <si>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</si>
  <si>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85127</t>
  </si>
  <si>
    <t>POTRUBÍ Z TRUB LITINOVÝCH TLAKOVÝCH HRDLOVÝCH DN DO 100MM</t>
  </si>
  <si>
    <t>786,26*1,1=864,886 [A]</t>
  </si>
  <si>
    <t>85133</t>
  </si>
  <si>
    <t>POTRUBÍ Z TRUB LITINOVÝCH TLAKOVÝCH HRDLOVÝCH DN DO 150MM</t>
  </si>
  <si>
    <t>potrubí TLT 125</t>
  </si>
  <si>
    <t>173,64*1,1=191,004 [A]</t>
  </si>
  <si>
    <t>85145</t>
  </si>
  <si>
    <t>POTRUBÍ Z TRUB LITINOVÝCH TLAKOVÝCH HRDLOVÝCH DN DO 300MM</t>
  </si>
  <si>
    <t>166,69*1,1=183,359 [A]</t>
  </si>
  <si>
    <t>85226</t>
  </si>
  <si>
    <t>POTRUBÍ Z TRUB LITINOVÝCH TLAKOVÝCH PŘÍRUBOVÝCH DN DO 80MM</t>
  </si>
  <si>
    <t>12*1,1=13,200 [A]</t>
  </si>
  <si>
    <t>85233</t>
  </si>
  <si>
    <t>POTRUBÍ Z TRUB LITINOVÝCH TLAKOVÝCH PŘÍRUBOVÝCH DN DO 150MM</t>
  </si>
  <si>
    <t>DN 125</t>
  </si>
  <si>
    <t>10,6*1,1=11,660 [A]</t>
  </si>
  <si>
    <t>45</t>
  </si>
  <si>
    <t>85245</t>
  </si>
  <si>
    <t>POTRUBÍ Z TRUB LITINOVÝCH TLAKOVÝCH PŘÍRUBOVÝCH DN DO 300MM</t>
  </si>
  <si>
    <t>8*1,1=8,800 [A]</t>
  </si>
  <si>
    <t>46</t>
  </si>
  <si>
    <t>85826</t>
  </si>
  <si>
    <t>NASUNUTÍ LITIN TRUB DN DO 80MM DO CHRÁNIČKY</t>
  </si>
  <si>
    <t>položka zahrnuje:  
pojízdná sedla (objímky)  
případně předepsané utěsnění konců chráničky  
nezahrnuje dodávku potrubí</t>
  </si>
  <si>
    <t>47</t>
  </si>
  <si>
    <t>85833</t>
  </si>
  <si>
    <t>NASUNUTÍ LITIN TRUB DN DO 150MM DO CHRÁNIČKY</t>
  </si>
  <si>
    <t>48</t>
  </si>
  <si>
    <t>85834</t>
  </si>
  <si>
    <t>NASUNUTÍ LITIN TRUB DN DO 200MM DO CHRÁNIČKY</t>
  </si>
  <si>
    <t>49</t>
  </si>
  <si>
    <t>85845</t>
  </si>
  <si>
    <t>NASUNUTÍ LITIN TRUB DN DO 300MM DO CHRÁNIČKY</t>
  </si>
  <si>
    <t>50</t>
  </si>
  <si>
    <t>87326</t>
  </si>
  <si>
    <t>POTRUBÍ Z TRUB PLASTOVÝCH TLAKOVÝCH SVAŘOVANÝCH DN DO 80MM</t>
  </si>
  <si>
    <t>Potrubí PE100 SDR11 RC dn90x8,2</t>
  </si>
  <si>
    <t>120,94*1,1=133,034 [A]</t>
  </si>
  <si>
    <t>51</t>
  </si>
  <si>
    <t>87327</t>
  </si>
  <si>
    <t>POTRUBÍ Z TRUB PLASTOVÝCH TLAKOVÝCH SVAŘOVANÝCH DN DO 100MM</t>
  </si>
  <si>
    <t>Potrubí PE100RC SDR11 PN16  do   d110x510,0 mm - obtoky</t>
  </si>
  <si>
    <t>52</t>
  </si>
  <si>
    <t>891126</t>
  </si>
  <si>
    <t>ŠOUPÁTKA DN DO 80MM</t>
  </si>
  <si>
    <t>8xDN80 + ZS</t>
  </si>
  <si>
    <t>- Položka zahrnuje kompletní montáž dle technologického předpisu, dodávku armatury, veškerou mimostaveništní a vnitrostaveništní dopravu.</t>
  </si>
  <si>
    <t>53</t>
  </si>
  <si>
    <t>891133</t>
  </si>
  <si>
    <t>ŠOUPÁTKA DN DO 150MM</t>
  </si>
  <si>
    <t>2xDN125 +ZS 
1xDN125 kolečko</t>
  </si>
  <si>
    <t>54</t>
  </si>
  <si>
    <t>891145</t>
  </si>
  <si>
    <t>ŠOUPÁTKA DN DO 300MM</t>
  </si>
  <si>
    <t>1xDN300+ZS</t>
  </si>
  <si>
    <t>55</t>
  </si>
  <si>
    <t>891926</t>
  </si>
  <si>
    <t>ZEMNÍ SOUPRAVY DN DO 80MM S POKLOPEM</t>
  </si>
  <si>
    <t>56</t>
  </si>
  <si>
    <t>891933</t>
  </si>
  <si>
    <t>ZEMNÍ SOUPRAVY DN DO 150MM S POKLOPEM</t>
  </si>
  <si>
    <t>2xDN125</t>
  </si>
  <si>
    <t>57</t>
  </si>
  <si>
    <t>891945</t>
  </si>
  <si>
    <t>ZEMNÍ SOUPRAVY DN DO 300MM S POKLOPEM</t>
  </si>
  <si>
    <t>58</t>
  </si>
  <si>
    <t>89916</t>
  </si>
  <si>
    <t>BETONOVÉ DOPLŇKY TRUB VEDENÍ</t>
  </si>
  <si>
    <t>bet. bloky</t>
  </si>
  <si>
    <t>- Položka zahrnuje veškerý materiál, výrobky a polotovary, včetně mimostaveništní a vnitrostaveništní dopravy (rovněž přesuny), včetně naložení a složení,případně s uložením.</t>
  </si>
  <si>
    <t>59</t>
  </si>
  <si>
    <t>899308</t>
  </si>
  <si>
    <t>DOPLŇKY NA POTRUBÍ - SIGNALIZAČ VODIČ</t>
  </si>
  <si>
    <t>1346,17*2=2 692,340 [A]</t>
  </si>
  <si>
    <t>- Položka zahrnuje veškerý materiál, výrobky a polotovary, včetně mimostaveništní a vnitrostaveništní dopravy (rovněž přesuny), včetně naložení a složení,případně s uložením.   
- položka signalizační vodič zahrnuje i kontrolní vývody.</t>
  </si>
  <si>
    <t>60</t>
  </si>
  <si>
    <t>899309</t>
  </si>
  <si>
    <t>DOPLŇKY NA POTRUBÍ - VÝSTRAŽNÁ FÓLIE</t>
  </si>
  <si>
    <t>61</t>
  </si>
  <si>
    <t>89941</t>
  </si>
  <si>
    <t>VÝŘEZ, VÝSEK, ÚTES NA POTRUBÍ DN DO 80MM</t>
  </si>
  <si>
    <t>6*1=6,000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</si>
  <si>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</si>
  <si>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62</t>
  </si>
  <si>
    <t>89942</t>
  </si>
  <si>
    <t>VÝŘEZ, VÝSEK, ÚTES NA POTRUBÍ DN DO 100MM</t>
  </si>
  <si>
    <t>2*1=2,000 [A]</t>
  </si>
  <si>
    <t>63</t>
  </si>
  <si>
    <t>89943</t>
  </si>
  <si>
    <t>VÝŘEZ, VÝSEK, ÚTES NA POTRUBÍ DN DO 150MM</t>
  </si>
  <si>
    <t>2 x DN125</t>
  </si>
  <si>
    <t>64</t>
  </si>
  <si>
    <t>89945</t>
  </si>
  <si>
    <t>VÝŘEZ, VÝSEK, ÚTES NA POTRUBÍ DN DO 300MM</t>
  </si>
  <si>
    <t>65</t>
  </si>
  <si>
    <t>899611</t>
  </si>
  <si>
    <t>TLAKOVÉ ZKOUŠKY POTRUBÍ DN DO 80MM</t>
  </si>
  <si>
    <t>225,75+120,94+45,54+4+49=445,230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</si>
  <si>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</si>
  <si>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66</t>
  </si>
  <si>
    <t>899621</t>
  </si>
  <si>
    <t>TLAKOVÉ ZKOUŠKY POTRUBÍ DN DO 100MM</t>
  </si>
  <si>
    <t>560,61=560,610 [A]</t>
  </si>
  <si>
    <t>67</t>
  </si>
  <si>
    <t>899631</t>
  </si>
  <si>
    <t>TLAKOVÉ ZKOUŠKY POTRUBÍ DN DO 150MM</t>
  </si>
  <si>
    <t>DN125</t>
  </si>
  <si>
    <t>173,64</t>
  </si>
  <si>
    <t>68</t>
  </si>
  <si>
    <t>899651</t>
  </si>
  <si>
    <t>TLAKOVÉ ZKOUŠKY POTRUBÍ DN DO 300MM</t>
  </si>
  <si>
    <t>166,69=166,690 [A]</t>
  </si>
  <si>
    <t>69</t>
  </si>
  <si>
    <t>89971</t>
  </si>
  <si>
    <t>PROPLACH A DEZINFEKCE VODOVODNÍHO POTRUBÍ DN DO 80MM</t>
  </si>
  <si>
    <t>445,230=445,230 [A]</t>
  </si>
  <si>
    <t>- napuštění a vypuštění vody, dodání vody a dezinfekčního prostředku, bakteriologický rozbor vody.</t>
  </si>
  <si>
    <t>70</t>
  </si>
  <si>
    <t>89972</t>
  </si>
  <si>
    <t>PROPLACH A DEZINFEKCE VODOVODNÍHO POTRUBÍ DN DO 100MM</t>
  </si>
  <si>
    <t>71</t>
  </si>
  <si>
    <t>89973</t>
  </si>
  <si>
    <t>PROPLACH A DEZINFEKCE VODOVODNÍHO POTRUBÍ DN DO 150MM</t>
  </si>
  <si>
    <t>173,64=173,640 [A]</t>
  </si>
  <si>
    <t>72</t>
  </si>
  <si>
    <t>89975</t>
  </si>
  <si>
    <t>PROPLACH A DEZINFEKCE VODOVODNÍHO POTRUBÍ DN DO 300MM</t>
  </si>
  <si>
    <t>73</t>
  </si>
  <si>
    <t>R87646</t>
  </si>
  <si>
    <t>VLOŽKOVÁNÍ CHRÁNIČKY DN DO 300MM VLOŽKA PE</t>
  </si>
  <si>
    <t>DN 300 22m +27,5m</t>
  </si>
  <si>
    <t>22+27,5=49,500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</si>
  <si>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-včetně nasunutí potrubí do chráničky a sedel</t>
  </si>
  <si>
    <t>R87647</t>
  </si>
  <si>
    <t>VLOŽKOVÁNÍ CHRÁNIČKY DN DO 600MM VLOŽKA PE</t>
  </si>
  <si>
    <t>DN 500 Dl. 19m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</si>
  <si>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-včetně nasunutí potrubí do chrániček a sedel</t>
  </si>
  <si>
    <t>75</t>
  </si>
  <si>
    <t>VLOŽKOVÁNÍ CHRÁNIČKY DN DO 500MM VLOŽKA PE</t>
  </si>
  <si>
    <t>DN 700 Dl. 26m</t>
  </si>
  <si>
    <t>76</t>
  </si>
  <si>
    <t>R87648</t>
  </si>
  <si>
    <t>NAPOJENÍ STÁVAJÍCÍ VODOVODNÍ PŘÍPOJKY</t>
  </si>
  <si>
    <t>dodávka  a montáž včetně montážního materiálu viz. schema napojení vod. přípojky (kladečské schema)</t>
  </si>
  <si>
    <t>položky pro zhotovení potrubí platí bez ohledu na sklon 
zahrnuje: 
- výrobní dokumentaci (včetně technologického předpisu) 
- dodání veškerého trubního a pomocného materiálu  (trouby,  trubky,  tvarovky včetně zemních souprav a poklopu)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</si>
  <si>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77</t>
  </si>
  <si>
    <t>R8914261</t>
  </si>
  <si>
    <t>HYDRANTY PODZEMNÍ DN 80MM</t>
  </si>
  <si>
    <t>Podzemní hydrant včetně armatur,tvarovek,šoupátka,souprav a poklopů</t>
  </si>
  <si>
    <t>- Položka zahrnuje kompletní montáž dle technologického předpisu, dodávku armatur, veškerou mimostaveništní a vnitrostaveništní dopravu. Včetně poklopu  a úpravy kolem poklopu.</t>
  </si>
  <si>
    <t>78</t>
  </si>
  <si>
    <t>91781</t>
  </si>
  <si>
    <t>VÝŠKOVÁ ÚPRAVA OBRUBNÍKŮ BETONOVÝCH</t>
  </si>
  <si>
    <t>Položka výšková úprava obrub zahrnuje jejich vytrhání, očištění, manipulaci, nové betonové lože a osazení. Případné nutné doplnění novými obrubami se uvede v položkách 9172 až 9177.</t>
  </si>
  <si>
    <t>79</t>
  </si>
  <si>
    <t>919113</t>
  </si>
  <si>
    <t>ŘEZÁNÍ ASFALTOVÉHO KRYTU VOZOVEK TL DO 150MM</t>
  </si>
  <si>
    <t>1275,77*2=2 551,540 [A]</t>
  </si>
  <si>
    <t>položka zahrnuje řezání vozovkové vrstvy v předepsané tloušťce, včetně spotřeby vody</t>
  </si>
  <si>
    <t>80</t>
  </si>
  <si>
    <t>966891</t>
  </si>
  <si>
    <t>ODSTRANĚNÍ ŠOUPAT</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</si>
  <si>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</si>
  <si>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81</t>
  </si>
  <si>
    <t>968122</t>
  </si>
  <si>
    <t>VYSEKÁNÍ OTVORŮ, KAPES, RÝH V KAMENNÉM ZDIVU NA MC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</si>
  <si>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</si>
  <si>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82</t>
  </si>
  <si>
    <t>96814</t>
  </si>
  <si>
    <t>VYSEKÁNÍ OTVORŮ, KAPES, RÝH V BETONOVÉ KONSTRUKCI</t>
  </si>
  <si>
    <t>83</t>
  </si>
  <si>
    <t>96911</t>
  </si>
  <si>
    <t>VYBOURÁNÍ POTRUBÍ DN DO 50MM VODOVODNÍCH</t>
  </si>
  <si>
    <t>14*6=84,000 [A]</t>
  </si>
  <si>
    <t>84</t>
  </si>
  <si>
    <t>96912</t>
  </si>
  <si>
    <t>VYBOURÁNÍ POTRUBÍ DN DO 100MM VODOVODNÍCH</t>
  </si>
  <si>
    <t>183,91+193,61=377,520 [A]</t>
  </si>
  <si>
    <t>85</t>
  </si>
  <si>
    <t>969133</t>
  </si>
  <si>
    <t>VYBOURÁNÍ POTRUBÍ DN DO 150MM VODOVODNÍCH</t>
  </si>
  <si>
    <t>86</t>
  </si>
  <si>
    <t>969134</t>
  </si>
  <si>
    <t>VYBOURÁNÍ POTRUBÍ DN DO 200MM VODOVODNÍCH</t>
  </si>
  <si>
    <t>87</t>
  </si>
  <si>
    <t>969145</t>
  </si>
  <si>
    <t>VYBOURÁNÍ POTRUBÍ DN DO 300MM VODOVODNÍCH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</si>
</sst>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0"/>
  </numFmts>
  <fonts count="7" x14ac:knownFonts="1">
    <font>
      <sz val="10"/>
      <name val="Arial"/>
    </font>
    <font>
      <b/>
      <sz val="16"/>
      <color rgb="FF000000"/>
      <name val="Arial"/>
    </font>
    <font>
      <b/>
      <sz val="11"/>
      <name val="Arial"/>
    </font>
    <font>
      <sz val="10"/>
      <color rgb="FFFFFFFF"/>
      <name val="Arial"/>
    </font>
    <font>
      <b/>
      <sz val="10"/>
      <name val="Arial"/>
    </font>
    <font>
      <i/>
      <sz val="10"/>
      <name val="Arial"/>
    </font>
    <font>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33">
    <xf numFmtId="0" fontId="0" fillId="0" borderId="0" xfId="0"/>
    <xf numFmtId="0" fontId="0" fillId="2" borderId="0" xfId="6" applyFont="1" applyFill="1"/>
    <xf numFmtId="0" fontId="1" fillId="2" borderId="0" xfId="6" applyFont="1" applyFill="1" applyAlignment="1">
      <alignment horizontal="center" vertical="center"/>
    </xf>
    <xf numFmtId="0" fontId="0" fillId="2" borderId="1" xfId="6" applyFont="1" applyFill="1" applyBorder="1" applyAlignment="1">
      <alignment horizontal="center"/>
    </xf>
    <xf numFmtId="0" fontId="0" fillId="2" borderId="2" xfId="6" applyFont="1" applyFill="1" applyBorder="1"/>
    <xf numFmtId="0" fontId="0" fillId="2" borderId="3" xfId="6" applyFont="1" applyFill="1" applyBorder="1"/>
    <xf numFmtId="0" fontId="2" fillId="2" borderId="0" xfId="6" applyFont="1" applyFill="1"/>
    <xf numFmtId="0" fontId="2" fillId="2" borderId="0" xfId="6" applyFont="1" applyFill="1" applyAlignment="1">
      <alignment horizontal="left"/>
    </xf>
    <xf numFmtId="0" fontId="3" fillId="3" borderId="1" xfId="6" applyFont="1" applyFill="1" applyBorder="1" applyAlignment="1">
      <alignment horizontal="center" vertical="center" wrapText="1"/>
    </xf>
    <xf numFmtId="0" fontId="2" fillId="2" borderId="3" xfId="6" applyFont="1" applyFill="1" applyBorder="1"/>
    <xf numFmtId="0" fontId="2" fillId="2" borderId="3" xfId="6" applyFont="1" applyFill="1" applyBorder="1" applyAlignment="1">
      <alignment horizontal="left"/>
    </xf>
    <xf numFmtId="0" fontId="0" fillId="2" borderId="5" xfId="6" applyFont="1" applyFill="1" applyBorder="1"/>
    <xf numFmtId="0" fontId="0" fillId="0" borderId="1" xfId="6" applyFont="1" applyBorder="1"/>
    <xf numFmtId="0" fontId="4" fillId="2" borderId="5" xfId="6" applyFont="1" applyFill="1" applyBorder="1" applyAlignment="1">
      <alignment horizontal="right"/>
    </xf>
    <xf numFmtId="0" fontId="4" fillId="2" borderId="5" xfId="6" applyFont="1" applyFill="1" applyBorder="1" applyAlignment="1">
      <alignment wrapText="1"/>
    </xf>
    <xf numFmtId="4" fontId="4"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5" fillId="0" borderId="1" xfId="6" applyFont="1" applyBorder="1" applyAlignment="1">
      <alignment horizontal="left" vertical="center" wrapText="1"/>
    </xf>
    <xf numFmtId="0" fontId="4" fillId="2" borderId="3" xfId="6" applyFont="1" applyFill="1" applyBorder="1" applyAlignment="1">
      <alignment horizontal="right"/>
    </xf>
    <xf numFmtId="4" fontId="4" fillId="2" borderId="3" xfId="6" applyNumberFormat="1" applyFont="1" applyFill="1" applyBorder="1" applyAlignment="1">
      <alignment horizontal="center"/>
    </xf>
    <xf numFmtId="4" fontId="0" fillId="2" borderId="1" xfId="6" applyNumberFormat="1" applyFont="1" applyFill="1" applyBorder="1" applyAlignment="1">
      <alignment horizontal="center"/>
    </xf>
    <xf numFmtId="0" fontId="3" fillId="3" borderId="1" xfId="6" applyFont="1" applyFill="1" applyBorder="1" applyAlignment="1">
      <alignment horizontal="center" vertical="center" wrapText="1"/>
    </xf>
    <xf numFmtId="0" fontId="2" fillId="2" borderId="0" xfId="6" applyFont="1" applyFill="1" applyAlignment="1">
      <alignment horizontal="right"/>
    </xf>
    <xf numFmtId="0" fontId="0" fillId="2" borderId="0" xfId="6" applyFont="1" applyFill="1"/>
    <xf numFmtId="0" fontId="2" fillId="2" borderId="3" xfId="6" applyFont="1" applyFill="1" applyBorder="1" applyAlignment="1">
      <alignment horizontal="right"/>
    </xf>
    <xf numFmtId="0" fontId="0" fillId="2" borderId="3" xfId="6" applyFont="1" applyFill="1" applyBorder="1"/>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1"/>
  <sheetViews>
    <sheetView tabSelected="1" topLeftCell="B1" workbookViewId="0">
      <pane ySplit="7" topLeftCell="A70" activePane="bottomLeft" state="frozen"/>
      <selection pane="bottomLeft" activeCell="K77" sqref="K77"/>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0</v>
      </c>
      <c r="B1" s="1"/>
      <c r="C1" s="1"/>
      <c r="D1" s="1"/>
      <c r="E1" s="1" t="s">
        <v>2</v>
      </c>
      <c r="F1" s="1"/>
      <c r="G1" s="1"/>
      <c r="H1" s="1"/>
      <c r="I1" s="1"/>
      <c r="P1" t="s">
        <v>12</v>
      </c>
    </row>
    <row r="2" spans="1:18" ht="25.05" customHeight="1" x14ac:dyDescent="0.25">
      <c r="B2" s="1"/>
      <c r="C2" s="1"/>
      <c r="D2" s="1"/>
      <c r="E2" s="2" t="s">
        <v>3</v>
      </c>
      <c r="F2" s="1"/>
      <c r="G2" s="1"/>
      <c r="H2" s="5"/>
      <c r="I2" s="5"/>
      <c r="O2">
        <f>0+O8+O13</f>
        <v>0</v>
      </c>
      <c r="P2" t="s">
        <v>12</v>
      </c>
    </row>
    <row r="3" spans="1:18" ht="15" customHeight="1" x14ac:dyDescent="0.25">
      <c r="A3" t="s">
        <v>1</v>
      </c>
      <c r="B3" s="6" t="s">
        <v>4</v>
      </c>
      <c r="C3" s="29" t="s">
        <v>5</v>
      </c>
      <c r="D3" s="30"/>
      <c r="E3" s="7" t="s">
        <v>6</v>
      </c>
      <c r="F3" s="1"/>
      <c r="G3" s="4"/>
      <c r="H3" s="3" t="s">
        <v>14</v>
      </c>
      <c r="I3" s="27">
        <f>0+I8+I13</f>
        <v>0</v>
      </c>
      <c r="O3" t="s">
        <v>9</v>
      </c>
      <c r="P3" t="s">
        <v>13</v>
      </c>
    </row>
    <row r="4" spans="1:18" ht="15" customHeight="1" x14ac:dyDescent="0.25">
      <c r="A4" t="s">
        <v>7</v>
      </c>
      <c r="B4" s="9" t="s">
        <v>8</v>
      </c>
      <c r="C4" s="31" t="s">
        <v>14</v>
      </c>
      <c r="D4" s="32"/>
      <c r="E4" s="10" t="s">
        <v>15</v>
      </c>
      <c r="F4" s="5"/>
      <c r="G4" s="5"/>
      <c r="H4" s="11"/>
      <c r="I4" s="11"/>
      <c r="O4" t="s">
        <v>10</v>
      </c>
      <c r="P4" t="s">
        <v>13</v>
      </c>
    </row>
    <row r="5" spans="1:18" ht="12.75" customHeight="1" x14ac:dyDescent="0.25">
      <c r="A5" s="28" t="s">
        <v>16</v>
      </c>
      <c r="B5" s="28" t="s">
        <v>18</v>
      </c>
      <c r="C5" s="28" t="s">
        <v>20</v>
      </c>
      <c r="D5" s="28" t="s">
        <v>21</v>
      </c>
      <c r="E5" s="28" t="s">
        <v>22</v>
      </c>
      <c r="F5" s="28" t="s">
        <v>24</v>
      </c>
      <c r="G5" s="28" t="s">
        <v>26</v>
      </c>
      <c r="H5" s="28" t="s">
        <v>28</v>
      </c>
      <c r="I5" s="28"/>
      <c r="O5" t="s">
        <v>11</v>
      </c>
      <c r="P5" t="s">
        <v>13</v>
      </c>
    </row>
    <row r="6" spans="1:18" ht="12.75" customHeight="1" x14ac:dyDescent="0.25">
      <c r="A6" s="28"/>
      <c r="B6" s="28"/>
      <c r="C6" s="28"/>
      <c r="D6" s="28"/>
      <c r="E6" s="28"/>
      <c r="F6" s="28"/>
      <c r="G6" s="28"/>
      <c r="H6" s="8" t="s">
        <v>29</v>
      </c>
      <c r="I6" s="8" t="s">
        <v>31</v>
      </c>
    </row>
    <row r="7" spans="1:18" ht="12.75" customHeight="1" x14ac:dyDescent="0.25">
      <c r="A7" s="8" t="s">
        <v>17</v>
      </c>
      <c r="B7" s="8" t="s">
        <v>19</v>
      </c>
      <c r="C7" s="8" t="s">
        <v>13</v>
      </c>
      <c r="D7" s="8" t="s">
        <v>12</v>
      </c>
      <c r="E7" s="8" t="s">
        <v>23</v>
      </c>
      <c r="F7" s="8" t="s">
        <v>25</v>
      </c>
      <c r="G7" s="8" t="s">
        <v>27</v>
      </c>
      <c r="H7" s="8" t="s">
        <v>30</v>
      </c>
      <c r="I7" s="8" t="s">
        <v>32</v>
      </c>
    </row>
    <row r="8" spans="1:18" ht="12.75" customHeight="1" x14ac:dyDescent="0.25">
      <c r="A8" s="11" t="s">
        <v>33</v>
      </c>
      <c r="B8" s="11"/>
      <c r="C8" s="13" t="s">
        <v>34</v>
      </c>
      <c r="D8" s="11"/>
      <c r="E8" s="14" t="s">
        <v>35</v>
      </c>
      <c r="F8" s="11"/>
      <c r="G8" s="11"/>
      <c r="H8" s="11"/>
      <c r="I8" s="15">
        <f>0+Q8</f>
        <v>0</v>
      </c>
      <c r="O8">
        <f>0+R8</f>
        <v>0</v>
      </c>
      <c r="Q8">
        <f>0+I9</f>
        <v>0</v>
      </c>
      <c r="R8">
        <f>0+O9</f>
        <v>0</v>
      </c>
    </row>
    <row r="9" spans="1:18" ht="13.2" x14ac:dyDescent="0.25">
      <c r="A9" s="12" t="s">
        <v>36</v>
      </c>
      <c r="B9" s="16" t="s">
        <v>19</v>
      </c>
      <c r="C9" s="16" t="s">
        <v>37</v>
      </c>
      <c r="D9" s="12" t="s">
        <v>38</v>
      </c>
      <c r="E9" s="17" t="s">
        <v>39</v>
      </c>
      <c r="F9" s="18" t="s">
        <v>40</v>
      </c>
      <c r="G9" s="19">
        <v>4.16</v>
      </c>
      <c r="H9" s="20"/>
      <c r="I9" s="20">
        <f>ROUND(ROUND(H9,2)*ROUND(G9,3),2)</f>
        <v>0</v>
      </c>
      <c r="O9">
        <f>(I9*21)/100</f>
        <v>0</v>
      </c>
      <c r="P9" t="s">
        <v>13</v>
      </c>
    </row>
    <row r="10" spans="1:18" ht="13.2" x14ac:dyDescent="0.25">
      <c r="A10" s="21" t="s">
        <v>41</v>
      </c>
      <c r="E10" s="22" t="s">
        <v>38</v>
      </c>
    </row>
    <row r="11" spans="1:18" ht="13.2" x14ac:dyDescent="0.25">
      <c r="A11" s="23" t="s">
        <v>42</v>
      </c>
      <c r="E11" s="24" t="s">
        <v>43</v>
      </c>
    </row>
    <row r="12" spans="1:18" ht="13.2" x14ac:dyDescent="0.25">
      <c r="A12" t="s">
        <v>44</v>
      </c>
      <c r="E12" s="22" t="s">
        <v>45</v>
      </c>
    </row>
    <row r="13" spans="1:18" ht="12.75" customHeight="1" x14ac:dyDescent="0.25">
      <c r="A13" s="5" t="s">
        <v>33</v>
      </c>
      <c r="B13" s="5"/>
      <c r="C13" s="25" t="s">
        <v>46</v>
      </c>
      <c r="D13" s="5"/>
      <c r="E13" s="14" t="s">
        <v>47</v>
      </c>
      <c r="F13" s="5"/>
      <c r="G13" s="5"/>
      <c r="H13" s="5"/>
      <c r="I13" s="26">
        <f>0+Q13</f>
        <v>0</v>
      </c>
      <c r="O13">
        <f>0+R13</f>
        <v>0</v>
      </c>
      <c r="Q13">
        <f>0+I14+I18+I22+I26+I30+I34+I38+I42+I46+I50+I54+I58+I62+I66+I70+I74+I78</f>
        <v>0</v>
      </c>
      <c r="R13">
        <f>0+O14+O18+O22+O26+O30+O34+O38+O42+O46+O50+O54+O58+O62+O66+O70+O74+O78</f>
        <v>0</v>
      </c>
    </row>
    <row r="14" spans="1:18" ht="13.2" x14ac:dyDescent="0.25">
      <c r="A14" s="12" t="s">
        <v>36</v>
      </c>
      <c r="B14" s="16" t="s">
        <v>13</v>
      </c>
      <c r="C14" s="16" t="s">
        <v>48</v>
      </c>
      <c r="D14" s="12" t="s">
        <v>38</v>
      </c>
      <c r="E14" s="17" t="s">
        <v>49</v>
      </c>
      <c r="F14" s="18" t="s">
        <v>50</v>
      </c>
      <c r="G14" s="19">
        <v>0.2</v>
      </c>
      <c r="H14" s="20"/>
      <c r="I14" s="20">
        <f>ROUND(ROUND(H14,2)*ROUND(G14,3),2)</f>
        <v>0</v>
      </c>
      <c r="O14">
        <f>(I14*21)/100</f>
        <v>0</v>
      </c>
      <c r="P14" t="s">
        <v>13</v>
      </c>
    </row>
    <row r="15" spans="1:18" ht="13.2" x14ac:dyDescent="0.25">
      <c r="A15" s="21" t="s">
        <v>41</v>
      </c>
      <c r="E15" s="22" t="s">
        <v>38</v>
      </c>
    </row>
    <row r="16" spans="1:18" ht="13.2" x14ac:dyDescent="0.25">
      <c r="A16" s="23" t="s">
        <v>42</v>
      </c>
      <c r="E16" s="24" t="s">
        <v>43</v>
      </c>
    </row>
    <row r="17" spans="1:16" ht="66" x14ac:dyDescent="0.25">
      <c r="A17" t="s">
        <v>44</v>
      </c>
      <c r="E17" s="22" t="s">
        <v>51</v>
      </c>
    </row>
    <row r="18" spans="1:16" ht="13.2" x14ac:dyDescent="0.25">
      <c r="A18" s="12" t="s">
        <v>36</v>
      </c>
      <c r="B18" s="16" t="s">
        <v>12</v>
      </c>
      <c r="C18" s="16" t="s">
        <v>52</v>
      </c>
      <c r="D18" s="12" t="s">
        <v>38</v>
      </c>
      <c r="E18" s="17" t="s">
        <v>53</v>
      </c>
      <c r="F18" s="18" t="s">
        <v>54</v>
      </c>
      <c r="G18" s="19">
        <v>200</v>
      </c>
      <c r="H18" s="20"/>
      <c r="I18" s="20">
        <f>ROUND(ROUND(H18,2)*ROUND(G18,3),2)</f>
        <v>0</v>
      </c>
      <c r="O18">
        <f>(I18*21)/100</f>
        <v>0</v>
      </c>
      <c r="P18" t="s">
        <v>13</v>
      </c>
    </row>
    <row r="19" spans="1:16" ht="13.2" x14ac:dyDescent="0.25">
      <c r="A19" s="21" t="s">
        <v>41</v>
      </c>
      <c r="E19" s="22" t="s">
        <v>38</v>
      </c>
    </row>
    <row r="20" spans="1:16" ht="13.2" x14ac:dyDescent="0.25">
      <c r="A20" s="23" t="s">
        <v>42</v>
      </c>
      <c r="E20" s="24" t="s">
        <v>43</v>
      </c>
    </row>
    <row r="21" spans="1:16" ht="118.8" x14ac:dyDescent="0.25">
      <c r="A21" t="s">
        <v>44</v>
      </c>
      <c r="E21" s="22" t="s">
        <v>55</v>
      </c>
    </row>
    <row r="22" spans="1:16" ht="13.2" x14ac:dyDescent="0.25">
      <c r="A22" s="12" t="s">
        <v>36</v>
      </c>
      <c r="B22" s="16" t="s">
        <v>23</v>
      </c>
      <c r="C22" s="16" t="s">
        <v>56</v>
      </c>
      <c r="D22" s="12" t="s">
        <v>38</v>
      </c>
      <c r="E22" s="17" t="s">
        <v>57</v>
      </c>
      <c r="F22" s="18" t="s">
        <v>54</v>
      </c>
      <c r="G22" s="19">
        <v>200</v>
      </c>
      <c r="H22" s="20"/>
      <c r="I22" s="20">
        <f>ROUND(ROUND(H22,2)*ROUND(G22,3),2)</f>
        <v>0</v>
      </c>
      <c r="O22">
        <f>(I22*21)/100</f>
        <v>0</v>
      </c>
      <c r="P22" t="s">
        <v>13</v>
      </c>
    </row>
    <row r="23" spans="1:16" ht="13.2" x14ac:dyDescent="0.25">
      <c r="A23" s="21" t="s">
        <v>41</v>
      </c>
      <c r="E23" s="22" t="s">
        <v>38</v>
      </c>
    </row>
    <row r="24" spans="1:16" ht="13.2" x14ac:dyDescent="0.25">
      <c r="A24" s="23" t="s">
        <v>42</v>
      </c>
      <c r="E24" s="24" t="s">
        <v>43</v>
      </c>
    </row>
    <row r="25" spans="1:16" ht="39.6" x14ac:dyDescent="0.25">
      <c r="A25" t="s">
        <v>44</v>
      </c>
      <c r="E25" s="22" t="s">
        <v>58</v>
      </c>
    </row>
    <row r="26" spans="1:16" ht="13.2" x14ac:dyDescent="0.25">
      <c r="A26" s="12" t="s">
        <v>36</v>
      </c>
      <c r="B26" s="16" t="s">
        <v>25</v>
      </c>
      <c r="C26" s="16" t="s">
        <v>59</v>
      </c>
      <c r="D26" s="12" t="s">
        <v>38</v>
      </c>
      <c r="E26" s="17" t="s">
        <v>60</v>
      </c>
      <c r="F26" s="18" t="s">
        <v>61</v>
      </c>
      <c r="G26" s="19">
        <v>100</v>
      </c>
      <c r="H26" s="20"/>
      <c r="I26" s="20">
        <f>ROUND(ROUND(H26,2)*ROUND(G26,3),2)</f>
        <v>0</v>
      </c>
      <c r="O26">
        <f>(I26*21)/100</f>
        <v>0</v>
      </c>
      <c r="P26" t="s">
        <v>13</v>
      </c>
    </row>
    <row r="27" spans="1:16" ht="13.2" x14ac:dyDescent="0.25">
      <c r="A27" s="21" t="s">
        <v>41</v>
      </c>
      <c r="E27" s="22" t="s">
        <v>38</v>
      </c>
    </row>
    <row r="28" spans="1:16" ht="13.2" x14ac:dyDescent="0.25">
      <c r="A28" s="23" t="s">
        <v>42</v>
      </c>
      <c r="E28" s="24" t="s">
        <v>43</v>
      </c>
    </row>
    <row r="29" spans="1:16" ht="66" x14ac:dyDescent="0.25">
      <c r="A29" t="s">
        <v>44</v>
      </c>
      <c r="E29" s="22" t="s">
        <v>62</v>
      </c>
    </row>
    <row r="30" spans="1:16" ht="13.2" x14ac:dyDescent="0.25">
      <c r="A30" s="12" t="s">
        <v>36</v>
      </c>
      <c r="B30" s="16" t="s">
        <v>27</v>
      </c>
      <c r="C30" s="16" t="s">
        <v>63</v>
      </c>
      <c r="D30" s="12" t="s">
        <v>38</v>
      </c>
      <c r="E30" s="17" t="s">
        <v>64</v>
      </c>
      <c r="F30" s="18" t="s">
        <v>65</v>
      </c>
      <c r="G30" s="19">
        <v>54</v>
      </c>
      <c r="H30" s="20"/>
      <c r="I30" s="20">
        <f>ROUND(ROUND(H30,2)*ROUND(G30,3),2)</f>
        <v>0</v>
      </c>
      <c r="O30">
        <f>(I30*21)/100</f>
        <v>0</v>
      </c>
      <c r="P30" t="s">
        <v>13</v>
      </c>
    </row>
    <row r="31" spans="1:16" ht="13.2" x14ac:dyDescent="0.25">
      <c r="A31" s="21" t="s">
        <v>41</v>
      </c>
      <c r="E31" s="22" t="s">
        <v>38</v>
      </c>
    </row>
    <row r="32" spans="1:16" ht="13.2" x14ac:dyDescent="0.25">
      <c r="A32" s="23" t="s">
        <v>42</v>
      </c>
      <c r="E32" s="24" t="s">
        <v>43</v>
      </c>
    </row>
    <row r="33" spans="1:16" ht="105.6" x14ac:dyDescent="0.25">
      <c r="A33" t="s">
        <v>44</v>
      </c>
      <c r="E33" s="22" t="s">
        <v>66</v>
      </c>
    </row>
    <row r="34" spans="1:16" ht="13.2" x14ac:dyDescent="0.25">
      <c r="A34" s="12" t="s">
        <v>36</v>
      </c>
      <c r="B34" s="16" t="s">
        <v>67</v>
      </c>
      <c r="C34" s="16" t="s">
        <v>68</v>
      </c>
      <c r="D34" s="12" t="s">
        <v>38</v>
      </c>
      <c r="E34" s="17" t="s">
        <v>69</v>
      </c>
      <c r="F34" s="18" t="s">
        <v>65</v>
      </c>
      <c r="G34" s="19">
        <v>54</v>
      </c>
      <c r="H34" s="20"/>
      <c r="I34" s="20">
        <f>ROUND(ROUND(H34,2)*ROUND(G34,3),2)</f>
        <v>0</v>
      </c>
      <c r="O34">
        <f>(I34*21)/100</f>
        <v>0</v>
      </c>
      <c r="P34" t="s">
        <v>13</v>
      </c>
    </row>
    <row r="35" spans="1:16" ht="13.2" x14ac:dyDescent="0.25">
      <c r="A35" s="21" t="s">
        <v>41</v>
      </c>
      <c r="E35" s="22" t="s">
        <v>38</v>
      </c>
    </row>
    <row r="36" spans="1:16" ht="13.2" x14ac:dyDescent="0.25">
      <c r="A36" s="23" t="s">
        <v>42</v>
      </c>
      <c r="E36" s="24" t="s">
        <v>43</v>
      </c>
    </row>
    <row r="37" spans="1:16" ht="105.6" x14ac:dyDescent="0.25">
      <c r="A37" t="s">
        <v>44</v>
      </c>
      <c r="E37" s="22" t="s">
        <v>70</v>
      </c>
    </row>
    <row r="38" spans="1:16" ht="13.2" x14ac:dyDescent="0.25">
      <c r="A38" s="12" t="s">
        <v>36</v>
      </c>
      <c r="B38" s="16" t="s">
        <v>71</v>
      </c>
      <c r="C38" s="16" t="s">
        <v>72</v>
      </c>
      <c r="D38" s="12" t="s">
        <v>38</v>
      </c>
      <c r="E38" s="17" t="s">
        <v>73</v>
      </c>
      <c r="F38" s="18" t="s">
        <v>65</v>
      </c>
      <c r="G38" s="19">
        <v>54</v>
      </c>
      <c r="H38" s="20"/>
      <c r="I38" s="20">
        <f>ROUND(ROUND(H38,2)*ROUND(G38,3),2)</f>
        <v>0</v>
      </c>
      <c r="O38">
        <f>(I38*21)/100</f>
        <v>0</v>
      </c>
      <c r="P38" t="s">
        <v>13</v>
      </c>
    </row>
    <row r="39" spans="1:16" ht="13.2" x14ac:dyDescent="0.25">
      <c r="A39" s="21" t="s">
        <v>41</v>
      </c>
      <c r="E39" s="22" t="s">
        <v>38</v>
      </c>
    </row>
    <row r="40" spans="1:16" ht="13.2" x14ac:dyDescent="0.25">
      <c r="A40" s="23" t="s">
        <v>42</v>
      </c>
      <c r="E40" s="24" t="s">
        <v>43</v>
      </c>
    </row>
    <row r="41" spans="1:16" ht="132" x14ac:dyDescent="0.25">
      <c r="A41" t="s">
        <v>44</v>
      </c>
      <c r="E41" s="22" t="s">
        <v>74</v>
      </c>
    </row>
    <row r="42" spans="1:16" ht="26.4" x14ac:dyDescent="0.25">
      <c r="A42" s="12" t="s">
        <v>36</v>
      </c>
      <c r="B42" s="16" t="s">
        <v>30</v>
      </c>
      <c r="C42" s="16" t="s">
        <v>75</v>
      </c>
      <c r="D42" s="12" t="s">
        <v>38</v>
      </c>
      <c r="E42" s="17" t="s">
        <v>76</v>
      </c>
      <c r="F42" s="18" t="s">
        <v>65</v>
      </c>
      <c r="G42" s="19">
        <v>7</v>
      </c>
      <c r="H42" s="20"/>
      <c r="I42" s="20">
        <f>ROUND(ROUND(H42,2)*ROUND(G42,3),2)</f>
        <v>0</v>
      </c>
      <c r="O42">
        <f>(I42*21)/100</f>
        <v>0</v>
      </c>
      <c r="P42" t="s">
        <v>13</v>
      </c>
    </row>
    <row r="43" spans="1:16" ht="13.2" x14ac:dyDescent="0.25">
      <c r="A43" s="21" t="s">
        <v>41</v>
      </c>
      <c r="E43" s="22" t="s">
        <v>38</v>
      </c>
    </row>
    <row r="44" spans="1:16" ht="13.2" x14ac:dyDescent="0.25">
      <c r="A44" s="23" t="s">
        <v>42</v>
      </c>
      <c r="E44" s="24" t="s">
        <v>43</v>
      </c>
    </row>
    <row r="45" spans="1:16" ht="118.8" x14ac:dyDescent="0.25">
      <c r="A45" t="s">
        <v>44</v>
      </c>
      <c r="E45" s="22" t="s">
        <v>77</v>
      </c>
    </row>
    <row r="46" spans="1:16" ht="26.4" x14ac:dyDescent="0.25">
      <c r="A46" s="12" t="s">
        <v>36</v>
      </c>
      <c r="B46" s="16" t="s">
        <v>32</v>
      </c>
      <c r="C46" s="16" t="s">
        <v>78</v>
      </c>
      <c r="D46" s="12" t="s">
        <v>38</v>
      </c>
      <c r="E46" s="17" t="s">
        <v>79</v>
      </c>
      <c r="F46" s="18" t="s">
        <v>65</v>
      </c>
      <c r="G46" s="19">
        <v>7</v>
      </c>
      <c r="H46" s="20"/>
      <c r="I46" s="20">
        <f>ROUND(ROUND(H46,2)*ROUND(G46,3),2)</f>
        <v>0</v>
      </c>
      <c r="O46">
        <f>(I46*21)/100</f>
        <v>0</v>
      </c>
      <c r="P46" t="s">
        <v>13</v>
      </c>
    </row>
    <row r="47" spans="1:16" ht="13.2" x14ac:dyDescent="0.25">
      <c r="A47" s="21" t="s">
        <v>41</v>
      </c>
      <c r="E47" s="22" t="s">
        <v>38</v>
      </c>
    </row>
    <row r="48" spans="1:16" ht="13.2" x14ac:dyDescent="0.25">
      <c r="A48" s="23" t="s">
        <v>42</v>
      </c>
      <c r="E48" s="24" t="s">
        <v>43</v>
      </c>
    </row>
    <row r="49" spans="1:16" ht="145.19999999999999" x14ac:dyDescent="0.25">
      <c r="A49" t="s">
        <v>44</v>
      </c>
      <c r="E49" s="22" t="s">
        <v>80</v>
      </c>
    </row>
    <row r="50" spans="1:16" ht="26.4" x14ac:dyDescent="0.25">
      <c r="A50" s="12" t="s">
        <v>36</v>
      </c>
      <c r="B50" s="16" t="s">
        <v>81</v>
      </c>
      <c r="C50" s="16" t="s">
        <v>82</v>
      </c>
      <c r="D50" s="12" t="s">
        <v>38</v>
      </c>
      <c r="E50" s="17" t="s">
        <v>83</v>
      </c>
      <c r="F50" s="18" t="s">
        <v>65</v>
      </c>
      <c r="G50" s="19">
        <v>20</v>
      </c>
      <c r="H50" s="20"/>
      <c r="I50" s="20">
        <f>ROUND(ROUND(H50,2)*ROUND(G50,3),2)</f>
        <v>0</v>
      </c>
      <c r="O50">
        <f>(I50*21)/100</f>
        <v>0</v>
      </c>
      <c r="P50" t="s">
        <v>13</v>
      </c>
    </row>
    <row r="51" spans="1:16" ht="13.2" x14ac:dyDescent="0.25">
      <c r="A51" s="21" t="s">
        <v>41</v>
      </c>
      <c r="E51" s="22" t="s">
        <v>38</v>
      </c>
    </row>
    <row r="52" spans="1:16" ht="13.2" x14ac:dyDescent="0.25">
      <c r="A52" s="23" t="s">
        <v>42</v>
      </c>
      <c r="E52" s="24" t="s">
        <v>43</v>
      </c>
    </row>
    <row r="53" spans="1:16" ht="145.19999999999999" x14ac:dyDescent="0.25">
      <c r="A53" t="s">
        <v>44</v>
      </c>
      <c r="E53" s="22" t="s">
        <v>84</v>
      </c>
    </row>
    <row r="54" spans="1:16" ht="26.4" x14ac:dyDescent="0.25">
      <c r="A54" s="12" t="s">
        <v>36</v>
      </c>
      <c r="B54" s="16" t="s">
        <v>85</v>
      </c>
      <c r="C54" s="16" t="s">
        <v>86</v>
      </c>
      <c r="D54" s="12" t="s">
        <v>38</v>
      </c>
      <c r="E54" s="17" t="s">
        <v>87</v>
      </c>
      <c r="F54" s="18" t="s">
        <v>65</v>
      </c>
      <c r="G54" s="19">
        <v>20</v>
      </c>
      <c r="H54" s="20"/>
      <c r="I54" s="20">
        <f>ROUND(ROUND(H54,2)*ROUND(G54,3),2)</f>
        <v>0</v>
      </c>
      <c r="O54">
        <f>(I54*21)/100</f>
        <v>0</v>
      </c>
      <c r="P54" t="s">
        <v>13</v>
      </c>
    </row>
    <row r="55" spans="1:16" ht="13.2" x14ac:dyDescent="0.25">
      <c r="A55" s="21" t="s">
        <v>41</v>
      </c>
      <c r="E55" s="22" t="s">
        <v>38</v>
      </c>
    </row>
    <row r="56" spans="1:16" ht="13.2" x14ac:dyDescent="0.25">
      <c r="A56" s="23" t="s">
        <v>42</v>
      </c>
      <c r="E56" s="24" t="s">
        <v>43</v>
      </c>
    </row>
    <row r="57" spans="1:16" ht="145.19999999999999" x14ac:dyDescent="0.25">
      <c r="A57" t="s">
        <v>44</v>
      </c>
      <c r="E57" s="22" t="s">
        <v>88</v>
      </c>
    </row>
    <row r="58" spans="1:16" ht="13.2" x14ac:dyDescent="0.25">
      <c r="A58" s="12" t="s">
        <v>36</v>
      </c>
      <c r="B58" s="16" t="s">
        <v>89</v>
      </c>
      <c r="C58" s="16" t="s">
        <v>90</v>
      </c>
      <c r="D58" s="12" t="s">
        <v>38</v>
      </c>
      <c r="E58" s="17" t="s">
        <v>91</v>
      </c>
      <c r="F58" s="18" t="s">
        <v>54</v>
      </c>
      <c r="G58" s="19">
        <v>1200</v>
      </c>
      <c r="H58" s="20"/>
      <c r="I58" s="20">
        <f>ROUND(ROUND(H58,2)*ROUND(G58,3),2)</f>
        <v>0</v>
      </c>
      <c r="O58">
        <f>(I58*21)/100</f>
        <v>0</v>
      </c>
      <c r="P58" t="s">
        <v>13</v>
      </c>
    </row>
    <row r="59" spans="1:16" ht="13.2" x14ac:dyDescent="0.25">
      <c r="A59" s="21" t="s">
        <v>41</v>
      </c>
      <c r="E59" s="22" t="s">
        <v>38</v>
      </c>
    </row>
    <row r="60" spans="1:16" ht="13.2" x14ac:dyDescent="0.25">
      <c r="A60" s="23" t="s">
        <v>42</v>
      </c>
      <c r="E60" s="24" t="s">
        <v>43</v>
      </c>
    </row>
    <row r="61" spans="1:16" ht="118.8" x14ac:dyDescent="0.25">
      <c r="A61" t="s">
        <v>44</v>
      </c>
      <c r="E61" s="22" t="s">
        <v>92</v>
      </c>
    </row>
    <row r="62" spans="1:16" ht="13.2" x14ac:dyDescent="0.25">
      <c r="A62" s="12" t="s">
        <v>36</v>
      </c>
      <c r="B62" s="16" t="s">
        <v>93</v>
      </c>
      <c r="C62" s="16" t="s">
        <v>94</v>
      </c>
      <c r="D62" s="12" t="s">
        <v>38</v>
      </c>
      <c r="E62" s="17" t="s">
        <v>95</v>
      </c>
      <c r="F62" s="18" t="s">
        <v>54</v>
      </c>
      <c r="G62" s="19">
        <v>1200</v>
      </c>
      <c r="H62" s="20"/>
      <c r="I62" s="20">
        <f>ROUND(ROUND(H62,2)*ROUND(G62,3),2)</f>
        <v>0</v>
      </c>
      <c r="O62">
        <f>(I62*21)/100</f>
        <v>0</v>
      </c>
      <c r="P62" t="s">
        <v>13</v>
      </c>
    </row>
    <row r="63" spans="1:16" ht="13.2" x14ac:dyDescent="0.25">
      <c r="A63" s="21" t="s">
        <v>41</v>
      </c>
      <c r="E63" s="22" t="s">
        <v>38</v>
      </c>
    </row>
    <row r="64" spans="1:16" ht="13.2" x14ac:dyDescent="0.25">
      <c r="A64" s="23" t="s">
        <v>42</v>
      </c>
      <c r="E64" s="24" t="s">
        <v>43</v>
      </c>
    </row>
    <row r="65" spans="1:16" ht="132" x14ac:dyDescent="0.25">
      <c r="A65" t="s">
        <v>44</v>
      </c>
      <c r="E65" s="22" t="s">
        <v>96</v>
      </c>
    </row>
    <row r="66" spans="1:16" ht="13.2" x14ac:dyDescent="0.25">
      <c r="A66" s="12" t="s">
        <v>36</v>
      </c>
      <c r="B66" s="16" t="s">
        <v>97</v>
      </c>
      <c r="C66" s="16" t="s">
        <v>98</v>
      </c>
      <c r="D66" s="12" t="s">
        <v>38</v>
      </c>
      <c r="E66" s="17" t="s">
        <v>99</v>
      </c>
      <c r="F66" s="18" t="s">
        <v>100</v>
      </c>
      <c r="G66" s="19">
        <v>80</v>
      </c>
      <c r="H66" s="20"/>
      <c r="I66" s="20">
        <f>ROUND(ROUND(H66,2)*ROUND(G66,3),2)</f>
        <v>0</v>
      </c>
      <c r="O66">
        <f>(I66*21)/100</f>
        <v>0</v>
      </c>
      <c r="P66" t="s">
        <v>13</v>
      </c>
    </row>
    <row r="67" spans="1:16" ht="13.2" x14ac:dyDescent="0.25">
      <c r="A67" s="21" t="s">
        <v>41</v>
      </c>
      <c r="E67" s="22" t="s">
        <v>38</v>
      </c>
    </row>
    <row r="68" spans="1:16" ht="13.2" x14ac:dyDescent="0.25">
      <c r="A68" s="23" t="s">
        <v>42</v>
      </c>
      <c r="E68" s="24" t="s">
        <v>43</v>
      </c>
    </row>
    <row r="69" spans="1:16" ht="118.8" x14ac:dyDescent="0.25">
      <c r="A69" t="s">
        <v>44</v>
      </c>
      <c r="E69" s="22" t="s">
        <v>101</v>
      </c>
    </row>
    <row r="70" spans="1:16" ht="13.2" x14ac:dyDescent="0.25">
      <c r="A70" s="12" t="s">
        <v>36</v>
      </c>
      <c r="B70" s="16" t="s">
        <v>102</v>
      </c>
      <c r="C70" s="16" t="s">
        <v>103</v>
      </c>
      <c r="D70" s="12" t="s">
        <v>38</v>
      </c>
      <c r="E70" s="17" t="s">
        <v>104</v>
      </c>
      <c r="F70" s="18" t="s">
        <v>100</v>
      </c>
      <c r="G70" s="19">
        <v>10</v>
      </c>
      <c r="H70" s="20"/>
      <c r="I70" s="20">
        <f>ROUND(ROUND(H70,2)*ROUND(G70,3),2)</f>
        <v>0</v>
      </c>
      <c r="O70">
        <f>(I70*21)/100</f>
        <v>0</v>
      </c>
      <c r="P70" t="s">
        <v>13</v>
      </c>
    </row>
    <row r="71" spans="1:16" ht="13.2" x14ac:dyDescent="0.25">
      <c r="A71" s="21" t="s">
        <v>41</v>
      </c>
      <c r="E71" s="22" t="s">
        <v>38</v>
      </c>
    </row>
    <row r="72" spans="1:16" ht="13.2" x14ac:dyDescent="0.25">
      <c r="A72" s="23" t="s">
        <v>42</v>
      </c>
      <c r="E72" s="24" t="s">
        <v>43</v>
      </c>
    </row>
    <row r="73" spans="1:16" ht="105.6" x14ac:dyDescent="0.25">
      <c r="A73" t="s">
        <v>44</v>
      </c>
      <c r="E73" s="22" t="s">
        <v>105</v>
      </c>
    </row>
    <row r="74" spans="1:16" ht="13.2" x14ac:dyDescent="0.25">
      <c r="A74" s="12" t="s">
        <v>36</v>
      </c>
      <c r="B74" s="16" t="s">
        <v>106</v>
      </c>
      <c r="C74" s="16" t="s">
        <v>107</v>
      </c>
      <c r="D74" s="12" t="s">
        <v>38</v>
      </c>
      <c r="E74" s="17" t="s">
        <v>108</v>
      </c>
      <c r="F74" s="18" t="s">
        <v>65</v>
      </c>
      <c r="G74" s="19">
        <v>1</v>
      </c>
      <c r="H74" s="20"/>
      <c r="I74" s="20">
        <f>ROUND(ROUND(H74,2)*ROUND(G74,3),2)</f>
        <v>0</v>
      </c>
      <c r="O74">
        <f>(I74*21)/100</f>
        <v>0</v>
      </c>
      <c r="P74" t="s">
        <v>13</v>
      </c>
    </row>
    <row r="75" spans="1:16" ht="13.2" x14ac:dyDescent="0.25">
      <c r="A75" s="21" t="s">
        <v>41</v>
      </c>
      <c r="E75" s="22" t="s">
        <v>38</v>
      </c>
    </row>
    <row r="76" spans="1:16" ht="13.2" x14ac:dyDescent="0.25">
      <c r="A76" s="23" t="s">
        <v>42</v>
      </c>
      <c r="E76" s="24" t="s">
        <v>43</v>
      </c>
    </row>
    <row r="77" spans="1:16" ht="79.2" x14ac:dyDescent="0.25">
      <c r="A77" t="s">
        <v>44</v>
      </c>
      <c r="E77" s="22" t="s">
        <v>109</v>
      </c>
    </row>
    <row r="78" spans="1:16" ht="13.2" x14ac:dyDescent="0.25">
      <c r="A78" s="12" t="s">
        <v>36</v>
      </c>
      <c r="B78" s="16" t="s">
        <v>110</v>
      </c>
      <c r="C78" s="16" t="s">
        <v>111</v>
      </c>
      <c r="D78" s="12" t="s">
        <v>38</v>
      </c>
      <c r="E78" s="17" t="s">
        <v>112</v>
      </c>
      <c r="F78" s="18"/>
      <c r="G78" s="19">
        <v>4.16</v>
      </c>
      <c r="H78" s="20"/>
      <c r="I78" s="20">
        <f>ROUND(ROUND(H78,2)*ROUND(G78,3),2)</f>
        <v>0</v>
      </c>
      <c r="O78">
        <f>(I78*21)/100</f>
        <v>0</v>
      </c>
      <c r="P78" t="s">
        <v>13</v>
      </c>
    </row>
    <row r="79" spans="1:16" ht="13.2" x14ac:dyDescent="0.25">
      <c r="A79" s="21" t="s">
        <v>41</v>
      </c>
      <c r="E79" s="22" t="s">
        <v>38</v>
      </c>
    </row>
    <row r="80" spans="1:16" ht="13.2" x14ac:dyDescent="0.25">
      <c r="A80" s="23" t="s">
        <v>42</v>
      </c>
      <c r="E80" s="24" t="s">
        <v>38</v>
      </c>
    </row>
    <row r="81" spans="1:5" ht="13.2" x14ac:dyDescent="0.25">
      <c r="A81" t="s">
        <v>44</v>
      </c>
      <c r="E81" s="22" t="s">
        <v>38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0"/>
  <sheetViews>
    <sheetView topLeftCell="B1" workbookViewId="0">
      <pane ySplit="7" topLeftCell="A149" activePane="bottomLeft" state="frozen"/>
      <selection pane="bottomLeft" activeCell="J12" sqref="J12"/>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0</v>
      </c>
      <c r="B1" s="1"/>
      <c r="C1" s="1"/>
      <c r="D1" s="1"/>
      <c r="E1" s="1" t="s">
        <v>2</v>
      </c>
      <c r="F1" s="1"/>
      <c r="G1" s="1"/>
      <c r="H1" s="1"/>
      <c r="I1" s="1"/>
      <c r="P1" t="s">
        <v>12</v>
      </c>
    </row>
    <row r="2" spans="1:18" ht="25.05" customHeight="1" x14ac:dyDescent="0.25">
      <c r="B2" s="1"/>
      <c r="C2" s="1"/>
      <c r="D2" s="1"/>
      <c r="E2" s="2" t="s">
        <v>3</v>
      </c>
      <c r="F2" s="1"/>
      <c r="G2" s="1"/>
      <c r="H2" s="5"/>
      <c r="I2" s="5"/>
      <c r="O2">
        <f>0+O8+O33+O58+O83+O96</f>
        <v>0</v>
      </c>
      <c r="P2" t="s">
        <v>12</v>
      </c>
    </row>
    <row r="3" spans="1:18" ht="15" customHeight="1" x14ac:dyDescent="0.25">
      <c r="A3" t="s">
        <v>1</v>
      </c>
      <c r="B3" s="6" t="s">
        <v>4</v>
      </c>
      <c r="C3" s="29" t="s">
        <v>5</v>
      </c>
      <c r="D3" s="30"/>
      <c r="E3" s="7" t="s">
        <v>6</v>
      </c>
      <c r="F3" s="1"/>
      <c r="G3" s="4"/>
      <c r="H3" s="3" t="s">
        <v>113</v>
      </c>
      <c r="I3" s="27">
        <f>0+I8+I33+I58+I83+I96</f>
        <v>0</v>
      </c>
      <c r="O3" t="s">
        <v>9</v>
      </c>
      <c r="P3" t="s">
        <v>13</v>
      </c>
    </row>
    <row r="4" spans="1:18" ht="15" customHeight="1" x14ac:dyDescent="0.25">
      <c r="A4" t="s">
        <v>7</v>
      </c>
      <c r="B4" s="9" t="s">
        <v>8</v>
      </c>
      <c r="C4" s="31" t="s">
        <v>113</v>
      </c>
      <c r="D4" s="32"/>
      <c r="E4" s="10" t="s">
        <v>114</v>
      </c>
      <c r="F4" s="5"/>
      <c r="G4" s="5"/>
      <c r="H4" s="11"/>
      <c r="I4" s="11"/>
      <c r="O4" t="s">
        <v>10</v>
      </c>
      <c r="P4" t="s">
        <v>13</v>
      </c>
    </row>
    <row r="5" spans="1:18" ht="12.75" customHeight="1" x14ac:dyDescent="0.25">
      <c r="A5" s="28" t="s">
        <v>16</v>
      </c>
      <c r="B5" s="28" t="s">
        <v>18</v>
      </c>
      <c r="C5" s="28" t="s">
        <v>20</v>
      </c>
      <c r="D5" s="28" t="s">
        <v>21</v>
      </c>
      <c r="E5" s="28" t="s">
        <v>22</v>
      </c>
      <c r="F5" s="28" t="s">
        <v>24</v>
      </c>
      <c r="G5" s="28" t="s">
        <v>26</v>
      </c>
      <c r="H5" s="28" t="s">
        <v>28</v>
      </c>
      <c r="I5" s="28"/>
      <c r="O5" t="s">
        <v>11</v>
      </c>
      <c r="P5" t="s">
        <v>13</v>
      </c>
    </row>
    <row r="6" spans="1:18" ht="12.75" customHeight="1" x14ac:dyDescent="0.25">
      <c r="A6" s="28"/>
      <c r="B6" s="28"/>
      <c r="C6" s="28"/>
      <c r="D6" s="28"/>
      <c r="E6" s="28"/>
      <c r="F6" s="28"/>
      <c r="G6" s="28"/>
      <c r="H6" s="8" t="s">
        <v>29</v>
      </c>
      <c r="I6" s="8" t="s">
        <v>31</v>
      </c>
    </row>
    <row r="7" spans="1:18" ht="12.75" customHeight="1" x14ac:dyDescent="0.25">
      <c r="A7" s="8" t="s">
        <v>17</v>
      </c>
      <c r="B7" s="8" t="s">
        <v>19</v>
      </c>
      <c r="C7" s="8" t="s">
        <v>13</v>
      </c>
      <c r="D7" s="8" t="s">
        <v>12</v>
      </c>
      <c r="E7" s="8" t="s">
        <v>23</v>
      </c>
      <c r="F7" s="8" t="s">
        <v>25</v>
      </c>
      <c r="G7" s="8" t="s">
        <v>27</v>
      </c>
      <c r="H7" s="8" t="s">
        <v>30</v>
      </c>
      <c r="I7" s="8" t="s">
        <v>32</v>
      </c>
    </row>
    <row r="8" spans="1:18" ht="12.75" customHeight="1" x14ac:dyDescent="0.25">
      <c r="A8" s="11" t="s">
        <v>33</v>
      </c>
      <c r="B8" s="11"/>
      <c r="C8" s="13" t="s">
        <v>115</v>
      </c>
      <c r="D8" s="11"/>
      <c r="E8" s="14" t="s">
        <v>116</v>
      </c>
      <c r="F8" s="11"/>
      <c r="G8" s="11"/>
      <c r="H8" s="11"/>
      <c r="I8" s="15">
        <f>0+Q8</f>
        <v>0</v>
      </c>
      <c r="O8">
        <f>0+R8</f>
        <v>0</v>
      </c>
      <c r="Q8">
        <f>0+I9+I13+I17+I21+I25+I29</f>
        <v>0</v>
      </c>
      <c r="R8">
        <f>0+O9+O13+O17+O21+O25+O29</f>
        <v>0</v>
      </c>
    </row>
    <row r="9" spans="1:18" ht="26.4" x14ac:dyDescent="0.25">
      <c r="A9" s="12" t="s">
        <v>36</v>
      </c>
      <c r="B9" s="16" t="s">
        <v>19</v>
      </c>
      <c r="C9" s="16" t="s">
        <v>117</v>
      </c>
      <c r="D9" s="12" t="s">
        <v>38</v>
      </c>
      <c r="E9" s="17" t="s">
        <v>118</v>
      </c>
      <c r="F9" s="18" t="s">
        <v>119</v>
      </c>
      <c r="G9" s="19">
        <v>16</v>
      </c>
      <c r="H9" s="20"/>
      <c r="I9" s="20">
        <f>ROUND(ROUND(H9,2)*ROUND(G9,3),2)</f>
        <v>0</v>
      </c>
      <c r="O9">
        <f>(I9*21)/100</f>
        <v>0</v>
      </c>
      <c r="P9" t="s">
        <v>13</v>
      </c>
    </row>
    <row r="10" spans="1:18" ht="13.2" x14ac:dyDescent="0.25">
      <c r="A10" s="21" t="s">
        <v>41</v>
      </c>
      <c r="E10" s="22" t="s">
        <v>38</v>
      </c>
    </row>
    <row r="11" spans="1:18" ht="13.2" x14ac:dyDescent="0.25">
      <c r="A11" s="23" t="s">
        <v>42</v>
      </c>
      <c r="E11" s="24" t="s">
        <v>38</v>
      </c>
    </row>
    <row r="12" spans="1:18" ht="290.39999999999998" x14ac:dyDescent="0.25">
      <c r="A12" t="s">
        <v>44</v>
      </c>
      <c r="E12" s="22" t="s">
        <v>120</v>
      </c>
    </row>
    <row r="13" spans="1:18" ht="13.2" x14ac:dyDescent="0.25">
      <c r="A13" s="12" t="s">
        <v>36</v>
      </c>
      <c r="B13" s="16" t="s">
        <v>13</v>
      </c>
      <c r="C13" s="16" t="s">
        <v>121</v>
      </c>
      <c r="D13" s="12" t="s">
        <v>38</v>
      </c>
      <c r="E13" s="17" t="s">
        <v>122</v>
      </c>
      <c r="F13" s="18" t="s">
        <v>119</v>
      </c>
      <c r="G13" s="19">
        <v>8</v>
      </c>
      <c r="H13" s="20"/>
      <c r="I13" s="20">
        <f>ROUND(ROUND(H13,2)*ROUND(G13,3),2)</f>
        <v>0</v>
      </c>
      <c r="O13">
        <f>(I13*21)/100</f>
        <v>0</v>
      </c>
      <c r="P13" t="s">
        <v>13</v>
      </c>
    </row>
    <row r="14" spans="1:18" ht="13.2" x14ac:dyDescent="0.25">
      <c r="A14" s="21" t="s">
        <v>41</v>
      </c>
      <c r="E14" s="22" t="s">
        <v>38</v>
      </c>
    </row>
    <row r="15" spans="1:18" ht="13.2" x14ac:dyDescent="0.25">
      <c r="A15" s="23" t="s">
        <v>42</v>
      </c>
      <c r="E15" s="24" t="s">
        <v>38</v>
      </c>
    </row>
    <row r="16" spans="1:18" ht="92.4" x14ac:dyDescent="0.25">
      <c r="A16" t="s">
        <v>44</v>
      </c>
      <c r="E16" s="22" t="s">
        <v>123</v>
      </c>
    </row>
    <row r="17" spans="1:16" ht="13.2" x14ac:dyDescent="0.25">
      <c r="A17" s="12" t="s">
        <v>36</v>
      </c>
      <c r="B17" s="16" t="s">
        <v>12</v>
      </c>
      <c r="C17" s="16" t="s">
        <v>124</v>
      </c>
      <c r="D17" s="12" t="s">
        <v>38</v>
      </c>
      <c r="E17" s="17" t="s">
        <v>125</v>
      </c>
      <c r="F17" s="18" t="s">
        <v>65</v>
      </c>
      <c r="G17" s="19">
        <v>60</v>
      </c>
      <c r="H17" s="20"/>
      <c r="I17" s="20">
        <f>ROUND(ROUND(H17,2)*ROUND(G17,3),2)</f>
        <v>0</v>
      </c>
      <c r="O17">
        <f>(I17*21)/100</f>
        <v>0</v>
      </c>
      <c r="P17" t="s">
        <v>13</v>
      </c>
    </row>
    <row r="18" spans="1:16" ht="13.2" x14ac:dyDescent="0.25">
      <c r="A18" s="21" t="s">
        <v>41</v>
      </c>
      <c r="E18" s="22" t="s">
        <v>38</v>
      </c>
    </row>
    <row r="19" spans="1:16" ht="13.2" x14ac:dyDescent="0.25">
      <c r="A19" s="23" t="s">
        <v>42</v>
      </c>
      <c r="E19" s="24" t="s">
        <v>38</v>
      </c>
    </row>
    <row r="20" spans="1:16" ht="105.6" x14ac:dyDescent="0.25">
      <c r="A20" t="s">
        <v>44</v>
      </c>
      <c r="E20" s="22" t="s">
        <v>126</v>
      </c>
    </row>
    <row r="21" spans="1:16" ht="13.2" x14ac:dyDescent="0.25">
      <c r="A21" s="12" t="s">
        <v>36</v>
      </c>
      <c r="B21" s="16" t="s">
        <v>23</v>
      </c>
      <c r="C21" s="16" t="s">
        <v>127</v>
      </c>
      <c r="D21" s="12" t="s">
        <v>38</v>
      </c>
      <c r="E21" s="17" t="s">
        <v>128</v>
      </c>
      <c r="F21" s="18" t="s">
        <v>65</v>
      </c>
      <c r="G21" s="19">
        <v>2</v>
      </c>
      <c r="H21" s="20"/>
      <c r="I21" s="20">
        <f>ROUND(ROUND(H21,2)*ROUND(G21,3),2)</f>
        <v>0</v>
      </c>
      <c r="O21">
        <f>(I21*21)/100</f>
        <v>0</v>
      </c>
      <c r="P21" t="s">
        <v>13</v>
      </c>
    </row>
    <row r="22" spans="1:16" ht="13.2" x14ac:dyDescent="0.25">
      <c r="A22" s="21" t="s">
        <v>41</v>
      </c>
      <c r="E22" s="22" t="s">
        <v>38</v>
      </c>
    </row>
    <row r="23" spans="1:16" ht="13.2" x14ac:dyDescent="0.25">
      <c r="A23" s="23" t="s">
        <v>42</v>
      </c>
      <c r="E23" s="24" t="s">
        <v>38</v>
      </c>
    </row>
    <row r="24" spans="1:16" ht="198" x14ac:dyDescent="0.25">
      <c r="A24" t="s">
        <v>44</v>
      </c>
      <c r="E24" s="22" t="s">
        <v>129</v>
      </c>
    </row>
    <row r="25" spans="1:16" ht="13.2" x14ac:dyDescent="0.25">
      <c r="A25" s="12" t="s">
        <v>36</v>
      </c>
      <c r="B25" s="16" t="s">
        <v>25</v>
      </c>
      <c r="C25" s="16" t="s">
        <v>130</v>
      </c>
      <c r="D25" s="12" t="s">
        <v>38</v>
      </c>
      <c r="E25" s="17" t="s">
        <v>131</v>
      </c>
      <c r="F25" s="18" t="s">
        <v>119</v>
      </c>
      <c r="G25" s="19">
        <v>20</v>
      </c>
      <c r="H25" s="20"/>
      <c r="I25" s="20">
        <f>ROUND(ROUND(H25,2)*ROUND(G25,3),2)</f>
        <v>0</v>
      </c>
      <c r="O25">
        <f>(I25*21)/100</f>
        <v>0</v>
      </c>
      <c r="P25" t="s">
        <v>13</v>
      </c>
    </row>
    <row r="26" spans="1:16" ht="13.2" x14ac:dyDescent="0.25">
      <c r="A26" s="21" t="s">
        <v>41</v>
      </c>
      <c r="E26" s="22" t="s">
        <v>38</v>
      </c>
    </row>
    <row r="27" spans="1:16" ht="13.2" x14ac:dyDescent="0.25">
      <c r="A27" s="23" t="s">
        <v>42</v>
      </c>
      <c r="E27" s="24" t="s">
        <v>38</v>
      </c>
    </row>
    <row r="28" spans="1:16" ht="145.19999999999999" x14ac:dyDescent="0.25">
      <c r="A28" t="s">
        <v>44</v>
      </c>
      <c r="E28" s="22" t="s">
        <v>132</v>
      </c>
    </row>
    <row r="29" spans="1:16" ht="26.4" x14ac:dyDescent="0.25">
      <c r="A29" s="12" t="s">
        <v>36</v>
      </c>
      <c r="B29" s="16" t="s">
        <v>27</v>
      </c>
      <c r="C29" s="16" t="s">
        <v>133</v>
      </c>
      <c r="D29" s="12" t="s">
        <v>38</v>
      </c>
      <c r="E29" s="17" t="s">
        <v>134</v>
      </c>
      <c r="F29" s="18" t="s">
        <v>135</v>
      </c>
      <c r="G29" s="19">
        <v>300</v>
      </c>
      <c r="H29" s="20"/>
      <c r="I29" s="20">
        <f>ROUND(ROUND(H29,2)*ROUND(G29,3),2)</f>
        <v>0</v>
      </c>
      <c r="O29">
        <f>(I29*21)/100</f>
        <v>0</v>
      </c>
      <c r="P29" t="s">
        <v>13</v>
      </c>
    </row>
    <row r="30" spans="1:16" ht="13.2" x14ac:dyDescent="0.25">
      <c r="A30" s="21" t="s">
        <v>41</v>
      </c>
      <c r="E30" s="22" t="s">
        <v>38</v>
      </c>
    </row>
    <row r="31" spans="1:16" ht="13.2" x14ac:dyDescent="0.25">
      <c r="A31" s="23" t="s">
        <v>42</v>
      </c>
      <c r="E31" s="24" t="s">
        <v>38</v>
      </c>
    </row>
    <row r="32" spans="1:16" ht="132" x14ac:dyDescent="0.25">
      <c r="A32" t="s">
        <v>44</v>
      </c>
      <c r="E32" s="22" t="s">
        <v>136</v>
      </c>
    </row>
    <row r="33" spans="1:18" ht="12.75" customHeight="1" x14ac:dyDescent="0.25">
      <c r="A33" s="5" t="s">
        <v>33</v>
      </c>
      <c r="B33" s="5"/>
      <c r="C33" s="25" t="s">
        <v>137</v>
      </c>
      <c r="D33" s="5"/>
      <c r="E33" s="14" t="s">
        <v>138</v>
      </c>
      <c r="F33" s="5"/>
      <c r="G33" s="5"/>
      <c r="H33" s="5"/>
      <c r="I33" s="26">
        <f>0+Q33</f>
        <v>0</v>
      </c>
      <c r="O33">
        <f>0+R33</f>
        <v>0</v>
      </c>
      <c r="Q33">
        <f>0+I34+I38+I42+I46+I50+I54</f>
        <v>0</v>
      </c>
      <c r="R33">
        <f>0+O34+O38+O42+O46+O50+O54</f>
        <v>0</v>
      </c>
    </row>
    <row r="34" spans="1:18" ht="26.4" x14ac:dyDescent="0.25">
      <c r="A34" s="12" t="s">
        <v>36</v>
      </c>
      <c r="B34" s="16" t="s">
        <v>67</v>
      </c>
      <c r="C34" s="16" t="s">
        <v>139</v>
      </c>
      <c r="D34" s="12" t="s">
        <v>38</v>
      </c>
      <c r="E34" s="17" t="s">
        <v>140</v>
      </c>
      <c r="F34" s="18" t="s">
        <v>65</v>
      </c>
      <c r="G34" s="19">
        <v>20</v>
      </c>
      <c r="H34" s="20"/>
      <c r="I34" s="20">
        <f>ROUND(ROUND(H34,2)*ROUND(G34,3),2)</f>
        <v>0</v>
      </c>
      <c r="O34">
        <f>(I34*21)/100</f>
        <v>0</v>
      </c>
      <c r="P34" t="s">
        <v>13</v>
      </c>
    </row>
    <row r="35" spans="1:18" ht="13.2" x14ac:dyDescent="0.25">
      <c r="A35" s="21" t="s">
        <v>41</v>
      </c>
      <c r="E35" s="22" t="s">
        <v>38</v>
      </c>
    </row>
    <row r="36" spans="1:18" ht="13.2" x14ac:dyDescent="0.25">
      <c r="A36" s="23" t="s">
        <v>42</v>
      </c>
      <c r="E36" s="24" t="s">
        <v>38</v>
      </c>
    </row>
    <row r="37" spans="1:18" ht="66" x14ac:dyDescent="0.25">
      <c r="A37" t="s">
        <v>44</v>
      </c>
      <c r="E37" s="22" t="s">
        <v>141</v>
      </c>
    </row>
    <row r="38" spans="1:18" ht="26.4" x14ac:dyDescent="0.25">
      <c r="A38" s="12" t="s">
        <v>36</v>
      </c>
      <c r="B38" s="16" t="s">
        <v>71</v>
      </c>
      <c r="C38" s="16" t="s">
        <v>142</v>
      </c>
      <c r="D38" s="12" t="s">
        <v>38</v>
      </c>
      <c r="E38" s="17" t="s">
        <v>143</v>
      </c>
      <c r="F38" s="18" t="s">
        <v>65</v>
      </c>
      <c r="G38" s="19">
        <v>4</v>
      </c>
      <c r="H38" s="20"/>
      <c r="I38" s="20">
        <f>ROUND(ROUND(H38,2)*ROUND(G38,3),2)</f>
        <v>0</v>
      </c>
      <c r="O38">
        <f>(I38*21)/100</f>
        <v>0</v>
      </c>
      <c r="P38" t="s">
        <v>13</v>
      </c>
    </row>
    <row r="39" spans="1:18" ht="13.2" x14ac:dyDescent="0.25">
      <c r="A39" s="21" t="s">
        <v>41</v>
      </c>
      <c r="E39" s="22" t="s">
        <v>38</v>
      </c>
    </row>
    <row r="40" spans="1:18" ht="13.2" x14ac:dyDescent="0.25">
      <c r="A40" s="23" t="s">
        <v>42</v>
      </c>
      <c r="E40" s="24" t="s">
        <v>38</v>
      </c>
    </row>
    <row r="41" spans="1:18" ht="66" x14ac:dyDescent="0.25">
      <c r="A41" t="s">
        <v>44</v>
      </c>
      <c r="E41" s="22" t="s">
        <v>141</v>
      </c>
    </row>
    <row r="42" spans="1:18" ht="26.4" x14ac:dyDescent="0.25">
      <c r="A42" s="12" t="s">
        <v>36</v>
      </c>
      <c r="B42" s="16" t="s">
        <v>30</v>
      </c>
      <c r="C42" s="16" t="s">
        <v>144</v>
      </c>
      <c r="D42" s="12" t="s">
        <v>38</v>
      </c>
      <c r="E42" s="17" t="s">
        <v>145</v>
      </c>
      <c r="F42" s="18" t="s">
        <v>65</v>
      </c>
      <c r="G42" s="19">
        <v>8</v>
      </c>
      <c r="H42" s="20"/>
      <c r="I42" s="20">
        <f>ROUND(ROUND(H42,2)*ROUND(G42,3),2)</f>
        <v>0</v>
      </c>
      <c r="O42">
        <f>(I42*21)/100</f>
        <v>0</v>
      </c>
      <c r="P42" t="s">
        <v>13</v>
      </c>
    </row>
    <row r="43" spans="1:18" ht="13.2" x14ac:dyDescent="0.25">
      <c r="A43" s="21" t="s">
        <v>41</v>
      </c>
      <c r="E43" s="22" t="s">
        <v>38</v>
      </c>
    </row>
    <row r="44" spans="1:18" ht="13.2" x14ac:dyDescent="0.25">
      <c r="A44" s="23" t="s">
        <v>42</v>
      </c>
      <c r="E44" s="24" t="s">
        <v>38</v>
      </c>
    </row>
    <row r="45" spans="1:18" ht="66" x14ac:dyDescent="0.25">
      <c r="A45" t="s">
        <v>44</v>
      </c>
      <c r="E45" s="22" t="s">
        <v>141</v>
      </c>
    </row>
    <row r="46" spans="1:18" ht="26.4" x14ac:dyDescent="0.25">
      <c r="A46" s="12" t="s">
        <v>36</v>
      </c>
      <c r="B46" s="16" t="s">
        <v>32</v>
      </c>
      <c r="C46" s="16" t="s">
        <v>146</v>
      </c>
      <c r="D46" s="12" t="s">
        <v>38</v>
      </c>
      <c r="E46" s="17" t="s">
        <v>147</v>
      </c>
      <c r="F46" s="18" t="s">
        <v>65</v>
      </c>
      <c r="G46" s="19">
        <v>7</v>
      </c>
      <c r="H46" s="20"/>
      <c r="I46" s="20">
        <f>ROUND(ROUND(H46,2)*ROUND(G46,3),2)</f>
        <v>0</v>
      </c>
      <c r="O46">
        <f>(I46*21)/100</f>
        <v>0</v>
      </c>
      <c r="P46" t="s">
        <v>13</v>
      </c>
    </row>
    <row r="47" spans="1:18" ht="13.2" x14ac:dyDescent="0.25">
      <c r="A47" s="21" t="s">
        <v>41</v>
      </c>
      <c r="E47" s="22" t="s">
        <v>38</v>
      </c>
    </row>
    <row r="48" spans="1:18" ht="13.2" x14ac:dyDescent="0.25">
      <c r="A48" s="23" t="s">
        <v>42</v>
      </c>
      <c r="E48" s="24" t="s">
        <v>38</v>
      </c>
    </row>
    <row r="49" spans="1:18" ht="66" x14ac:dyDescent="0.25">
      <c r="A49" t="s">
        <v>44</v>
      </c>
      <c r="E49" s="22" t="s">
        <v>141</v>
      </c>
    </row>
    <row r="50" spans="1:18" ht="26.4" x14ac:dyDescent="0.25">
      <c r="A50" s="12" t="s">
        <v>36</v>
      </c>
      <c r="B50" s="16" t="s">
        <v>81</v>
      </c>
      <c r="C50" s="16" t="s">
        <v>148</v>
      </c>
      <c r="D50" s="12" t="s">
        <v>38</v>
      </c>
      <c r="E50" s="17" t="s">
        <v>149</v>
      </c>
      <c r="F50" s="18" t="s">
        <v>65</v>
      </c>
      <c r="G50" s="19">
        <v>20</v>
      </c>
      <c r="H50" s="20"/>
      <c r="I50" s="20">
        <f>ROUND(ROUND(H50,2)*ROUND(G50,3),2)</f>
        <v>0</v>
      </c>
      <c r="O50">
        <f>(I50*21)/100</f>
        <v>0</v>
      </c>
      <c r="P50" t="s">
        <v>13</v>
      </c>
    </row>
    <row r="51" spans="1:18" ht="13.2" x14ac:dyDescent="0.25">
      <c r="A51" s="21" t="s">
        <v>41</v>
      </c>
      <c r="E51" s="22" t="s">
        <v>38</v>
      </c>
    </row>
    <row r="52" spans="1:18" ht="13.2" x14ac:dyDescent="0.25">
      <c r="A52" s="23" t="s">
        <v>42</v>
      </c>
      <c r="E52" s="24" t="s">
        <v>38</v>
      </c>
    </row>
    <row r="53" spans="1:18" ht="39.6" x14ac:dyDescent="0.25">
      <c r="A53" t="s">
        <v>44</v>
      </c>
      <c r="E53" s="22" t="s">
        <v>150</v>
      </c>
    </row>
    <row r="54" spans="1:18" ht="26.4" x14ac:dyDescent="0.25">
      <c r="A54" s="12" t="s">
        <v>36</v>
      </c>
      <c r="B54" s="16" t="s">
        <v>85</v>
      </c>
      <c r="C54" s="16" t="s">
        <v>151</v>
      </c>
      <c r="D54" s="12" t="s">
        <v>38</v>
      </c>
      <c r="E54" s="17" t="s">
        <v>152</v>
      </c>
      <c r="F54" s="18" t="s">
        <v>54</v>
      </c>
      <c r="G54" s="19">
        <v>20</v>
      </c>
      <c r="H54" s="20"/>
      <c r="I54" s="20">
        <f>ROUND(ROUND(H54,2)*ROUND(G54,3),2)</f>
        <v>0</v>
      </c>
      <c r="O54">
        <f>(I54*21)/100</f>
        <v>0</v>
      </c>
      <c r="P54" t="s">
        <v>13</v>
      </c>
    </row>
    <row r="55" spans="1:18" ht="13.2" x14ac:dyDescent="0.25">
      <c r="A55" s="21" t="s">
        <v>41</v>
      </c>
      <c r="E55" s="22" t="s">
        <v>38</v>
      </c>
    </row>
    <row r="56" spans="1:18" ht="13.2" x14ac:dyDescent="0.25">
      <c r="A56" s="23" t="s">
        <v>42</v>
      </c>
      <c r="E56" s="24" t="s">
        <v>38</v>
      </c>
    </row>
    <row r="57" spans="1:18" ht="66" x14ac:dyDescent="0.25">
      <c r="A57" t="s">
        <v>44</v>
      </c>
      <c r="E57" s="22" t="s">
        <v>153</v>
      </c>
    </row>
    <row r="58" spans="1:18" ht="12.75" customHeight="1" x14ac:dyDescent="0.25">
      <c r="A58" s="5" t="s">
        <v>33</v>
      </c>
      <c r="B58" s="5"/>
      <c r="C58" s="25" t="s">
        <v>154</v>
      </c>
      <c r="D58" s="5"/>
      <c r="E58" s="14" t="s">
        <v>155</v>
      </c>
      <c r="F58" s="5"/>
      <c r="G58" s="5"/>
      <c r="H58" s="5"/>
      <c r="I58" s="26">
        <f>0+Q58</f>
        <v>0</v>
      </c>
      <c r="O58">
        <f>0+R58</f>
        <v>0</v>
      </c>
      <c r="Q58">
        <f>0+I59+I63+I67+I71+I75+I79</f>
        <v>0</v>
      </c>
      <c r="R58">
        <f>0+O59+O63+O67+O71+O75+O79</f>
        <v>0</v>
      </c>
    </row>
    <row r="59" spans="1:18" ht="13.2" x14ac:dyDescent="0.25">
      <c r="A59" s="12" t="s">
        <v>36</v>
      </c>
      <c r="B59" s="16" t="s">
        <v>89</v>
      </c>
      <c r="C59" s="16" t="s">
        <v>156</v>
      </c>
      <c r="D59" s="12" t="s">
        <v>38</v>
      </c>
      <c r="E59" s="17" t="s">
        <v>157</v>
      </c>
      <c r="F59" s="18" t="s">
        <v>65</v>
      </c>
      <c r="G59" s="19">
        <v>15</v>
      </c>
      <c r="H59" s="20"/>
      <c r="I59" s="20">
        <f>ROUND(ROUND(H59,2)*ROUND(G59,3),2)</f>
        <v>0</v>
      </c>
      <c r="O59">
        <f>(I59*21)/100</f>
        <v>0</v>
      </c>
      <c r="P59" t="s">
        <v>13</v>
      </c>
    </row>
    <row r="60" spans="1:18" ht="13.2" x14ac:dyDescent="0.25">
      <c r="A60" s="21" t="s">
        <v>41</v>
      </c>
      <c r="E60" s="22" t="s">
        <v>38</v>
      </c>
    </row>
    <row r="61" spans="1:18" ht="13.2" x14ac:dyDescent="0.25">
      <c r="A61" s="23" t="s">
        <v>42</v>
      </c>
      <c r="E61" s="24" t="s">
        <v>38</v>
      </c>
    </row>
    <row r="62" spans="1:18" ht="52.8" x14ac:dyDescent="0.25">
      <c r="A62" t="s">
        <v>44</v>
      </c>
      <c r="E62" s="22" t="s">
        <v>158</v>
      </c>
    </row>
    <row r="63" spans="1:18" ht="13.2" x14ac:dyDescent="0.25">
      <c r="A63" s="12" t="s">
        <v>36</v>
      </c>
      <c r="B63" s="16" t="s">
        <v>93</v>
      </c>
      <c r="C63" s="16" t="s">
        <v>159</v>
      </c>
      <c r="D63" s="12" t="s">
        <v>38</v>
      </c>
      <c r="E63" s="17" t="s">
        <v>160</v>
      </c>
      <c r="F63" s="18" t="s">
        <v>65</v>
      </c>
      <c r="G63" s="19">
        <v>1</v>
      </c>
      <c r="H63" s="20"/>
      <c r="I63" s="20">
        <f>ROUND(ROUND(H63,2)*ROUND(G63,3),2)</f>
        <v>0</v>
      </c>
      <c r="O63">
        <f>(I63*21)/100</f>
        <v>0</v>
      </c>
      <c r="P63" t="s">
        <v>13</v>
      </c>
    </row>
    <row r="64" spans="1:18" ht="13.2" x14ac:dyDescent="0.25">
      <c r="A64" s="21" t="s">
        <v>41</v>
      </c>
      <c r="E64" s="22" t="s">
        <v>38</v>
      </c>
    </row>
    <row r="65" spans="1:16" ht="13.2" x14ac:dyDescent="0.25">
      <c r="A65" s="23" t="s">
        <v>42</v>
      </c>
      <c r="E65" s="24" t="s">
        <v>38</v>
      </c>
    </row>
    <row r="66" spans="1:16" ht="39.6" x14ac:dyDescent="0.25">
      <c r="A66" t="s">
        <v>44</v>
      </c>
      <c r="E66" s="22" t="s">
        <v>161</v>
      </c>
    </row>
    <row r="67" spans="1:16" ht="13.2" x14ac:dyDescent="0.25">
      <c r="A67" s="12" t="s">
        <v>36</v>
      </c>
      <c r="B67" s="16" t="s">
        <v>97</v>
      </c>
      <c r="C67" s="16" t="s">
        <v>162</v>
      </c>
      <c r="D67" s="12" t="s">
        <v>38</v>
      </c>
      <c r="E67" s="17" t="s">
        <v>163</v>
      </c>
      <c r="F67" s="18" t="s">
        <v>65</v>
      </c>
      <c r="G67" s="19">
        <v>1</v>
      </c>
      <c r="H67" s="20"/>
      <c r="I67" s="20">
        <f>ROUND(ROUND(H67,2)*ROUND(G67,3),2)</f>
        <v>0</v>
      </c>
      <c r="O67">
        <f>(I67*21)/100</f>
        <v>0</v>
      </c>
      <c r="P67" t="s">
        <v>13</v>
      </c>
    </row>
    <row r="68" spans="1:16" ht="13.2" x14ac:dyDescent="0.25">
      <c r="A68" s="21" t="s">
        <v>41</v>
      </c>
      <c r="E68" s="22" t="s">
        <v>38</v>
      </c>
    </row>
    <row r="69" spans="1:16" ht="13.2" x14ac:dyDescent="0.25">
      <c r="A69" s="23" t="s">
        <v>42</v>
      </c>
      <c r="E69" s="24" t="s">
        <v>38</v>
      </c>
    </row>
    <row r="70" spans="1:16" ht="39.6" x14ac:dyDescent="0.25">
      <c r="A70" t="s">
        <v>44</v>
      </c>
      <c r="E70" s="22" t="s">
        <v>164</v>
      </c>
    </row>
    <row r="71" spans="1:16" ht="13.2" x14ac:dyDescent="0.25">
      <c r="A71" s="12" t="s">
        <v>36</v>
      </c>
      <c r="B71" s="16" t="s">
        <v>102</v>
      </c>
      <c r="C71" s="16" t="s">
        <v>165</v>
      </c>
      <c r="D71" s="12" t="s">
        <v>38</v>
      </c>
      <c r="E71" s="17" t="s">
        <v>108</v>
      </c>
      <c r="F71" s="18" t="s">
        <v>65</v>
      </c>
      <c r="G71" s="19">
        <v>1</v>
      </c>
      <c r="H71" s="20"/>
      <c r="I71" s="20">
        <f>ROUND(ROUND(H71,2)*ROUND(G71,3),2)</f>
        <v>0</v>
      </c>
      <c r="O71">
        <f>(I71*21)/100</f>
        <v>0</v>
      </c>
      <c r="P71" t="s">
        <v>13</v>
      </c>
    </row>
    <row r="72" spans="1:16" ht="13.2" x14ac:dyDescent="0.25">
      <c r="A72" s="21" t="s">
        <v>41</v>
      </c>
      <c r="E72" s="22" t="s">
        <v>38</v>
      </c>
    </row>
    <row r="73" spans="1:16" ht="13.2" x14ac:dyDescent="0.25">
      <c r="A73" s="23" t="s">
        <v>42</v>
      </c>
      <c r="E73" s="24" t="s">
        <v>38</v>
      </c>
    </row>
    <row r="74" spans="1:16" ht="39.6" x14ac:dyDescent="0.25">
      <c r="A74" t="s">
        <v>44</v>
      </c>
      <c r="E74" s="22" t="s">
        <v>166</v>
      </c>
    </row>
    <row r="75" spans="1:16" ht="13.2" x14ac:dyDescent="0.25">
      <c r="A75" s="12" t="s">
        <v>36</v>
      </c>
      <c r="B75" s="16" t="s">
        <v>106</v>
      </c>
      <c r="C75" s="16" t="s">
        <v>167</v>
      </c>
      <c r="D75" s="12" t="s">
        <v>38</v>
      </c>
      <c r="E75" s="17" t="s">
        <v>168</v>
      </c>
      <c r="F75" s="18" t="s">
        <v>100</v>
      </c>
      <c r="G75" s="19">
        <v>16</v>
      </c>
      <c r="H75" s="20"/>
      <c r="I75" s="20">
        <f>ROUND(ROUND(H75,2)*ROUND(G75,3),2)</f>
        <v>0</v>
      </c>
      <c r="O75">
        <f>(I75*21)/100</f>
        <v>0</v>
      </c>
      <c r="P75" t="s">
        <v>13</v>
      </c>
    </row>
    <row r="76" spans="1:16" ht="13.2" x14ac:dyDescent="0.25">
      <c r="A76" s="21" t="s">
        <v>41</v>
      </c>
      <c r="E76" s="22" t="s">
        <v>38</v>
      </c>
    </row>
    <row r="77" spans="1:16" ht="13.2" x14ac:dyDescent="0.25">
      <c r="A77" s="23" t="s">
        <v>42</v>
      </c>
      <c r="E77" s="24" t="s">
        <v>38</v>
      </c>
    </row>
    <row r="78" spans="1:16" ht="39.6" x14ac:dyDescent="0.25">
      <c r="A78" t="s">
        <v>44</v>
      </c>
      <c r="E78" s="22" t="s">
        <v>169</v>
      </c>
    </row>
    <row r="79" spans="1:16" ht="13.2" x14ac:dyDescent="0.25">
      <c r="A79" s="12" t="s">
        <v>36</v>
      </c>
      <c r="B79" s="16" t="s">
        <v>110</v>
      </c>
      <c r="C79" s="16" t="s">
        <v>170</v>
      </c>
      <c r="D79" s="12" t="s">
        <v>38</v>
      </c>
      <c r="E79" s="17" t="s">
        <v>171</v>
      </c>
      <c r="F79" s="18" t="s">
        <v>100</v>
      </c>
      <c r="G79" s="19">
        <v>8</v>
      </c>
      <c r="H79" s="20"/>
      <c r="I79" s="20">
        <f>ROUND(ROUND(H79,2)*ROUND(G79,3),2)</f>
        <v>0</v>
      </c>
      <c r="O79">
        <f>(I79*21)/100</f>
        <v>0</v>
      </c>
      <c r="P79" t="s">
        <v>13</v>
      </c>
    </row>
    <row r="80" spans="1:16" ht="13.2" x14ac:dyDescent="0.25">
      <c r="A80" s="21" t="s">
        <v>41</v>
      </c>
      <c r="E80" s="22" t="s">
        <v>38</v>
      </c>
    </row>
    <row r="81" spans="1:18" ht="13.2" x14ac:dyDescent="0.25">
      <c r="A81" s="23" t="s">
        <v>42</v>
      </c>
      <c r="E81" s="24" t="s">
        <v>38</v>
      </c>
    </row>
    <row r="82" spans="1:18" ht="39.6" x14ac:dyDescent="0.25">
      <c r="A82" t="s">
        <v>44</v>
      </c>
      <c r="E82" s="22" t="s">
        <v>172</v>
      </c>
    </row>
    <row r="83" spans="1:18" ht="12.75" customHeight="1" x14ac:dyDescent="0.25">
      <c r="A83" s="5" t="s">
        <v>33</v>
      </c>
      <c r="B83" s="5"/>
      <c r="C83" s="25" t="s">
        <v>173</v>
      </c>
      <c r="D83" s="5"/>
      <c r="E83" s="14" t="s">
        <v>174</v>
      </c>
      <c r="F83" s="5"/>
      <c r="G83" s="5"/>
      <c r="H83" s="5"/>
      <c r="I83" s="26">
        <f>0+Q83</f>
        <v>0</v>
      </c>
      <c r="O83">
        <f>0+R83</f>
        <v>0</v>
      </c>
      <c r="Q83">
        <f>0+I84+I88+I92</f>
        <v>0</v>
      </c>
      <c r="R83">
        <f>0+O84+O88+O92</f>
        <v>0</v>
      </c>
    </row>
    <row r="84" spans="1:18" ht="26.4" x14ac:dyDescent="0.25">
      <c r="A84" s="12" t="s">
        <v>36</v>
      </c>
      <c r="B84" s="16" t="s">
        <v>175</v>
      </c>
      <c r="C84" s="16" t="s">
        <v>176</v>
      </c>
      <c r="D84" s="12" t="s">
        <v>38</v>
      </c>
      <c r="E84" s="17" t="s">
        <v>177</v>
      </c>
      <c r="F84" s="18" t="s">
        <v>65</v>
      </c>
      <c r="G84" s="19">
        <v>15</v>
      </c>
      <c r="H84" s="20"/>
      <c r="I84" s="20">
        <f>ROUND(ROUND(H84,2)*ROUND(G84,3),2)</f>
        <v>0</v>
      </c>
      <c r="O84">
        <f>(I84*21)/100</f>
        <v>0</v>
      </c>
      <c r="P84" t="s">
        <v>13</v>
      </c>
    </row>
    <row r="85" spans="1:18" ht="13.2" x14ac:dyDescent="0.25">
      <c r="A85" s="21" t="s">
        <v>41</v>
      </c>
      <c r="E85" s="22" t="s">
        <v>38</v>
      </c>
    </row>
    <row r="86" spans="1:18" ht="13.2" x14ac:dyDescent="0.25">
      <c r="A86" s="23" t="s">
        <v>42</v>
      </c>
      <c r="E86" s="24" t="s">
        <v>38</v>
      </c>
    </row>
    <row r="87" spans="1:18" ht="66" x14ac:dyDescent="0.25">
      <c r="A87" t="s">
        <v>44</v>
      </c>
      <c r="E87" s="22" t="s">
        <v>178</v>
      </c>
    </row>
    <row r="88" spans="1:18" ht="13.2" x14ac:dyDescent="0.25">
      <c r="A88" s="12" t="s">
        <v>36</v>
      </c>
      <c r="B88" s="16" t="s">
        <v>179</v>
      </c>
      <c r="C88" s="16" t="s">
        <v>180</v>
      </c>
      <c r="D88" s="12" t="s">
        <v>38</v>
      </c>
      <c r="E88" s="17" t="s">
        <v>181</v>
      </c>
      <c r="F88" s="18" t="s">
        <v>65</v>
      </c>
      <c r="G88" s="19">
        <v>3</v>
      </c>
      <c r="H88" s="20"/>
      <c r="I88" s="20">
        <f>ROUND(ROUND(H88,2)*ROUND(G88,3),2)</f>
        <v>0</v>
      </c>
      <c r="O88">
        <f>(I88*21)/100</f>
        <v>0</v>
      </c>
      <c r="P88" t="s">
        <v>13</v>
      </c>
    </row>
    <row r="89" spans="1:18" ht="13.2" x14ac:dyDescent="0.25">
      <c r="A89" s="21" t="s">
        <v>41</v>
      </c>
      <c r="E89" s="22" t="s">
        <v>38</v>
      </c>
    </row>
    <row r="90" spans="1:18" ht="13.2" x14ac:dyDescent="0.25">
      <c r="A90" s="23" t="s">
        <v>42</v>
      </c>
      <c r="E90" s="24" t="s">
        <v>38</v>
      </c>
    </row>
    <row r="91" spans="1:18" ht="66" x14ac:dyDescent="0.25">
      <c r="A91" t="s">
        <v>44</v>
      </c>
      <c r="E91" s="22" t="s">
        <v>178</v>
      </c>
    </row>
    <row r="92" spans="1:18" ht="26.4" x14ac:dyDescent="0.25">
      <c r="A92" s="12" t="s">
        <v>36</v>
      </c>
      <c r="B92" s="16" t="s">
        <v>182</v>
      </c>
      <c r="C92" s="16" t="s">
        <v>183</v>
      </c>
      <c r="D92" s="12" t="s">
        <v>38</v>
      </c>
      <c r="E92" s="17" t="s">
        <v>184</v>
      </c>
      <c r="F92" s="18" t="s">
        <v>54</v>
      </c>
      <c r="G92" s="19">
        <v>20</v>
      </c>
      <c r="H92" s="20"/>
      <c r="I92" s="20">
        <f>ROUND(ROUND(H92,2)*ROUND(G92,3),2)</f>
        <v>0</v>
      </c>
      <c r="O92">
        <f>(I92*21)/100</f>
        <v>0</v>
      </c>
      <c r="P92" t="s">
        <v>13</v>
      </c>
    </row>
    <row r="93" spans="1:18" ht="13.2" x14ac:dyDescent="0.25">
      <c r="A93" s="21" t="s">
        <v>41</v>
      </c>
      <c r="E93" s="22" t="s">
        <v>38</v>
      </c>
    </row>
    <row r="94" spans="1:18" ht="13.2" x14ac:dyDescent="0.25">
      <c r="A94" s="23" t="s">
        <v>42</v>
      </c>
      <c r="E94" s="24" t="s">
        <v>38</v>
      </c>
    </row>
    <row r="95" spans="1:18" ht="66" x14ac:dyDescent="0.25">
      <c r="A95" t="s">
        <v>44</v>
      </c>
      <c r="E95" s="22" t="s">
        <v>185</v>
      </c>
    </row>
    <row r="96" spans="1:18" ht="12.75" customHeight="1" x14ac:dyDescent="0.25">
      <c r="A96" s="5" t="s">
        <v>33</v>
      </c>
      <c r="B96" s="5"/>
      <c r="C96" s="25" t="s">
        <v>186</v>
      </c>
      <c r="D96" s="5"/>
      <c r="E96" s="14" t="s">
        <v>187</v>
      </c>
      <c r="F96" s="5"/>
      <c r="G96" s="5"/>
      <c r="H96" s="5"/>
      <c r="I96" s="26">
        <f>0+Q96</f>
        <v>0</v>
      </c>
      <c r="O96">
        <f>0+R96</f>
        <v>0</v>
      </c>
      <c r="Q96">
        <f>0+I97+I101+I105+I109+I113+I117+I121+I125+I129+I133+I137+I141+I145+I149+I153+I157</f>
        <v>0</v>
      </c>
      <c r="R96">
        <f>0+O97+O101+O105+O109+O113+O117+O121+O125+O129+O133+O137+O141+O145+O149+O153+O157</f>
        <v>0</v>
      </c>
    </row>
    <row r="97" spans="1:16" ht="13.2" x14ac:dyDescent="0.25">
      <c r="A97" s="12" t="s">
        <v>36</v>
      </c>
      <c r="B97" s="16" t="s">
        <v>188</v>
      </c>
      <c r="C97" s="16" t="s">
        <v>189</v>
      </c>
      <c r="D97" s="12" t="s">
        <v>38</v>
      </c>
      <c r="E97" s="17" t="s">
        <v>190</v>
      </c>
      <c r="F97" s="18" t="s">
        <v>119</v>
      </c>
      <c r="G97" s="19">
        <v>35</v>
      </c>
      <c r="H97" s="20"/>
      <c r="I97" s="20">
        <f>ROUND(ROUND(H97,2)*ROUND(G97,3),2)</f>
        <v>0</v>
      </c>
      <c r="O97">
        <f>(I97*21)/100</f>
        <v>0</v>
      </c>
      <c r="P97" t="s">
        <v>13</v>
      </c>
    </row>
    <row r="98" spans="1:16" ht="13.2" x14ac:dyDescent="0.25">
      <c r="A98" s="21" t="s">
        <v>41</v>
      </c>
      <c r="E98" s="22" t="s">
        <v>38</v>
      </c>
    </row>
    <row r="99" spans="1:16" ht="13.2" x14ac:dyDescent="0.25">
      <c r="A99" s="23" t="s">
        <v>42</v>
      </c>
      <c r="E99" s="24" t="s">
        <v>38</v>
      </c>
    </row>
    <row r="100" spans="1:16" ht="224.4" x14ac:dyDescent="0.25">
      <c r="A100" t="s">
        <v>44</v>
      </c>
      <c r="E100" s="22" t="s">
        <v>191</v>
      </c>
    </row>
    <row r="101" spans="1:16" ht="13.2" x14ac:dyDescent="0.25">
      <c r="A101" s="12" t="s">
        <v>36</v>
      </c>
      <c r="B101" s="16" t="s">
        <v>192</v>
      </c>
      <c r="C101" s="16" t="s">
        <v>193</v>
      </c>
      <c r="D101" s="12" t="s">
        <v>38</v>
      </c>
      <c r="E101" s="17" t="s">
        <v>194</v>
      </c>
      <c r="F101" s="18" t="s">
        <v>119</v>
      </c>
      <c r="G101" s="19">
        <v>32</v>
      </c>
      <c r="H101" s="20"/>
      <c r="I101" s="20">
        <f>ROUND(ROUND(H101,2)*ROUND(G101,3),2)</f>
        <v>0</v>
      </c>
      <c r="O101">
        <f>(I101*21)/100</f>
        <v>0</v>
      </c>
      <c r="P101" t="s">
        <v>13</v>
      </c>
    </row>
    <row r="102" spans="1:16" ht="13.2" x14ac:dyDescent="0.25">
      <c r="A102" s="21" t="s">
        <v>41</v>
      </c>
      <c r="E102" s="22" t="s">
        <v>38</v>
      </c>
    </row>
    <row r="103" spans="1:16" ht="13.2" x14ac:dyDescent="0.25">
      <c r="A103" s="23" t="s">
        <v>42</v>
      </c>
      <c r="E103" s="24" t="s">
        <v>38</v>
      </c>
    </row>
    <row r="104" spans="1:16" ht="171.6" x14ac:dyDescent="0.25">
      <c r="A104" t="s">
        <v>44</v>
      </c>
      <c r="E104" s="22" t="s">
        <v>195</v>
      </c>
    </row>
    <row r="105" spans="1:16" ht="13.2" x14ac:dyDescent="0.25">
      <c r="A105" s="12" t="s">
        <v>36</v>
      </c>
      <c r="B105" s="16" t="s">
        <v>196</v>
      </c>
      <c r="C105" s="16" t="s">
        <v>197</v>
      </c>
      <c r="D105" s="12" t="s">
        <v>38</v>
      </c>
      <c r="E105" s="17" t="s">
        <v>198</v>
      </c>
      <c r="F105" s="18" t="s">
        <v>119</v>
      </c>
      <c r="G105" s="19">
        <v>2</v>
      </c>
      <c r="H105" s="20"/>
      <c r="I105" s="20">
        <f>ROUND(ROUND(H105,2)*ROUND(G105,3),2)</f>
        <v>0</v>
      </c>
      <c r="O105">
        <f>(I105*21)/100</f>
        <v>0</v>
      </c>
      <c r="P105" t="s">
        <v>13</v>
      </c>
    </row>
    <row r="106" spans="1:16" ht="13.2" x14ac:dyDescent="0.25">
      <c r="A106" s="21" t="s">
        <v>41</v>
      </c>
      <c r="E106" s="22" t="s">
        <v>38</v>
      </c>
    </row>
    <row r="107" spans="1:16" ht="13.2" x14ac:dyDescent="0.25">
      <c r="A107" s="23" t="s">
        <v>42</v>
      </c>
      <c r="E107" s="24" t="s">
        <v>38</v>
      </c>
    </row>
    <row r="108" spans="1:16" ht="171.6" x14ac:dyDescent="0.25">
      <c r="A108" t="s">
        <v>44</v>
      </c>
      <c r="E108" s="22" t="s">
        <v>199</v>
      </c>
    </row>
    <row r="109" spans="1:16" ht="26.4" x14ac:dyDescent="0.25">
      <c r="A109" s="12" t="s">
        <v>36</v>
      </c>
      <c r="B109" s="16" t="s">
        <v>200</v>
      </c>
      <c r="C109" s="16" t="s">
        <v>201</v>
      </c>
      <c r="D109" s="12" t="s">
        <v>38</v>
      </c>
      <c r="E109" s="17" t="s">
        <v>202</v>
      </c>
      <c r="F109" s="18" t="s">
        <v>65</v>
      </c>
      <c r="G109" s="19">
        <v>40</v>
      </c>
      <c r="H109" s="20"/>
      <c r="I109" s="20">
        <f>ROUND(ROUND(H109,2)*ROUND(G109,3),2)</f>
        <v>0</v>
      </c>
      <c r="O109">
        <f>(I109*21)/100</f>
        <v>0</v>
      </c>
      <c r="P109" t="s">
        <v>13</v>
      </c>
    </row>
    <row r="110" spans="1:16" ht="13.2" x14ac:dyDescent="0.25">
      <c r="A110" s="21" t="s">
        <v>41</v>
      </c>
      <c r="E110" s="22" t="s">
        <v>38</v>
      </c>
    </row>
    <row r="111" spans="1:16" ht="13.2" x14ac:dyDescent="0.25">
      <c r="A111" s="23" t="s">
        <v>42</v>
      </c>
      <c r="E111" s="24" t="s">
        <v>38</v>
      </c>
    </row>
    <row r="112" spans="1:16" ht="26.4" x14ac:dyDescent="0.25">
      <c r="A112" t="s">
        <v>44</v>
      </c>
      <c r="E112" s="22" t="s">
        <v>203</v>
      </c>
    </row>
    <row r="113" spans="1:16" ht="13.2" x14ac:dyDescent="0.25">
      <c r="A113" s="12" t="s">
        <v>36</v>
      </c>
      <c r="B113" s="16" t="s">
        <v>204</v>
      </c>
      <c r="C113" s="16" t="s">
        <v>205</v>
      </c>
      <c r="D113" s="12" t="s">
        <v>38</v>
      </c>
      <c r="E113" s="17" t="s">
        <v>206</v>
      </c>
      <c r="F113" s="18" t="s">
        <v>50</v>
      </c>
      <c r="G113" s="19">
        <v>0.2</v>
      </c>
      <c r="H113" s="20"/>
      <c r="I113" s="20">
        <f>ROUND(ROUND(H113,2)*ROUND(G113,3),2)</f>
        <v>0</v>
      </c>
      <c r="O113">
        <f>(I113*21)/100</f>
        <v>0</v>
      </c>
      <c r="P113" t="s">
        <v>13</v>
      </c>
    </row>
    <row r="114" spans="1:16" ht="13.2" x14ac:dyDescent="0.25">
      <c r="A114" s="21" t="s">
        <v>41</v>
      </c>
      <c r="E114" s="22" t="s">
        <v>38</v>
      </c>
    </row>
    <row r="115" spans="1:16" ht="13.2" x14ac:dyDescent="0.25">
      <c r="A115" s="23" t="s">
        <v>42</v>
      </c>
      <c r="E115" s="24" t="s">
        <v>38</v>
      </c>
    </row>
    <row r="116" spans="1:16" ht="66" x14ac:dyDescent="0.25">
      <c r="A116" t="s">
        <v>44</v>
      </c>
      <c r="E116" s="22" t="s">
        <v>51</v>
      </c>
    </row>
    <row r="117" spans="1:16" ht="13.2" x14ac:dyDescent="0.25">
      <c r="A117" s="12" t="s">
        <v>36</v>
      </c>
      <c r="B117" s="16" t="s">
        <v>207</v>
      </c>
      <c r="C117" s="16" t="s">
        <v>208</v>
      </c>
      <c r="D117" s="12" t="s">
        <v>38</v>
      </c>
      <c r="E117" s="17" t="s">
        <v>209</v>
      </c>
      <c r="F117" s="18" t="s">
        <v>54</v>
      </c>
      <c r="G117" s="19">
        <v>190</v>
      </c>
      <c r="H117" s="20"/>
      <c r="I117" s="20">
        <f>ROUND(ROUND(H117,2)*ROUND(G117,3),2)</f>
        <v>0</v>
      </c>
      <c r="O117">
        <f>(I117*21)/100</f>
        <v>0</v>
      </c>
      <c r="P117" t="s">
        <v>13</v>
      </c>
    </row>
    <row r="118" spans="1:16" ht="13.2" x14ac:dyDescent="0.25">
      <c r="A118" s="21" t="s">
        <v>41</v>
      </c>
      <c r="E118" s="22" t="s">
        <v>38</v>
      </c>
    </row>
    <row r="119" spans="1:16" ht="13.2" x14ac:dyDescent="0.25">
      <c r="A119" s="23" t="s">
        <v>42</v>
      </c>
      <c r="E119" s="24" t="s">
        <v>38</v>
      </c>
    </row>
    <row r="120" spans="1:16" ht="52.8" x14ac:dyDescent="0.25">
      <c r="A120" t="s">
        <v>44</v>
      </c>
      <c r="E120" s="22" t="s">
        <v>210</v>
      </c>
    </row>
    <row r="121" spans="1:16" ht="13.2" x14ac:dyDescent="0.25">
      <c r="A121" s="12" t="s">
        <v>36</v>
      </c>
      <c r="B121" s="16" t="s">
        <v>211</v>
      </c>
      <c r="C121" s="16" t="s">
        <v>212</v>
      </c>
      <c r="D121" s="12" t="s">
        <v>38</v>
      </c>
      <c r="E121" s="17" t="s">
        <v>213</v>
      </c>
      <c r="F121" s="18" t="s">
        <v>54</v>
      </c>
      <c r="G121" s="19">
        <v>80</v>
      </c>
      <c r="H121" s="20"/>
      <c r="I121" s="20">
        <f>ROUND(ROUND(H121,2)*ROUND(G121,3),2)</f>
        <v>0</v>
      </c>
      <c r="O121">
        <f>(I121*21)/100</f>
        <v>0</v>
      </c>
      <c r="P121" t="s">
        <v>13</v>
      </c>
    </row>
    <row r="122" spans="1:16" ht="13.2" x14ac:dyDescent="0.25">
      <c r="A122" s="21" t="s">
        <v>41</v>
      </c>
      <c r="E122" s="22" t="s">
        <v>38</v>
      </c>
    </row>
    <row r="123" spans="1:16" ht="13.2" x14ac:dyDescent="0.25">
      <c r="A123" s="23" t="s">
        <v>42</v>
      </c>
      <c r="E123" s="24" t="s">
        <v>38</v>
      </c>
    </row>
    <row r="124" spans="1:16" ht="26.4" x14ac:dyDescent="0.25">
      <c r="A124" t="s">
        <v>44</v>
      </c>
      <c r="E124" s="22" t="s">
        <v>214</v>
      </c>
    </row>
    <row r="125" spans="1:16" ht="13.2" x14ac:dyDescent="0.25">
      <c r="A125" s="12" t="s">
        <v>36</v>
      </c>
      <c r="B125" s="16" t="s">
        <v>215</v>
      </c>
      <c r="C125" s="16" t="s">
        <v>216</v>
      </c>
      <c r="D125" s="12" t="s">
        <v>38</v>
      </c>
      <c r="E125" s="17" t="s">
        <v>217</v>
      </c>
      <c r="F125" s="18" t="s">
        <v>54</v>
      </c>
      <c r="G125" s="19">
        <v>51</v>
      </c>
      <c r="H125" s="20"/>
      <c r="I125" s="20">
        <f>ROUND(ROUND(H125,2)*ROUND(G125,3),2)</f>
        <v>0</v>
      </c>
      <c r="O125">
        <f>(I125*21)/100</f>
        <v>0</v>
      </c>
      <c r="P125" t="s">
        <v>13</v>
      </c>
    </row>
    <row r="126" spans="1:16" ht="13.2" x14ac:dyDescent="0.25">
      <c r="A126" s="21" t="s">
        <v>41</v>
      </c>
      <c r="E126" s="22" t="s">
        <v>38</v>
      </c>
    </row>
    <row r="127" spans="1:16" ht="13.2" x14ac:dyDescent="0.25">
      <c r="A127" s="23" t="s">
        <v>42</v>
      </c>
      <c r="E127" s="24" t="s">
        <v>38</v>
      </c>
    </row>
    <row r="128" spans="1:16" ht="79.2" x14ac:dyDescent="0.25">
      <c r="A128" t="s">
        <v>44</v>
      </c>
      <c r="E128" s="22" t="s">
        <v>218</v>
      </c>
    </row>
    <row r="129" spans="1:16" ht="26.4" x14ac:dyDescent="0.25">
      <c r="A129" s="12" t="s">
        <v>36</v>
      </c>
      <c r="B129" s="16" t="s">
        <v>219</v>
      </c>
      <c r="C129" s="16" t="s">
        <v>220</v>
      </c>
      <c r="D129" s="12" t="s">
        <v>38</v>
      </c>
      <c r="E129" s="17" t="s">
        <v>221</v>
      </c>
      <c r="F129" s="18" t="s">
        <v>65</v>
      </c>
      <c r="G129" s="19">
        <v>4</v>
      </c>
      <c r="H129" s="20"/>
      <c r="I129" s="20">
        <f>ROUND(ROUND(H129,2)*ROUND(G129,3),2)</f>
        <v>0</v>
      </c>
      <c r="O129">
        <f>(I129*21)/100</f>
        <v>0</v>
      </c>
      <c r="P129" t="s">
        <v>13</v>
      </c>
    </row>
    <row r="130" spans="1:16" ht="13.2" x14ac:dyDescent="0.25">
      <c r="A130" s="21" t="s">
        <v>41</v>
      </c>
      <c r="E130" s="22" t="s">
        <v>38</v>
      </c>
    </row>
    <row r="131" spans="1:16" ht="13.2" x14ac:dyDescent="0.25">
      <c r="A131" s="23" t="s">
        <v>42</v>
      </c>
      <c r="E131" s="24" t="s">
        <v>38</v>
      </c>
    </row>
    <row r="132" spans="1:16" ht="52.8" x14ac:dyDescent="0.25">
      <c r="A132" t="s">
        <v>44</v>
      </c>
      <c r="E132" s="22" t="s">
        <v>210</v>
      </c>
    </row>
    <row r="133" spans="1:16" ht="13.2" x14ac:dyDescent="0.25">
      <c r="A133" s="12" t="s">
        <v>36</v>
      </c>
      <c r="B133" s="16" t="s">
        <v>222</v>
      </c>
      <c r="C133" s="16" t="s">
        <v>223</v>
      </c>
      <c r="D133" s="12" t="s">
        <v>38</v>
      </c>
      <c r="E133" s="17" t="s">
        <v>224</v>
      </c>
      <c r="F133" s="18" t="s">
        <v>54</v>
      </c>
      <c r="G133" s="19">
        <v>520</v>
      </c>
      <c r="H133" s="20"/>
      <c r="I133" s="20">
        <f>ROUND(ROUND(H133,2)*ROUND(G133,3),2)</f>
        <v>0</v>
      </c>
      <c r="O133">
        <f>(I133*21)/100</f>
        <v>0</v>
      </c>
      <c r="P133" t="s">
        <v>13</v>
      </c>
    </row>
    <row r="134" spans="1:16" ht="13.2" x14ac:dyDescent="0.25">
      <c r="A134" s="21" t="s">
        <v>41</v>
      </c>
      <c r="E134" s="22" t="s">
        <v>38</v>
      </c>
    </row>
    <row r="135" spans="1:16" ht="13.2" x14ac:dyDescent="0.25">
      <c r="A135" s="23" t="s">
        <v>42</v>
      </c>
      <c r="E135" s="24" t="s">
        <v>38</v>
      </c>
    </row>
    <row r="136" spans="1:16" ht="39.6" x14ac:dyDescent="0.25">
      <c r="A136" t="s">
        <v>44</v>
      </c>
      <c r="E136" s="22" t="s">
        <v>225</v>
      </c>
    </row>
    <row r="137" spans="1:16" ht="26.4" x14ac:dyDescent="0.25">
      <c r="A137" s="12" t="s">
        <v>36</v>
      </c>
      <c r="B137" s="16" t="s">
        <v>226</v>
      </c>
      <c r="C137" s="16" t="s">
        <v>227</v>
      </c>
      <c r="D137" s="12" t="s">
        <v>38</v>
      </c>
      <c r="E137" s="17" t="s">
        <v>228</v>
      </c>
      <c r="F137" s="18" t="s">
        <v>65</v>
      </c>
      <c r="G137" s="19">
        <v>40</v>
      </c>
      <c r="H137" s="20"/>
      <c r="I137" s="20">
        <f>ROUND(ROUND(H137,2)*ROUND(G137,3),2)</f>
        <v>0</v>
      </c>
      <c r="O137">
        <f>(I137*21)/100</f>
        <v>0</v>
      </c>
      <c r="P137" t="s">
        <v>13</v>
      </c>
    </row>
    <row r="138" spans="1:16" ht="13.2" x14ac:dyDescent="0.25">
      <c r="A138" s="21" t="s">
        <v>41</v>
      </c>
      <c r="E138" s="22" t="s">
        <v>38</v>
      </c>
    </row>
    <row r="139" spans="1:16" ht="13.2" x14ac:dyDescent="0.25">
      <c r="A139" s="23" t="s">
        <v>42</v>
      </c>
      <c r="E139" s="24" t="s">
        <v>38</v>
      </c>
    </row>
    <row r="140" spans="1:16" ht="39.6" x14ac:dyDescent="0.25">
      <c r="A140" t="s">
        <v>44</v>
      </c>
      <c r="E140" s="22" t="s">
        <v>229</v>
      </c>
    </row>
    <row r="141" spans="1:16" ht="13.2" x14ac:dyDescent="0.25">
      <c r="A141" s="12" t="s">
        <v>36</v>
      </c>
      <c r="B141" s="16" t="s">
        <v>230</v>
      </c>
      <c r="C141" s="16" t="s">
        <v>231</v>
      </c>
      <c r="D141" s="12" t="s">
        <v>38</v>
      </c>
      <c r="E141" s="17" t="s">
        <v>232</v>
      </c>
      <c r="F141" s="18" t="s">
        <v>54</v>
      </c>
      <c r="G141" s="19">
        <v>520</v>
      </c>
      <c r="H141" s="20"/>
      <c r="I141" s="20">
        <f>ROUND(ROUND(H141,2)*ROUND(G141,3),2)</f>
        <v>0</v>
      </c>
      <c r="O141">
        <f>(I141*21)/100</f>
        <v>0</v>
      </c>
      <c r="P141" t="s">
        <v>13</v>
      </c>
    </row>
    <row r="142" spans="1:16" ht="13.2" x14ac:dyDescent="0.25">
      <c r="A142" s="21" t="s">
        <v>41</v>
      </c>
      <c r="E142" s="22" t="s">
        <v>38</v>
      </c>
    </row>
    <row r="143" spans="1:16" ht="13.2" x14ac:dyDescent="0.25">
      <c r="A143" s="23" t="s">
        <v>42</v>
      </c>
      <c r="E143" s="24" t="s">
        <v>38</v>
      </c>
    </row>
    <row r="144" spans="1:16" ht="26.4" x14ac:dyDescent="0.25">
      <c r="A144" t="s">
        <v>44</v>
      </c>
      <c r="E144" s="22" t="s">
        <v>233</v>
      </c>
    </row>
    <row r="145" spans="1:16" ht="13.2" x14ac:dyDescent="0.25">
      <c r="A145" s="12" t="s">
        <v>36</v>
      </c>
      <c r="B145" s="16" t="s">
        <v>234</v>
      </c>
      <c r="C145" s="16" t="s">
        <v>235</v>
      </c>
      <c r="D145" s="12" t="s">
        <v>38</v>
      </c>
      <c r="E145" s="17" t="s">
        <v>236</v>
      </c>
      <c r="F145" s="18" t="s">
        <v>65</v>
      </c>
      <c r="G145" s="19">
        <v>2</v>
      </c>
      <c r="H145" s="20"/>
      <c r="I145" s="20">
        <f>ROUND(ROUND(H145,2)*ROUND(G145,3),2)</f>
        <v>0</v>
      </c>
      <c r="O145">
        <f>(I145*21)/100</f>
        <v>0</v>
      </c>
      <c r="P145" t="s">
        <v>13</v>
      </c>
    </row>
    <row r="146" spans="1:16" ht="13.2" x14ac:dyDescent="0.25">
      <c r="A146" s="21" t="s">
        <v>41</v>
      </c>
      <c r="E146" s="22" t="s">
        <v>38</v>
      </c>
    </row>
    <row r="147" spans="1:16" ht="13.2" x14ac:dyDescent="0.25">
      <c r="A147" s="23" t="s">
        <v>42</v>
      </c>
      <c r="E147" s="24" t="s">
        <v>38</v>
      </c>
    </row>
    <row r="148" spans="1:16" ht="39.6" x14ac:dyDescent="0.25">
      <c r="A148" t="s">
        <v>44</v>
      </c>
      <c r="E148" s="22" t="s">
        <v>237</v>
      </c>
    </row>
    <row r="149" spans="1:16" ht="13.2" x14ac:dyDescent="0.25">
      <c r="A149" s="12" t="s">
        <v>36</v>
      </c>
      <c r="B149" s="16" t="s">
        <v>238</v>
      </c>
      <c r="C149" s="16" t="s">
        <v>239</v>
      </c>
      <c r="D149" s="12" t="s">
        <v>38</v>
      </c>
      <c r="E149" s="17" t="s">
        <v>240</v>
      </c>
      <c r="F149" s="18" t="s">
        <v>241</v>
      </c>
      <c r="G149" s="19">
        <v>30</v>
      </c>
      <c r="H149" s="20"/>
      <c r="I149" s="20">
        <f>ROUND(ROUND(H149,2)*ROUND(G149,3),2)</f>
        <v>0</v>
      </c>
      <c r="O149">
        <f>(I149*21)/100</f>
        <v>0</v>
      </c>
      <c r="P149" t="s">
        <v>13</v>
      </c>
    </row>
    <row r="150" spans="1:16" ht="13.2" x14ac:dyDescent="0.25">
      <c r="A150" s="21" t="s">
        <v>41</v>
      </c>
      <c r="E150" s="22" t="s">
        <v>38</v>
      </c>
    </row>
    <row r="151" spans="1:16" ht="13.2" x14ac:dyDescent="0.25">
      <c r="A151" s="23" t="s">
        <v>42</v>
      </c>
      <c r="E151" s="24" t="s">
        <v>38</v>
      </c>
    </row>
    <row r="152" spans="1:16" ht="79.2" x14ac:dyDescent="0.25">
      <c r="A152" t="s">
        <v>44</v>
      </c>
      <c r="E152" s="22" t="s">
        <v>242</v>
      </c>
    </row>
    <row r="153" spans="1:16" ht="13.2" x14ac:dyDescent="0.25">
      <c r="A153" s="12" t="s">
        <v>36</v>
      </c>
      <c r="B153" s="16" t="s">
        <v>243</v>
      </c>
      <c r="C153" s="16" t="s">
        <v>244</v>
      </c>
      <c r="D153" s="12" t="s">
        <v>38</v>
      </c>
      <c r="E153" s="17" t="s">
        <v>245</v>
      </c>
      <c r="F153" s="18" t="s">
        <v>65</v>
      </c>
      <c r="G153" s="19">
        <v>20</v>
      </c>
      <c r="H153" s="20"/>
      <c r="I153" s="20">
        <f>ROUND(ROUND(H153,2)*ROUND(G153,3),2)</f>
        <v>0</v>
      </c>
      <c r="O153">
        <f>(I153*21)/100</f>
        <v>0</v>
      </c>
      <c r="P153" t="s">
        <v>13</v>
      </c>
    </row>
    <row r="154" spans="1:16" ht="13.2" x14ac:dyDescent="0.25">
      <c r="A154" s="21" t="s">
        <v>41</v>
      </c>
      <c r="E154" s="22" t="s">
        <v>38</v>
      </c>
    </row>
    <row r="155" spans="1:16" ht="13.2" x14ac:dyDescent="0.25">
      <c r="A155" s="23" t="s">
        <v>42</v>
      </c>
      <c r="E155" s="24" t="s">
        <v>38</v>
      </c>
    </row>
    <row r="156" spans="1:16" ht="39.6" x14ac:dyDescent="0.25">
      <c r="A156" t="s">
        <v>44</v>
      </c>
      <c r="E156" s="22" t="s">
        <v>246</v>
      </c>
    </row>
    <row r="157" spans="1:16" ht="26.4" x14ac:dyDescent="0.25">
      <c r="A157" s="12" t="s">
        <v>36</v>
      </c>
      <c r="B157" s="16" t="s">
        <v>247</v>
      </c>
      <c r="C157" s="16" t="s">
        <v>248</v>
      </c>
      <c r="D157" s="12" t="s">
        <v>38</v>
      </c>
      <c r="E157" s="17" t="s">
        <v>249</v>
      </c>
      <c r="F157" s="18" t="s">
        <v>119</v>
      </c>
      <c r="G157" s="19">
        <v>6</v>
      </c>
      <c r="H157" s="20"/>
      <c r="I157" s="20">
        <f>ROUND(ROUND(H157,2)*ROUND(G157,3),2)</f>
        <v>0</v>
      </c>
      <c r="O157">
        <f>(I157*21)/100</f>
        <v>0</v>
      </c>
      <c r="P157" t="s">
        <v>13</v>
      </c>
    </row>
    <row r="158" spans="1:16" ht="13.2" x14ac:dyDescent="0.25">
      <c r="A158" s="21" t="s">
        <v>41</v>
      </c>
      <c r="E158" s="22" t="s">
        <v>38</v>
      </c>
    </row>
    <row r="159" spans="1:16" ht="13.2" x14ac:dyDescent="0.25">
      <c r="A159" s="23" t="s">
        <v>42</v>
      </c>
      <c r="E159" s="24" t="s">
        <v>38</v>
      </c>
    </row>
    <row r="160" spans="1:16" ht="39.6" x14ac:dyDescent="0.25">
      <c r="A160" t="s">
        <v>44</v>
      </c>
      <c r="E160" s="22" t="s">
        <v>250</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topLeftCell="B1" workbookViewId="0">
      <pane ySplit="7" topLeftCell="A35" activePane="bottomLeft" state="frozen"/>
      <selection pane="bottomLeft" activeCell="I38" sqref="I38"/>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0</v>
      </c>
      <c r="B1" s="1"/>
      <c r="C1" s="1"/>
      <c r="D1" s="1"/>
      <c r="E1" s="1" t="s">
        <v>2</v>
      </c>
      <c r="F1" s="1"/>
      <c r="G1" s="1"/>
      <c r="H1" s="1"/>
      <c r="I1" s="1"/>
      <c r="P1" t="s">
        <v>12</v>
      </c>
    </row>
    <row r="2" spans="1:18" ht="25.05" customHeight="1" x14ac:dyDescent="0.25">
      <c r="B2" s="1"/>
      <c r="C2" s="1"/>
      <c r="D2" s="1"/>
      <c r="E2" s="2" t="s">
        <v>3</v>
      </c>
      <c r="F2" s="1"/>
      <c r="G2" s="1"/>
      <c r="H2" s="5"/>
      <c r="I2" s="5"/>
      <c r="O2">
        <f>0+O8+O21+O26</f>
        <v>0</v>
      </c>
      <c r="P2" t="s">
        <v>12</v>
      </c>
    </row>
    <row r="3" spans="1:18" ht="15" customHeight="1" x14ac:dyDescent="0.25">
      <c r="A3" t="s">
        <v>1</v>
      </c>
      <c r="B3" s="6" t="s">
        <v>4</v>
      </c>
      <c r="C3" s="29" t="s">
        <v>5</v>
      </c>
      <c r="D3" s="30"/>
      <c r="E3" s="7" t="s">
        <v>6</v>
      </c>
      <c r="F3" s="1"/>
      <c r="G3" s="4"/>
      <c r="H3" s="3" t="s">
        <v>251</v>
      </c>
      <c r="I3" s="27">
        <f>0+I8+I21+I26</f>
        <v>0</v>
      </c>
      <c r="O3" t="s">
        <v>9</v>
      </c>
      <c r="P3" t="s">
        <v>13</v>
      </c>
    </row>
    <row r="4" spans="1:18" ht="15" customHeight="1" x14ac:dyDescent="0.25">
      <c r="A4" t="s">
        <v>7</v>
      </c>
      <c r="B4" s="9" t="s">
        <v>8</v>
      </c>
      <c r="C4" s="31" t="s">
        <v>251</v>
      </c>
      <c r="D4" s="32"/>
      <c r="E4" s="10" t="s">
        <v>252</v>
      </c>
      <c r="F4" s="5"/>
      <c r="G4" s="5"/>
      <c r="H4" s="11"/>
      <c r="I4" s="11"/>
      <c r="O4" t="s">
        <v>10</v>
      </c>
      <c r="P4" t="s">
        <v>13</v>
      </c>
    </row>
    <row r="5" spans="1:18" ht="12.75" customHeight="1" x14ac:dyDescent="0.25">
      <c r="A5" s="28" t="s">
        <v>16</v>
      </c>
      <c r="B5" s="28" t="s">
        <v>18</v>
      </c>
      <c r="C5" s="28" t="s">
        <v>20</v>
      </c>
      <c r="D5" s="28" t="s">
        <v>21</v>
      </c>
      <c r="E5" s="28" t="s">
        <v>22</v>
      </c>
      <c r="F5" s="28" t="s">
        <v>24</v>
      </c>
      <c r="G5" s="28" t="s">
        <v>26</v>
      </c>
      <c r="H5" s="28" t="s">
        <v>28</v>
      </c>
      <c r="I5" s="28"/>
      <c r="O5" t="s">
        <v>11</v>
      </c>
      <c r="P5" t="s">
        <v>13</v>
      </c>
    </row>
    <row r="6" spans="1:18" ht="12.75" customHeight="1" x14ac:dyDescent="0.25">
      <c r="A6" s="28"/>
      <c r="B6" s="28"/>
      <c r="C6" s="28"/>
      <c r="D6" s="28"/>
      <c r="E6" s="28"/>
      <c r="F6" s="28"/>
      <c r="G6" s="28"/>
      <c r="H6" s="8" t="s">
        <v>29</v>
      </c>
      <c r="I6" s="8" t="s">
        <v>31</v>
      </c>
    </row>
    <row r="7" spans="1:18" ht="12.75" customHeight="1" x14ac:dyDescent="0.25">
      <c r="A7" s="8" t="s">
        <v>17</v>
      </c>
      <c r="B7" s="8" t="s">
        <v>19</v>
      </c>
      <c r="C7" s="8" t="s">
        <v>13</v>
      </c>
      <c r="D7" s="8" t="s">
        <v>12</v>
      </c>
      <c r="E7" s="8" t="s">
        <v>23</v>
      </c>
      <c r="F7" s="8" t="s">
        <v>25</v>
      </c>
      <c r="G7" s="8" t="s">
        <v>27</v>
      </c>
      <c r="H7" s="8" t="s">
        <v>30</v>
      </c>
      <c r="I7" s="8" t="s">
        <v>32</v>
      </c>
    </row>
    <row r="8" spans="1:18" ht="12.75" customHeight="1" x14ac:dyDescent="0.25">
      <c r="A8" s="11" t="s">
        <v>33</v>
      </c>
      <c r="B8" s="11"/>
      <c r="C8" s="13" t="s">
        <v>17</v>
      </c>
      <c r="D8" s="11"/>
      <c r="E8" s="14" t="s">
        <v>253</v>
      </c>
      <c r="F8" s="11"/>
      <c r="G8" s="11"/>
      <c r="H8" s="11"/>
      <c r="I8" s="15">
        <f>0+Q8</f>
        <v>0</v>
      </c>
      <c r="O8">
        <f>0+R8</f>
        <v>0</v>
      </c>
      <c r="Q8">
        <f>0+I9+I13+I17</f>
        <v>0</v>
      </c>
      <c r="R8">
        <f>0+O9+O13+O17</f>
        <v>0</v>
      </c>
    </row>
    <row r="9" spans="1:18" ht="26.4" x14ac:dyDescent="0.25">
      <c r="A9" s="12" t="s">
        <v>36</v>
      </c>
      <c r="B9" s="16" t="s">
        <v>19</v>
      </c>
      <c r="C9" s="16" t="s">
        <v>254</v>
      </c>
      <c r="D9" s="12" t="s">
        <v>38</v>
      </c>
      <c r="E9" s="17" t="s">
        <v>255</v>
      </c>
      <c r="F9" s="18" t="s">
        <v>40</v>
      </c>
      <c r="G9" s="19">
        <v>54.6</v>
      </c>
      <c r="H9" s="20"/>
      <c r="I9" s="20">
        <f>ROUND(ROUND(H9,2)*ROUND(G9,3),2)</f>
        <v>0</v>
      </c>
      <c r="O9">
        <f>(I9*21)/100</f>
        <v>0</v>
      </c>
      <c r="P9" t="s">
        <v>13</v>
      </c>
    </row>
    <row r="10" spans="1:18" ht="13.2" x14ac:dyDescent="0.25">
      <c r="A10" s="21" t="s">
        <v>41</v>
      </c>
      <c r="E10" s="22" t="s">
        <v>38</v>
      </c>
    </row>
    <row r="11" spans="1:18" ht="13.2" x14ac:dyDescent="0.25">
      <c r="A11" s="23" t="s">
        <v>42</v>
      </c>
      <c r="E11" s="24" t="s">
        <v>256</v>
      </c>
    </row>
    <row r="12" spans="1:18" ht="145.19999999999999" x14ac:dyDescent="0.25">
      <c r="A12" t="s">
        <v>44</v>
      </c>
      <c r="E12" s="22" t="s">
        <v>257</v>
      </c>
    </row>
    <row r="13" spans="1:18" ht="26.4" x14ac:dyDescent="0.25">
      <c r="A13" s="12" t="s">
        <v>36</v>
      </c>
      <c r="B13" s="16" t="s">
        <v>13</v>
      </c>
      <c r="C13" s="16" t="s">
        <v>258</v>
      </c>
      <c r="D13" s="12" t="s">
        <v>38</v>
      </c>
      <c r="E13" s="17" t="s">
        <v>259</v>
      </c>
      <c r="F13" s="18" t="s">
        <v>40</v>
      </c>
      <c r="G13" s="19">
        <v>127.4</v>
      </c>
      <c r="H13" s="20"/>
      <c r="I13" s="20">
        <f>ROUND(ROUND(H13,2)*ROUND(G13,3),2)</f>
        <v>0</v>
      </c>
      <c r="O13">
        <f>(I13*21)/100</f>
        <v>0</v>
      </c>
      <c r="P13" t="s">
        <v>13</v>
      </c>
    </row>
    <row r="14" spans="1:18" ht="13.2" x14ac:dyDescent="0.25">
      <c r="A14" s="21" t="s">
        <v>41</v>
      </c>
      <c r="E14" s="22" t="s">
        <v>38</v>
      </c>
    </row>
    <row r="15" spans="1:18" ht="13.2" x14ac:dyDescent="0.25">
      <c r="A15" s="23" t="s">
        <v>42</v>
      </c>
      <c r="E15" s="24" t="s">
        <v>256</v>
      </c>
    </row>
    <row r="16" spans="1:18" ht="145.19999999999999" x14ac:dyDescent="0.25">
      <c r="A16" t="s">
        <v>44</v>
      </c>
      <c r="E16" s="22" t="s">
        <v>260</v>
      </c>
    </row>
    <row r="17" spans="1:18" ht="13.2" x14ac:dyDescent="0.25">
      <c r="A17" s="12" t="s">
        <v>36</v>
      </c>
      <c r="B17" s="16" t="s">
        <v>12</v>
      </c>
      <c r="C17" s="16" t="s">
        <v>261</v>
      </c>
      <c r="D17" s="12" t="s">
        <v>38</v>
      </c>
      <c r="E17" s="17" t="s">
        <v>262</v>
      </c>
      <c r="F17" s="18" t="s">
        <v>100</v>
      </c>
      <c r="G17" s="19">
        <v>20</v>
      </c>
      <c r="H17" s="20"/>
      <c r="I17" s="20">
        <f>ROUND(ROUND(H17,2)*ROUND(G17,3),2)</f>
        <v>0</v>
      </c>
      <c r="O17">
        <f>(I17*21)/100</f>
        <v>0</v>
      </c>
      <c r="P17" t="s">
        <v>13</v>
      </c>
    </row>
    <row r="18" spans="1:18" ht="13.2" x14ac:dyDescent="0.25">
      <c r="A18" s="21" t="s">
        <v>41</v>
      </c>
      <c r="E18" s="22" t="s">
        <v>38</v>
      </c>
    </row>
    <row r="19" spans="1:18" ht="13.2" x14ac:dyDescent="0.25">
      <c r="A19" s="23" t="s">
        <v>42</v>
      </c>
      <c r="E19" s="24" t="s">
        <v>256</v>
      </c>
    </row>
    <row r="20" spans="1:18" ht="13.2" x14ac:dyDescent="0.25">
      <c r="A20" t="s">
        <v>44</v>
      </c>
      <c r="E20" s="22" t="s">
        <v>263</v>
      </c>
    </row>
    <row r="21" spans="1:18" ht="12.75" customHeight="1" x14ac:dyDescent="0.25">
      <c r="A21" s="5" t="s">
        <v>33</v>
      </c>
      <c r="B21" s="5"/>
      <c r="C21" s="25" t="s">
        <v>25</v>
      </c>
      <c r="D21" s="5"/>
      <c r="E21" s="14" t="s">
        <v>264</v>
      </c>
      <c r="F21" s="5"/>
      <c r="G21" s="5"/>
      <c r="H21" s="5"/>
      <c r="I21" s="26">
        <f>0+Q21</f>
        <v>0</v>
      </c>
      <c r="O21">
        <f>0+R21</f>
        <v>0</v>
      </c>
      <c r="Q21">
        <f>0+I22</f>
        <v>0</v>
      </c>
      <c r="R21">
        <f>0+O22</f>
        <v>0</v>
      </c>
    </row>
    <row r="22" spans="1:18" ht="13.2" x14ac:dyDescent="0.25">
      <c r="A22" s="12" t="s">
        <v>36</v>
      </c>
      <c r="B22" s="16" t="s">
        <v>23</v>
      </c>
      <c r="C22" s="16" t="s">
        <v>265</v>
      </c>
      <c r="D22" s="12" t="s">
        <v>38</v>
      </c>
      <c r="E22" s="17" t="s">
        <v>266</v>
      </c>
      <c r="F22" s="18" t="s">
        <v>119</v>
      </c>
      <c r="G22" s="19">
        <v>67.34</v>
      </c>
      <c r="H22" s="20"/>
      <c r="I22" s="20">
        <f>ROUND(ROUND(H22,2)*ROUND(G22,3),2)</f>
        <v>0</v>
      </c>
      <c r="O22">
        <f>(I22*21)/100</f>
        <v>0</v>
      </c>
      <c r="P22" t="s">
        <v>13</v>
      </c>
    </row>
    <row r="23" spans="1:18" ht="13.2" x14ac:dyDescent="0.25">
      <c r="A23" s="21" t="s">
        <v>41</v>
      </c>
      <c r="E23" s="22" t="s">
        <v>38</v>
      </c>
    </row>
    <row r="24" spans="1:18" ht="13.2" x14ac:dyDescent="0.25">
      <c r="A24" s="23" t="s">
        <v>42</v>
      </c>
      <c r="E24" s="24" t="s">
        <v>256</v>
      </c>
    </row>
    <row r="25" spans="1:18" ht="92.4" x14ac:dyDescent="0.25">
      <c r="A25" t="s">
        <v>44</v>
      </c>
      <c r="E25" s="22" t="s">
        <v>123</v>
      </c>
    </row>
    <row r="26" spans="1:18" ht="12.75" customHeight="1" x14ac:dyDescent="0.25">
      <c r="A26" s="5" t="s">
        <v>33</v>
      </c>
      <c r="B26" s="5"/>
      <c r="C26" s="25" t="s">
        <v>30</v>
      </c>
      <c r="D26" s="5"/>
      <c r="E26" s="14" t="s">
        <v>267</v>
      </c>
      <c r="F26" s="5"/>
      <c r="G26" s="5"/>
      <c r="H26" s="5"/>
      <c r="I26" s="26">
        <f>0+Q26</f>
        <v>0</v>
      </c>
      <c r="O26">
        <f>0+R26</f>
        <v>0</v>
      </c>
      <c r="Q26">
        <f>0+I27+I31+I35</f>
        <v>0</v>
      </c>
      <c r="R26">
        <f>0+O27+O31+O35</f>
        <v>0</v>
      </c>
    </row>
    <row r="27" spans="1:18" ht="13.2" x14ac:dyDescent="0.25">
      <c r="A27" s="12" t="s">
        <v>36</v>
      </c>
      <c r="B27" s="16" t="s">
        <v>25</v>
      </c>
      <c r="C27" s="16" t="s">
        <v>268</v>
      </c>
      <c r="D27" s="12" t="s">
        <v>38</v>
      </c>
      <c r="E27" s="17" t="s">
        <v>269</v>
      </c>
      <c r="F27" s="18" t="s">
        <v>270</v>
      </c>
      <c r="G27" s="19">
        <v>236.6</v>
      </c>
      <c r="H27" s="20"/>
      <c r="I27" s="20">
        <f>ROUND(ROUND(H27,2)*ROUND(G27,3),2)</f>
        <v>0</v>
      </c>
      <c r="O27">
        <f>(I27*21)/100</f>
        <v>0</v>
      </c>
      <c r="P27" t="s">
        <v>13</v>
      </c>
    </row>
    <row r="28" spans="1:18" ht="13.2" x14ac:dyDescent="0.25">
      <c r="A28" s="21" t="s">
        <v>41</v>
      </c>
      <c r="E28" s="22" t="s">
        <v>38</v>
      </c>
    </row>
    <row r="29" spans="1:18" ht="13.2" x14ac:dyDescent="0.25">
      <c r="A29" s="23" t="s">
        <v>42</v>
      </c>
      <c r="E29" s="24" t="s">
        <v>256</v>
      </c>
    </row>
    <row r="30" spans="1:18" ht="158.4" x14ac:dyDescent="0.25">
      <c r="A30" t="s">
        <v>44</v>
      </c>
      <c r="E30" s="22" t="s">
        <v>271</v>
      </c>
    </row>
    <row r="31" spans="1:18" ht="13.2" x14ac:dyDescent="0.25">
      <c r="A31" s="12" t="s">
        <v>36</v>
      </c>
      <c r="B31" s="16" t="s">
        <v>27</v>
      </c>
      <c r="C31" s="16" t="s">
        <v>272</v>
      </c>
      <c r="D31" s="12" t="s">
        <v>38</v>
      </c>
      <c r="E31" s="17" t="s">
        <v>131</v>
      </c>
      <c r="F31" s="18" t="s">
        <v>119</v>
      </c>
      <c r="G31" s="19">
        <v>91</v>
      </c>
      <c r="H31" s="20"/>
      <c r="I31" s="20">
        <f>ROUND(ROUND(H31,2)*ROUND(G31,3),2)</f>
        <v>0</v>
      </c>
      <c r="O31">
        <f>(I31*21)/100</f>
        <v>0</v>
      </c>
      <c r="P31" t="s">
        <v>13</v>
      </c>
    </row>
    <row r="32" spans="1:18" ht="13.2" x14ac:dyDescent="0.25">
      <c r="A32" s="21" t="s">
        <v>41</v>
      </c>
      <c r="E32" s="22" t="s">
        <v>38</v>
      </c>
    </row>
    <row r="33" spans="1:16" ht="13.2" x14ac:dyDescent="0.25">
      <c r="A33" s="23" t="s">
        <v>42</v>
      </c>
      <c r="E33" s="24" t="s">
        <v>256</v>
      </c>
    </row>
    <row r="34" spans="1:16" ht="145.19999999999999" x14ac:dyDescent="0.25">
      <c r="A34" t="s">
        <v>44</v>
      </c>
      <c r="E34" s="22" t="s">
        <v>132</v>
      </c>
    </row>
    <row r="35" spans="1:16" ht="26.4" x14ac:dyDescent="0.25">
      <c r="A35" s="12" t="s">
        <v>36</v>
      </c>
      <c r="B35" s="16" t="s">
        <v>67</v>
      </c>
      <c r="C35" s="16" t="s">
        <v>133</v>
      </c>
      <c r="D35" s="12" t="s">
        <v>38</v>
      </c>
      <c r="E35" s="17" t="s">
        <v>134</v>
      </c>
      <c r="F35" s="18" t="s">
        <v>135</v>
      </c>
      <c r="G35" s="19">
        <v>2730</v>
      </c>
      <c r="H35" s="20"/>
      <c r="I35" s="20">
        <f>ROUND(ROUND(H35,2)*ROUND(G35,3),2)</f>
        <v>0</v>
      </c>
      <c r="O35">
        <f>(I35*21)/100</f>
        <v>0</v>
      </c>
      <c r="P35" t="s">
        <v>13</v>
      </c>
    </row>
    <row r="36" spans="1:16" ht="13.2" x14ac:dyDescent="0.25">
      <c r="A36" s="21" t="s">
        <v>41</v>
      </c>
      <c r="E36" s="22" t="s">
        <v>38</v>
      </c>
    </row>
    <row r="37" spans="1:16" ht="13.2" x14ac:dyDescent="0.25">
      <c r="A37" s="23" t="s">
        <v>42</v>
      </c>
      <c r="E37" s="24" t="s">
        <v>256</v>
      </c>
    </row>
    <row r="38" spans="1:16" ht="132" x14ac:dyDescent="0.25">
      <c r="A38" t="s">
        <v>44</v>
      </c>
      <c r="E38" s="22" t="s">
        <v>136</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9"/>
  <sheetViews>
    <sheetView topLeftCell="B1" workbookViewId="0">
      <pane ySplit="7" topLeftCell="A185" activePane="bottomLeft" state="frozen"/>
      <selection pane="bottomLeft" activeCell="K190" sqref="K190"/>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0</v>
      </c>
      <c r="B1" s="1"/>
      <c r="C1" s="1"/>
      <c r="D1" s="1"/>
      <c r="E1" s="1" t="s">
        <v>2</v>
      </c>
      <c r="F1" s="1"/>
      <c r="G1" s="1"/>
      <c r="H1" s="1"/>
      <c r="I1" s="1"/>
      <c r="P1" t="s">
        <v>12</v>
      </c>
    </row>
    <row r="2" spans="1:18" ht="25.05" customHeight="1" x14ac:dyDescent="0.25">
      <c r="B2" s="1"/>
      <c r="C2" s="1"/>
      <c r="D2" s="1"/>
      <c r="E2" s="2" t="s">
        <v>3</v>
      </c>
      <c r="F2" s="1"/>
      <c r="G2" s="1"/>
      <c r="H2" s="5"/>
      <c r="I2" s="5"/>
      <c r="O2">
        <f>0+O8+O41+O58+O103+O156+O173</f>
        <v>0</v>
      </c>
      <c r="P2" t="s">
        <v>12</v>
      </c>
    </row>
    <row r="3" spans="1:18" ht="15" customHeight="1" x14ac:dyDescent="0.25">
      <c r="A3" t="s">
        <v>1</v>
      </c>
      <c r="B3" s="6" t="s">
        <v>4</v>
      </c>
      <c r="C3" s="29" t="s">
        <v>5</v>
      </c>
      <c r="D3" s="30"/>
      <c r="E3" s="7" t="s">
        <v>6</v>
      </c>
      <c r="F3" s="1"/>
      <c r="G3" s="4"/>
      <c r="H3" s="3" t="s">
        <v>273</v>
      </c>
      <c r="I3" s="27">
        <f>0+I8+I41+I58+I103+I156+I173</f>
        <v>0</v>
      </c>
      <c r="O3" t="s">
        <v>9</v>
      </c>
      <c r="P3" t="s">
        <v>13</v>
      </c>
    </row>
    <row r="4" spans="1:18" ht="15" customHeight="1" x14ac:dyDescent="0.25">
      <c r="A4" t="s">
        <v>7</v>
      </c>
      <c r="B4" s="9" t="s">
        <v>8</v>
      </c>
      <c r="C4" s="31" t="s">
        <v>273</v>
      </c>
      <c r="D4" s="32"/>
      <c r="E4" s="10" t="s">
        <v>274</v>
      </c>
      <c r="F4" s="5"/>
      <c r="G4" s="5"/>
      <c r="H4" s="11"/>
      <c r="I4" s="11"/>
      <c r="O4" t="s">
        <v>10</v>
      </c>
      <c r="P4" t="s">
        <v>13</v>
      </c>
    </row>
    <row r="5" spans="1:18" ht="12.75" customHeight="1" x14ac:dyDescent="0.25">
      <c r="A5" s="28" t="s">
        <v>16</v>
      </c>
      <c r="B5" s="28" t="s">
        <v>18</v>
      </c>
      <c r="C5" s="28" t="s">
        <v>20</v>
      </c>
      <c r="D5" s="28" t="s">
        <v>21</v>
      </c>
      <c r="E5" s="28" t="s">
        <v>22</v>
      </c>
      <c r="F5" s="28" t="s">
        <v>24</v>
      </c>
      <c r="G5" s="28" t="s">
        <v>26</v>
      </c>
      <c r="H5" s="28" t="s">
        <v>28</v>
      </c>
      <c r="I5" s="28"/>
      <c r="O5" t="s">
        <v>11</v>
      </c>
      <c r="P5" t="s">
        <v>13</v>
      </c>
    </row>
    <row r="6" spans="1:18" ht="12.75" customHeight="1" x14ac:dyDescent="0.25">
      <c r="A6" s="28"/>
      <c r="B6" s="28"/>
      <c r="C6" s="28"/>
      <c r="D6" s="28"/>
      <c r="E6" s="28"/>
      <c r="F6" s="28"/>
      <c r="G6" s="28"/>
      <c r="H6" s="8" t="s">
        <v>29</v>
      </c>
      <c r="I6" s="8" t="s">
        <v>31</v>
      </c>
    </row>
    <row r="7" spans="1:18" ht="12.75" customHeight="1" x14ac:dyDescent="0.25">
      <c r="A7" s="8" t="s">
        <v>17</v>
      </c>
      <c r="B7" s="8" t="s">
        <v>19</v>
      </c>
      <c r="C7" s="8" t="s">
        <v>13</v>
      </c>
      <c r="D7" s="8" t="s">
        <v>12</v>
      </c>
      <c r="E7" s="8" t="s">
        <v>23</v>
      </c>
      <c r="F7" s="8" t="s">
        <v>25</v>
      </c>
      <c r="G7" s="8" t="s">
        <v>27</v>
      </c>
      <c r="H7" s="8" t="s">
        <v>30</v>
      </c>
      <c r="I7" s="8" t="s">
        <v>32</v>
      </c>
    </row>
    <row r="8" spans="1:18" ht="12.75" customHeight="1" x14ac:dyDescent="0.25">
      <c r="A8" s="11" t="s">
        <v>33</v>
      </c>
      <c r="B8" s="11"/>
      <c r="C8" s="13" t="s">
        <v>19</v>
      </c>
      <c r="D8" s="11"/>
      <c r="E8" s="14" t="s">
        <v>275</v>
      </c>
      <c r="F8" s="11"/>
      <c r="G8" s="11"/>
      <c r="H8" s="11"/>
      <c r="I8" s="15">
        <f>0+Q8</f>
        <v>0</v>
      </c>
      <c r="O8">
        <f>0+R8</f>
        <v>0</v>
      </c>
      <c r="Q8">
        <f>0+I9+I13+I17+I21+I25+I29+I33+I37</f>
        <v>0</v>
      </c>
      <c r="R8">
        <f>0+O9+O13+O17+O21+O25+O29+O33+O37</f>
        <v>0</v>
      </c>
    </row>
    <row r="9" spans="1:18" ht="13.2" x14ac:dyDescent="0.25">
      <c r="A9" s="12" t="s">
        <v>36</v>
      </c>
      <c r="B9" s="16" t="s">
        <v>19</v>
      </c>
      <c r="C9" s="16" t="s">
        <v>276</v>
      </c>
      <c r="D9" s="12" t="s">
        <v>38</v>
      </c>
      <c r="E9" s="17" t="s">
        <v>277</v>
      </c>
      <c r="F9" s="18" t="s">
        <v>278</v>
      </c>
      <c r="G9" s="19">
        <v>5</v>
      </c>
      <c r="H9" s="20"/>
      <c r="I9" s="20">
        <f>ROUND(ROUND(H9,2)*ROUND(G9,3),2)</f>
        <v>0</v>
      </c>
      <c r="O9">
        <f>(I9*21)/100</f>
        <v>0</v>
      </c>
      <c r="P9" t="s">
        <v>13</v>
      </c>
    </row>
    <row r="10" spans="1:18" ht="13.2" x14ac:dyDescent="0.25">
      <c r="A10" s="21" t="s">
        <v>41</v>
      </c>
      <c r="E10" s="22" t="s">
        <v>38</v>
      </c>
    </row>
    <row r="11" spans="1:18" ht="13.2" x14ac:dyDescent="0.25">
      <c r="A11" s="23" t="s">
        <v>42</v>
      </c>
      <c r="E11" s="24" t="s">
        <v>38</v>
      </c>
    </row>
    <row r="12" spans="1:18" ht="13.2" x14ac:dyDescent="0.25">
      <c r="A12" t="s">
        <v>44</v>
      </c>
      <c r="E12" s="22" t="s">
        <v>38</v>
      </c>
    </row>
    <row r="13" spans="1:18" ht="26.4" x14ac:dyDescent="0.25">
      <c r="A13" s="12" t="s">
        <v>36</v>
      </c>
      <c r="B13" s="16" t="s">
        <v>13</v>
      </c>
      <c r="C13" s="16" t="s">
        <v>279</v>
      </c>
      <c r="D13" s="12" t="s">
        <v>38</v>
      </c>
      <c r="E13" s="17" t="s">
        <v>280</v>
      </c>
      <c r="F13" s="18" t="s">
        <v>119</v>
      </c>
      <c r="G13" s="19">
        <v>5.0999999999999996</v>
      </c>
      <c r="H13" s="20"/>
      <c r="I13" s="20">
        <f>ROUND(ROUND(H13,2)*ROUND(G13,3),2)</f>
        <v>0</v>
      </c>
      <c r="O13">
        <f>(I13*21)/100</f>
        <v>0</v>
      </c>
      <c r="P13" t="s">
        <v>13</v>
      </c>
    </row>
    <row r="14" spans="1:18" ht="13.2" x14ac:dyDescent="0.25">
      <c r="A14" s="21" t="s">
        <v>41</v>
      </c>
      <c r="E14" s="22" t="s">
        <v>38</v>
      </c>
    </row>
    <row r="15" spans="1:18" ht="13.2" x14ac:dyDescent="0.25">
      <c r="A15" s="23" t="s">
        <v>42</v>
      </c>
      <c r="E15" s="24" t="s">
        <v>38</v>
      </c>
    </row>
    <row r="16" spans="1:18" ht="13.2" x14ac:dyDescent="0.25">
      <c r="A16" t="s">
        <v>44</v>
      </c>
      <c r="E16" s="22" t="s">
        <v>38</v>
      </c>
    </row>
    <row r="17" spans="1:16" ht="26.4" x14ac:dyDescent="0.25">
      <c r="A17" s="12" t="s">
        <v>36</v>
      </c>
      <c r="B17" s="16" t="s">
        <v>12</v>
      </c>
      <c r="C17" s="16" t="s">
        <v>281</v>
      </c>
      <c r="D17" s="12" t="s">
        <v>38</v>
      </c>
      <c r="E17" s="17" t="s">
        <v>282</v>
      </c>
      <c r="F17" s="18" t="s">
        <v>119</v>
      </c>
      <c r="G17" s="19">
        <v>60.5</v>
      </c>
      <c r="H17" s="20"/>
      <c r="I17" s="20">
        <f>ROUND(ROUND(H17,2)*ROUND(G17,3),2)</f>
        <v>0</v>
      </c>
      <c r="O17">
        <f>(I17*21)/100</f>
        <v>0</v>
      </c>
      <c r="P17" t="s">
        <v>13</v>
      </c>
    </row>
    <row r="18" spans="1:16" ht="13.2" x14ac:dyDescent="0.25">
      <c r="A18" s="21" t="s">
        <v>41</v>
      </c>
      <c r="E18" s="22" t="s">
        <v>38</v>
      </c>
    </row>
    <row r="19" spans="1:16" ht="13.2" x14ac:dyDescent="0.25">
      <c r="A19" s="23" t="s">
        <v>42</v>
      </c>
      <c r="E19" s="24" t="s">
        <v>38</v>
      </c>
    </row>
    <row r="20" spans="1:16" ht="13.2" x14ac:dyDescent="0.25">
      <c r="A20" t="s">
        <v>44</v>
      </c>
      <c r="E20" s="22" t="s">
        <v>38</v>
      </c>
    </row>
    <row r="21" spans="1:16" ht="13.2" x14ac:dyDescent="0.25">
      <c r="A21" s="12" t="s">
        <v>36</v>
      </c>
      <c r="B21" s="16" t="s">
        <v>23</v>
      </c>
      <c r="C21" s="16" t="s">
        <v>283</v>
      </c>
      <c r="D21" s="12" t="s">
        <v>38</v>
      </c>
      <c r="E21" s="17" t="s">
        <v>284</v>
      </c>
      <c r="F21" s="18" t="s">
        <v>119</v>
      </c>
      <c r="G21" s="19">
        <v>60.5</v>
      </c>
      <c r="H21" s="20"/>
      <c r="I21" s="20">
        <f>ROUND(ROUND(H21,2)*ROUND(G21,3),2)</f>
        <v>0</v>
      </c>
      <c r="O21">
        <f>(I21*21)/100</f>
        <v>0</v>
      </c>
      <c r="P21" t="s">
        <v>13</v>
      </c>
    </row>
    <row r="22" spans="1:16" ht="13.2" x14ac:dyDescent="0.25">
      <c r="A22" s="21" t="s">
        <v>41</v>
      </c>
      <c r="E22" s="22" t="s">
        <v>38</v>
      </c>
    </row>
    <row r="23" spans="1:16" ht="13.2" x14ac:dyDescent="0.25">
      <c r="A23" s="23" t="s">
        <v>42</v>
      </c>
      <c r="E23" s="24" t="s">
        <v>38</v>
      </c>
    </row>
    <row r="24" spans="1:16" ht="13.2" x14ac:dyDescent="0.25">
      <c r="A24" t="s">
        <v>44</v>
      </c>
      <c r="E24" s="22" t="s">
        <v>38</v>
      </c>
    </row>
    <row r="25" spans="1:16" ht="13.2" x14ac:dyDescent="0.25">
      <c r="A25" s="12" t="s">
        <v>36</v>
      </c>
      <c r="B25" s="16" t="s">
        <v>25</v>
      </c>
      <c r="C25" s="16" t="s">
        <v>285</v>
      </c>
      <c r="D25" s="12" t="s">
        <v>38</v>
      </c>
      <c r="E25" s="17" t="s">
        <v>286</v>
      </c>
      <c r="F25" s="18" t="s">
        <v>119</v>
      </c>
      <c r="G25" s="19">
        <v>60.5</v>
      </c>
      <c r="H25" s="20"/>
      <c r="I25" s="20">
        <f>ROUND(ROUND(H25,2)*ROUND(G25,3),2)</f>
        <v>0</v>
      </c>
      <c r="O25">
        <f>(I25*21)/100</f>
        <v>0</v>
      </c>
      <c r="P25" t="s">
        <v>13</v>
      </c>
    </row>
    <row r="26" spans="1:16" ht="13.2" x14ac:dyDescent="0.25">
      <c r="A26" s="21" t="s">
        <v>41</v>
      </c>
      <c r="E26" s="22" t="s">
        <v>38</v>
      </c>
    </row>
    <row r="27" spans="1:16" ht="13.2" x14ac:dyDescent="0.25">
      <c r="A27" s="23" t="s">
        <v>42</v>
      </c>
      <c r="E27" s="24" t="s">
        <v>38</v>
      </c>
    </row>
    <row r="28" spans="1:16" ht="26.4" x14ac:dyDescent="0.25">
      <c r="A28" t="s">
        <v>44</v>
      </c>
      <c r="E28" s="22" t="s">
        <v>287</v>
      </c>
    </row>
    <row r="29" spans="1:16" ht="26.4" x14ac:dyDescent="0.25">
      <c r="A29" s="12" t="s">
        <v>36</v>
      </c>
      <c r="B29" s="16" t="s">
        <v>27</v>
      </c>
      <c r="C29" s="16" t="s">
        <v>288</v>
      </c>
      <c r="D29" s="12" t="s">
        <v>38</v>
      </c>
      <c r="E29" s="17" t="s">
        <v>289</v>
      </c>
      <c r="F29" s="18" t="s">
        <v>61</v>
      </c>
      <c r="G29" s="19">
        <v>34</v>
      </c>
      <c r="H29" s="20"/>
      <c r="I29" s="20">
        <f>ROUND(ROUND(H29,2)*ROUND(G29,3),2)</f>
        <v>0</v>
      </c>
      <c r="O29">
        <f>(I29*21)/100</f>
        <v>0</v>
      </c>
      <c r="P29" t="s">
        <v>13</v>
      </c>
    </row>
    <row r="30" spans="1:16" ht="13.2" x14ac:dyDescent="0.25">
      <c r="A30" s="21" t="s">
        <v>41</v>
      </c>
      <c r="E30" s="22" t="s">
        <v>38</v>
      </c>
    </row>
    <row r="31" spans="1:16" ht="13.2" x14ac:dyDescent="0.25">
      <c r="A31" s="23" t="s">
        <v>42</v>
      </c>
      <c r="E31" s="24" t="s">
        <v>38</v>
      </c>
    </row>
    <row r="32" spans="1:16" ht="13.2" x14ac:dyDescent="0.25">
      <c r="A32" t="s">
        <v>44</v>
      </c>
      <c r="E32" s="22" t="s">
        <v>38</v>
      </c>
    </row>
    <row r="33" spans="1:18" ht="13.2" x14ac:dyDescent="0.25">
      <c r="A33" s="12" t="s">
        <v>36</v>
      </c>
      <c r="B33" s="16" t="s">
        <v>67</v>
      </c>
      <c r="C33" s="16" t="s">
        <v>290</v>
      </c>
      <c r="D33" s="12" t="s">
        <v>38</v>
      </c>
      <c r="E33" s="17" t="s">
        <v>291</v>
      </c>
      <c r="F33" s="18" t="s">
        <v>61</v>
      </c>
      <c r="G33" s="19">
        <v>34</v>
      </c>
      <c r="H33" s="20"/>
      <c r="I33" s="20">
        <f>ROUND(ROUND(H33,2)*ROUND(G33,3),2)</f>
        <v>0</v>
      </c>
      <c r="O33">
        <f>(I33*21)/100</f>
        <v>0</v>
      </c>
      <c r="P33" t="s">
        <v>13</v>
      </c>
    </row>
    <row r="34" spans="1:18" ht="13.2" x14ac:dyDescent="0.25">
      <c r="A34" s="21" t="s">
        <v>41</v>
      </c>
      <c r="E34" s="22" t="s">
        <v>38</v>
      </c>
    </row>
    <row r="35" spans="1:18" ht="13.2" x14ac:dyDescent="0.25">
      <c r="A35" s="23" t="s">
        <v>42</v>
      </c>
      <c r="E35" s="24" t="s">
        <v>38</v>
      </c>
    </row>
    <row r="36" spans="1:18" ht="13.2" x14ac:dyDescent="0.25">
      <c r="A36" t="s">
        <v>44</v>
      </c>
      <c r="E36" s="22" t="s">
        <v>38</v>
      </c>
    </row>
    <row r="37" spans="1:18" ht="13.2" x14ac:dyDescent="0.25">
      <c r="A37" s="12" t="s">
        <v>36</v>
      </c>
      <c r="B37" s="16" t="s">
        <v>71</v>
      </c>
      <c r="C37" s="16" t="s">
        <v>292</v>
      </c>
      <c r="D37" s="12" t="s">
        <v>38</v>
      </c>
      <c r="E37" s="17" t="s">
        <v>293</v>
      </c>
      <c r="F37" s="18" t="s">
        <v>61</v>
      </c>
      <c r="G37" s="19">
        <v>34</v>
      </c>
      <c r="H37" s="20"/>
      <c r="I37" s="20">
        <f>ROUND(ROUND(H37,2)*ROUND(G37,3),2)</f>
        <v>0</v>
      </c>
      <c r="O37">
        <f>(I37*21)/100</f>
        <v>0</v>
      </c>
      <c r="P37" t="s">
        <v>13</v>
      </c>
    </row>
    <row r="38" spans="1:18" ht="13.2" x14ac:dyDescent="0.25">
      <c r="A38" s="21" t="s">
        <v>41</v>
      </c>
      <c r="E38" s="22" t="s">
        <v>38</v>
      </c>
    </row>
    <row r="39" spans="1:18" ht="13.2" x14ac:dyDescent="0.25">
      <c r="A39" s="23" t="s">
        <v>42</v>
      </c>
      <c r="E39" s="24" t="s">
        <v>38</v>
      </c>
    </row>
    <row r="40" spans="1:18" ht="13.2" x14ac:dyDescent="0.25">
      <c r="A40" t="s">
        <v>44</v>
      </c>
      <c r="E40" s="22" t="s">
        <v>38</v>
      </c>
    </row>
    <row r="41" spans="1:18" ht="12.75" customHeight="1" x14ac:dyDescent="0.25">
      <c r="A41" s="5" t="s">
        <v>33</v>
      </c>
      <c r="B41" s="5"/>
      <c r="C41" s="25" t="s">
        <v>294</v>
      </c>
      <c r="D41" s="5"/>
      <c r="E41" s="14" t="s">
        <v>295</v>
      </c>
      <c r="F41" s="5"/>
      <c r="G41" s="5"/>
      <c r="H41" s="5"/>
      <c r="I41" s="26">
        <f>0+Q41</f>
        <v>0</v>
      </c>
      <c r="O41">
        <f>0+R41</f>
        <v>0</v>
      </c>
      <c r="Q41">
        <f>0+I42+I46+I50+I54</f>
        <v>0</v>
      </c>
      <c r="R41">
        <f>0+O42+O46+O50+O54</f>
        <v>0</v>
      </c>
    </row>
    <row r="42" spans="1:18" ht="26.4" x14ac:dyDescent="0.25">
      <c r="A42" s="12" t="s">
        <v>36</v>
      </c>
      <c r="B42" s="16" t="s">
        <v>30</v>
      </c>
      <c r="C42" s="16" t="s">
        <v>296</v>
      </c>
      <c r="D42" s="12" t="s">
        <v>38</v>
      </c>
      <c r="E42" s="17" t="s">
        <v>297</v>
      </c>
      <c r="F42" s="18" t="s">
        <v>40</v>
      </c>
      <c r="G42" s="19">
        <v>2E-3</v>
      </c>
      <c r="H42" s="20"/>
      <c r="I42" s="20">
        <f>ROUND(ROUND(H42,2)*ROUND(G42,3),2)</f>
        <v>0</v>
      </c>
      <c r="O42">
        <f>(I42*21)/100</f>
        <v>0</v>
      </c>
      <c r="P42" t="s">
        <v>13</v>
      </c>
    </row>
    <row r="43" spans="1:18" ht="13.2" x14ac:dyDescent="0.25">
      <c r="A43" s="21" t="s">
        <v>41</v>
      </c>
      <c r="E43" s="22" t="s">
        <v>38</v>
      </c>
    </row>
    <row r="44" spans="1:18" ht="13.2" x14ac:dyDescent="0.25">
      <c r="A44" s="23" t="s">
        <v>42</v>
      </c>
      <c r="E44" s="24" t="s">
        <v>38</v>
      </c>
    </row>
    <row r="45" spans="1:18" ht="13.2" x14ac:dyDescent="0.25">
      <c r="A45" t="s">
        <v>44</v>
      </c>
      <c r="E45" s="22" t="s">
        <v>38</v>
      </c>
    </row>
    <row r="46" spans="1:18" ht="13.2" x14ac:dyDescent="0.25">
      <c r="A46" s="12" t="s">
        <v>36</v>
      </c>
      <c r="B46" s="16" t="s">
        <v>32</v>
      </c>
      <c r="C46" s="16" t="s">
        <v>298</v>
      </c>
      <c r="D46" s="12" t="s">
        <v>38</v>
      </c>
      <c r="E46" s="17" t="s">
        <v>299</v>
      </c>
      <c r="F46" s="18" t="s">
        <v>40</v>
      </c>
      <c r="G46" s="19">
        <v>1E-3</v>
      </c>
      <c r="H46" s="20"/>
      <c r="I46" s="20">
        <f>ROUND(ROUND(H46,2)*ROUND(G46,3),2)</f>
        <v>0</v>
      </c>
      <c r="O46">
        <f>(I46*21)/100</f>
        <v>0</v>
      </c>
      <c r="P46" t="s">
        <v>13</v>
      </c>
    </row>
    <row r="47" spans="1:18" ht="13.2" x14ac:dyDescent="0.25">
      <c r="A47" s="21" t="s">
        <v>41</v>
      </c>
      <c r="E47" s="22" t="s">
        <v>38</v>
      </c>
    </row>
    <row r="48" spans="1:18" ht="13.2" x14ac:dyDescent="0.25">
      <c r="A48" s="23" t="s">
        <v>42</v>
      </c>
      <c r="E48" s="24" t="s">
        <v>38</v>
      </c>
    </row>
    <row r="49" spans="1:18" ht="13.2" x14ac:dyDescent="0.25">
      <c r="A49" t="s">
        <v>44</v>
      </c>
      <c r="E49" s="22" t="s">
        <v>38</v>
      </c>
    </row>
    <row r="50" spans="1:18" ht="13.2" x14ac:dyDescent="0.25">
      <c r="A50" s="12" t="s">
        <v>36</v>
      </c>
      <c r="B50" s="16" t="s">
        <v>81</v>
      </c>
      <c r="C50" s="16" t="s">
        <v>300</v>
      </c>
      <c r="D50" s="12" t="s">
        <v>38</v>
      </c>
      <c r="E50" s="17" t="s">
        <v>301</v>
      </c>
      <c r="F50" s="18" t="s">
        <v>40</v>
      </c>
      <c r="G50" s="19">
        <v>0.9</v>
      </c>
      <c r="H50" s="20"/>
      <c r="I50" s="20">
        <f>ROUND(ROUND(H50,2)*ROUND(G50,3),2)</f>
        <v>0</v>
      </c>
      <c r="O50">
        <f>(I50*21)/100</f>
        <v>0</v>
      </c>
      <c r="P50" t="s">
        <v>13</v>
      </c>
    </row>
    <row r="51" spans="1:18" ht="13.2" x14ac:dyDescent="0.25">
      <c r="A51" s="21" t="s">
        <v>41</v>
      </c>
      <c r="E51" s="22" t="s">
        <v>38</v>
      </c>
    </row>
    <row r="52" spans="1:18" ht="13.2" x14ac:dyDescent="0.25">
      <c r="A52" s="23" t="s">
        <v>42</v>
      </c>
      <c r="E52" s="24" t="s">
        <v>302</v>
      </c>
    </row>
    <row r="53" spans="1:18" ht="13.2" x14ac:dyDescent="0.25">
      <c r="A53" t="s">
        <v>44</v>
      </c>
      <c r="E53" s="22" t="s">
        <v>38</v>
      </c>
    </row>
    <row r="54" spans="1:18" ht="13.2" x14ac:dyDescent="0.25">
      <c r="A54" s="12" t="s">
        <v>36</v>
      </c>
      <c r="B54" s="16" t="s">
        <v>85</v>
      </c>
      <c r="C54" s="16" t="s">
        <v>303</v>
      </c>
      <c r="D54" s="12" t="s">
        <v>38</v>
      </c>
      <c r="E54" s="17" t="s">
        <v>304</v>
      </c>
      <c r="F54" s="18" t="s">
        <v>40</v>
      </c>
      <c r="G54" s="19">
        <v>0.01</v>
      </c>
      <c r="H54" s="20"/>
      <c r="I54" s="20">
        <f>ROUND(ROUND(H54,2)*ROUND(G54,3),2)</f>
        <v>0</v>
      </c>
      <c r="O54">
        <f>(I54*21)/100</f>
        <v>0</v>
      </c>
      <c r="P54" t="s">
        <v>13</v>
      </c>
    </row>
    <row r="55" spans="1:18" ht="13.2" x14ac:dyDescent="0.25">
      <c r="A55" s="21" t="s">
        <v>41</v>
      </c>
      <c r="E55" s="22" t="s">
        <v>38</v>
      </c>
    </row>
    <row r="56" spans="1:18" ht="13.2" x14ac:dyDescent="0.25">
      <c r="A56" s="23" t="s">
        <v>42</v>
      </c>
      <c r="E56" s="24" t="s">
        <v>38</v>
      </c>
    </row>
    <row r="57" spans="1:18" ht="13.2" x14ac:dyDescent="0.25">
      <c r="A57" t="s">
        <v>44</v>
      </c>
      <c r="E57" s="22" t="s">
        <v>38</v>
      </c>
    </row>
    <row r="58" spans="1:18" ht="12.75" customHeight="1" x14ac:dyDescent="0.25">
      <c r="A58" s="5" t="s">
        <v>33</v>
      </c>
      <c r="B58" s="5"/>
      <c r="C58" s="25" t="s">
        <v>46</v>
      </c>
      <c r="D58" s="5"/>
      <c r="E58" s="14" t="s">
        <v>305</v>
      </c>
      <c r="F58" s="5"/>
      <c r="G58" s="5"/>
      <c r="H58" s="5"/>
      <c r="I58" s="26">
        <f>0+Q58</f>
        <v>0</v>
      </c>
      <c r="O58">
        <f>0+R58</f>
        <v>0</v>
      </c>
      <c r="Q58">
        <f>0+I59+I63+I67+I71+I75+I79+I83+I87+I91+I95+I99</f>
        <v>0</v>
      </c>
      <c r="R58">
        <f>0+O59+O63+O67+O71+O75+O79+O83+O87+O91+O95+O99</f>
        <v>0</v>
      </c>
    </row>
    <row r="59" spans="1:18" ht="13.2" x14ac:dyDescent="0.25">
      <c r="A59" s="12" t="s">
        <v>36</v>
      </c>
      <c r="B59" s="16" t="s">
        <v>89</v>
      </c>
      <c r="C59" s="16" t="s">
        <v>306</v>
      </c>
      <c r="D59" s="12" t="s">
        <v>38</v>
      </c>
      <c r="E59" s="17" t="s">
        <v>307</v>
      </c>
      <c r="F59" s="18" t="s">
        <v>65</v>
      </c>
      <c r="G59" s="19">
        <v>4</v>
      </c>
      <c r="H59" s="20"/>
      <c r="I59" s="20">
        <f>ROUND(ROUND(H59,2)*ROUND(G59,3),2)</f>
        <v>0</v>
      </c>
      <c r="O59">
        <f>(I59*21)/100</f>
        <v>0</v>
      </c>
      <c r="P59" t="s">
        <v>13</v>
      </c>
    </row>
    <row r="60" spans="1:18" ht="13.2" x14ac:dyDescent="0.25">
      <c r="A60" s="21" t="s">
        <v>41</v>
      </c>
      <c r="E60" s="22" t="s">
        <v>38</v>
      </c>
    </row>
    <row r="61" spans="1:18" ht="13.2" x14ac:dyDescent="0.25">
      <c r="A61" s="23" t="s">
        <v>42</v>
      </c>
      <c r="E61" s="24" t="s">
        <v>38</v>
      </c>
    </row>
    <row r="62" spans="1:18" ht="13.2" x14ac:dyDescent="0.25">
      <c r="A62" t="s">
        <v>44</v>
      </c>
      <c r="E62" s="22" t="s">
        <v>38</v>
      </c>
    </row>
    <row r="63" spans="1:18" ht="13.2" x14ac:dyDescent="0.25">
      <c r="A63" s="12" t="s">
        <v>36</v>
      </c>
      <c r="B63" s="16" t="s">
        <v>93</v>
      </c>
      <c r="C63" s="16" t="s">
        <v>308</v>
      </c>
      <c r="D63" s="12" t="s">
        <v>38</v>
      </c>
      <c r="E63" s="17" t="s">
        <v>309</v>
      </c>
      <c r="F63" s="18" t="s">
        <v>65</v>
      </c>
      <c r="G63" s="19">
        <v>18</v>
      </c>
      <c r="H63" s="20"/>
      <c r="I63" s="20">
        <f>ROUND(ROUND(H63,2)*ROUND(G63,3),2)</f>
        <v>0</v>
      </c>
      <c r="O63">
        <f>(I63*21)/100</f>
        <v>0</v>
      </c>
      <c r="P63" t="s">
        <v>13</v>
      </c>
    </row>
    <row r="64" spans="1:18" ht="13.2" x14ac:dyDescent="0.25">
      <c r="A64" s="21" t="s">
        <v>41</v>
      </c>
      <c r="E64" s="22" t="s">
        <v>38</v>
      </c>
    </row>
    <row r="65" spans="1:16" ht="13.2" x14ac:dyDescent="0.25">
      <c r="A65" s="23" t="s">
        <v>42</v>
      </c>
      <c r="E65" s="24" t="s">
        <v>38</v>
      </c>
    </row>
    <row r="66" spans="1:16" ht="13.2" x14ac:dyDescent="0.25">
      <c r="A66" t="s">
        <v>44</v>
      </c>
      <c r="E66" s="22" t="s">
        <v>38</v>
      </c>
    </row>
    <row r="67" spans="1:16" ht="13.2" x14ac:dyDescent="0.25">
      <c r="A67" s="12" t="s">
        <v>36</v>
      </c>
      <c r="B67" s="16" t="s">
        <v>97</v>
      </c>
      <c r="C67" s="16" t="s">
        <v>310</v>
      </c>
      <c r="D67" s="12" t="s">
        <v>38</v>
      </c>
      <c r="E67" s="17" t="s">
        <v>311</v>
      </c>
      <c r="F67" s="18" t="s">
        <v>54</v>
      </c>
      <c r="G67" s="19">
        <v>20</v>
      </c>
      <c r="H67" s="20"/>
      <c r="I67" s="20">
        <f>ROUND(ROUND(H67,2)*ROUND(G67,3),2)</f>
        <v>0</v>
      </c>
      <c r="O67">
        <f>(I67*21)/100</f>
        <v>0</v>
      </c>
      <c r="P67" t="s">
        <v>13</v>
      </c>
    </row>
    <row r="68" spans="1:16" ht="13.2" x14ac:dyDescent="0.25">
      <c r="A68" s="21" t="s">
        <v>41</v>
      </c>
      <c r="E68" s="22" t="s">
        <v>38</v>
      </c>
    </row>
    <row r="69" spans="1:16" ht="13.2" x14ac:dyDescent="0.25">
      <c r="A69" s="23" t="s">
        <v>42</v>
      </c>
      <c r="E69" s="24" t="s">
        <v>38</v>
      </c>
    </row>
    <row r="70" spans="1:16" ht="13.2" x14ac:dyDescent="0.25">
      <c r="A70" t="s">
        <v>44</v>
      </c>
      <c r="E70" s="22" t="s">
        <v>38</v>
      </c>
    </row>
    <row r="71" spans="1:16" ht="13.2" x14ac:dyDescent="0.25">
      <c r="A71" s="12" t="s">
        <v>36</v>
      </c>
      <c r="B71" s="16" t="s">
        <v>102</v>
      </c>
      <c r="C71" s="16" t="s">
        <v>312</v>
      </c>
      <c r="D71" s="12" t="s">
        <v>38</v>
      </c>
      <c r="E71" s="17" t="s">
        <v>313</v>
      </c>
      <c r="F71" s="18" t="s">
        <v>54</v>
      </c>
      <c r="G71" s="19">
        <v>20</v>
      </c>
      <c r="H71" s="20"/>
      <c r="I71" s="20">
        <f>ROUND(ROUND(H71,2)*ROUND(G71,3),2)</f>
        <v>0</v>
      </c>
      <c r="O71">
        <f>(I71*21)/100</f>
        <v>0</v>
      </c>
      <c r="P71" t="s">
        <v>13</v>
      </c>
    </row>
    <row r="72" spans="1:16" ht="13.2" x14ac:dyDescent="0.25">
      <c r="A72" s="21" t="s">
        <v>41</v>
      </c>
      <c r="E72" s="22" t="s">
        <v>38</v>
      </c>
    </row>
    <row r="73" spans="1:16" ht="13.2" x14ac:dyDescent="0.25">
      <c r="A73" s="23" t="s">
        <v>42</v>
      </c>
      <c r="E73" s="24" t="s">
        <v>38</v>
      </c>
    </row>
    <row r="74" spans="1:16" ht="13.2" x14ac:dyDescent="0.25">
      <c r="A74" t="s">
        <v>44</v>
      </c>
      <c r="E74" s="22" t="s">
        <v>38</v>
      </c>
    </row>
    <row r="75" spans="1:16" ht="13.2" x14ac:dyDescent="0.25">
      <c r="A75" s="12" t="s">
        <v>36</v>
      </c>
      <c r="B75" s="16" t="s">
        <v>106</v>
      </c>
      <c r="C75" s="16" t="s">
        <v>314</v>
      </c>
      <c r="D75" s="12" t="s">
        <v>38</v>
      </c>
      <c r="E75" s="17" t="s">
        <v>315</v>
      </c>
      <c r="F75" s="18" t="s">
        <v>65</v>
      </c>
      <c r="G75" s="19">
        <v>4</v>
      </c>
      <c r="H75" s="20"/>
      <c r="I75" s="20">
        <f>ROUND(ROUND(H75,2)*ROUND(G75,3),2)</f>
        <v>0</v>
      </c>
      <c r="O75">
        <f>(I75*21)/100</f>
        <v>0</v>
      </c>
      <c r="P75" t="s">
        <v>13</v>
      </c>
    </row>
    <row r="76" spans="1:16" ht="13.2" x14ac:dyDescent="0.25">
      <c r="A76" s="21" t="s">
        <v>41</v>
      </c>
      <c r="E76" s="22" t="s">
        <v>38</v>
      </c>
    </row>
    <row r="77" spans="1:16" ht="13.2" x14ac:dyDescent="0.25">
      <c r="A77" s="23" t="s">
        <v>42</v>
      </c>
      <c r="E77" s="24" t="s">
        <v>38</v>
      </c>
    </row>
    <row r="78" spans="1:16" ht="13.2" x14ac:dyDescent="0.25">
      <c r="A78" t="s">
        <v>44</v>
      </c>
      <c r="E78" s="22" t="s">
        <v>38</v>
      </c>
    </row>
    <row r="79" spans="1:16" ht="13.2" x14ac:dyDescent="0.25">
      <c r="A79" s="12" t="s">
        <v>36</v>
      </c>
      <c r="B79" s="16" t="s">
        <v>110</v>
      </c>
      <c r="C79" s="16" t="s">
        <v>316</v>
      </c>
      <c r="D79" s="12" t="s">
        <v>38</v>
      </c>
      <c r="E79" s="17" t="s">
        <v>317</v>
      </c>
      <c r="F79" s="18" t="s">
        <v>54</v>
      </c>
      <c r="G79" s="19">
        <v>40</v>
      </c>
      <c r="H79" s="20"/>
      <c r="I79" s="20">
        <f>ROUND(ROUND(H79,2)*ROUND(G79,3),2)</f>
        <v>0</v>
      </c>
      <c r="O79">
        <f>(I79*21)/100</f>
        <v>0</v>
      </c>
      <c r="P79" t="s">
        <v>13</v>
      </c>
    </row>
    <row r="80" spans="1:16" ht="13.2" x14ac:dyDescent="0.25">
      <c r="A80" s="21" t="s">
        <v>41</v>
      </c>
      <c r="E80" s="22" t="s">
        <v>38</v>
      </c>
    </row>
    <row r="81" spans="1:16" ht="13.2" x14ac:dyDescent="0.25">
      <c r="A81" s="23" t="s">
        <v>42</v>
      </c>
      <c r="E81" s="24" t="s">
        <v>38</v>
      </c>
    </row>
    <row r="82" spans="1:16" ht="13.2" x14ac:dyDescent="0.25">
      <c r="A82" t="s">
        <v>44</v>
      </c>
      <c r="E82" s="22" t="s">
        <v>38</v>
      </c>
    </row>
    <row r="83" spans="1:16" ht="13.2" x14ac:dyDescent="0.25">
      <c r="A83" s="12" t="s">
        <v>36</v>
      </c>
      <c r="B83" s="16" t="s">
        <v>175</v>
      </c>
      <c r="C83" s="16" t="s">
        <v>318</v>
      </c>
      <c r="D83" s="12" t="s">
        <v>38</v>
      </c>
      <c r="E83" s="17" t="s">
        <v>319</v>
      </c>
      <c r="F83" s="18" t="s">
        <v>54</v>
      </c>
      <c r="G83" s="19">
        <v>40</v>
      </c>
      <c r="H83" s="20"/>
      <c r="I83" s="20">
        <f>ROUND(ROUND(H83,2)*ROUND(G83,3),2)</f>
        <v>0</v>
      </c>
      <c r="O83">
        <f>(I83*21)/100</f>
        <v>0</v>
      </c>
      <c r="P83" t="s">
        <v>13</v>
      </c>
    </row>
    <row r="84" spans="1:16" ht="13.2" x14ac:dyDescent="0.25">
      <c r="A84" s="21" t="s">
        <v>41</v>
      </c>
      <c r="E84" s="22" t="s">
        <v>38</v>
      </c>
    </row>
    <row r="85" spans="1:16" ht="13.2" x14ac:dyDescent="0.25">
      <c r="A85" s="23" t="s">
        <v>42</v>
      </c>
      <c r="E85" s="24" t="s">
        <v>38</v>
      </c>
    </row>
    <row r="86" spans="1:16" ht="13.2" x14ac:dyDescent="0.25">
      <c r="A86" t="s">
        <v>44</v>
      </c>
      <c r="E86" s="22" t="s">
        <v>38</v>
      </c>
    </row>
    <row r="87" spans="1:16" ht="13.2" x14ac:dyDescent="0.25">
      <c r="A87" s="12" t="s">
        <v>36</v>
      </c>
      <c r="B87" s="16" t="s">
        <v>179</v>
      </c>
      <c r="C87" s="16" t="s">
        <v>320</v>
      </c>
      <c r="D87" s="12" t="s">
        <v>38</v>
      </c>
      <c r="E87" s="17" t="s">
        <v>321</v>
      </c>
      <c r="F87" s="18" t="s">
        <v>54</v>
      </c>
      <c r="G87" s="19">
        <v>21</v>
      </c>
      <c r="H87" s="20"/>
      <c r="I87" s="20">
        <f>ROUND(ROUND(H87,2)*ROUND(G87,3),2)</f>
        <v>0</v>
      </c>
      <c r="O87">
        <f>(I87*21)/100</f>
        <v>0</v>
      </c>
      <c r="P87" t="s">
        <v>13</v>
      </c>
    </row>
    <row r="88" spans="1:16" ht="13.2" x14ac:dyDescent="0.25">
      <c r="A88" s="21" t="s">
        <v>41</v>
      </c>
      <c r="E88" s="22" t="s">
        <v>38</v>
      </c>
    </row>
    <row r="89" spans="1:16" ht="13.2" x14ac:dyDescent="0.25">
      <c r="A89" s="23" t="s">
        <v>42</v>
      </c>
      <c r="E89" s="24" t="s">
        <v>38</v>
      </c>
    </row>
    <row r="90" spans="1:16" ht="13.2" x14ac:dyDescent="0.25">
      <c r="A90" t="s">
        <v>44</v>
      </c>
      <c r="E90" s="22" t="s">
        <v>38</v>
      </c>
    </row>
    <row r="91" spans="1:16" ht="13.2" x14ac:dyDescent="0.25">
      <c r="A91" s="12" t="s">
        <v>36</v>
      </c>
      <c r="B91" s="16" t="s">
        <v>182</v>
      </c>
      <c r="C91" s="16" t="s">
        <v>322</v>
      </c>
      <c r="D91" s="12" t="s">
        <v>38</v>
      </c>
      <c r="E91" s="17" t="s">
        <v>323</v>
      </c>
      <c r="F91" s="18" t="s">
        <v>54</v>
      </c>
      <c r="G91" s="19">
        <v>21</v>
      </c>
      <c r="H91" s="20"/>
      <c r="I91" s="20">
        <f>ROUND(ROUND(H91,2)*ROUND(G91,3),2)</f>
        <v>0</v>
      </c>
      <c r="O91">
        <f>(I91*21)/100</f>
        <v>0</v>
      </c>
      <c r="P91" t="s">
        <v>13</v>
      </c>
    </row>
    <row r="92" spans="1:16" ht="13.2" x14ac:dyDescent="0.25">
      <c r="A92" s="21" t="s">
        <v>41</v>
      </c>
      <c r="E92" s="22" t="s">
        <v>38</v>
      </c>
    </row>
    <row r="93" spans="1:16" ht="13.2" x14ac:dyDescent="0.25">
      <c r="A93" s="23" t="s">
        <v>42</v>
      </c>
      <c r="E93" s="24" t="s">
        <v>38</v>
      </c>
    </row>
    <row r="94" spans="1:16" ht="13.2" x14ac:dyDescent="0.25">
      <c r="A94" t="s">
        <v>44</v>
      </c>
      <c r="E94" s="22" t="s">
        <v>38</v>
      </c>
    </row>
    <row r="95" spans="1:16" ht="13.2" x14ac:dyDescent="0.25">
      <c r="A95" s="12" t="s">
        <v>36</v>
      </c>
      <c r="B95" s="16" t="s">
        <v>188</v>
      </c>
      <c r="C95" s="16" t="s">
        <v>324</v>
      </c>
      <c r="D95" s="12" t="s">
        <v>38</v>
      </c>
      <c r="E95" s="17" t="s">
        <v>325</v>
      </c>
      <c r="F95" s="18" t="s">
        <v>65</v>
      </c>
      <c r="G95" s="19">
        <v>4</v>
      </c>
      <c r="H95" s="20"/>
      <c r="I95" s="20">
        <f>ROUND(ROUND(H95,2)*ROUND(G95,3),2)</f>
        <v>0</v>
      </c>
      <c r="O95">
        <f>(I95*21)/100</f>
        <v>0</v>
      </c>
      <c r="P95" t="s">
        <v>13</v>
      </c>
    </row>
    <row r="96" spans="1:16" ht="13.2" x14ac:dyDescent="0.25">
      <c r="A96" s="21" t="s">
        <v>41</v>
      </c>
      <c r="E96" s="22" t="s">
        <v>38</v>
      </c>
    </row>
    <row r="97" spans="1:18" ht="13.2" x14ac:dyDescent="0.25">
      <c r="A97" s="23" t="s">
        <v>42</v>
      </c>
      <c r="E97" s="24" t="s">
        <v>38</v>
      </c>
    </row>
    <row r="98" spans="1:18" ht="13.2" x14ac:dyDescent="0.25">
      <c r="A98" t="s">
        <v>44</v>
      </c>
      <c r="E98" s="22" t="s">
        <v>38</v>
      </c>
    </row>
    <row r="99" spans="1:18" ht="13.2" x14ac:dyDescent="0.25">
      <c r="A99" s="12" t="s">
        <v>36</v>
      </c>
      <c r="B99" s="16" t="s">
        <v>192</v>
      </c>
      <c r="C99" s="16" t="s">
        <v>326</v>
      </c>
      <c r="D99" s="12" t="s">
        <v>38</v>
      </c>
      <c r="E99" s="17" t="s">
        <v>327</v>
      </c>
      <c r="F99" s="18" t="s">
        <v>328</v>
      </c>
      <c r="G99" s="19">
        <v>1</v>
      </c>
      <c r="H99" s="20"/>
      <c r="I99" s="20">
        <f>ROUND(ROUND(H99,2)*ROUND(G99,3),2)</f>
        <v>0</v>
      </c>
      <c r="O99">
        <f>(I99*21)/100</f>
        <v>0</v>
      </c>
      <c r="P99" t="s">
        <v>13</v>
      </c>
    </row>
    <row r="100" spans="1:18" ht="13.2" x14ac:dyDescent="0.25">
      <c r="A100" s="21" t="s">
        <v>41</v>
      </c>
      <c r="E100" s="22" t="s">
        <v>38</v>
      </c>
    </row>
    <row r="101" spans="1:18" ht="13.2" x14ac:dyDescent="0.25">
      <c r="A101" s="23" t="s">
        <v>42</v>
      </c>
      <c r="E101" s="24" t="s">
        <v>38</v>
      </c>
    </row>
    <row r="102" spans="1:18" ht="13.2" x14ac:dyDescent="0.25">
      <c r="A102" t="s">
        <v>44</v>
      </c>
      <c r="E102" s="22" t="s">
        <v>38</v>
      </c>
    </row>
    <row r="103" spans="1:18" ht="12.75" customHeight="1" x14ac:dyDescent="0.25">
      <c r="A103" s="5" t="s">
        <v>33</v>
      </c>
      <c r="B103" s="5"/>
      <c r="C103" s="25" t="s">
        <v>329</v>
      </c>
      <c r="D103" s="5"/>
      <c r="E103" s="14" t="s">
        <v>330</v>
      </c>
      <c r="F103" s="5"/>
      <c r="G103" s="5"/>
      <c r="H103" s="5"/>
      <c r="I103" s="26">
        <f>0+Q103</f>
        <v>0</v>
      </c>
      <c r="O103">
        <f>0+R103</f>
        <v>0</v>
      </c>
      <c r="Q103">
        <f>0+I104+I108+I112+I116+I120+I124+I128+I132+I136+I140+I144+I148+I152</f>
        <v>0</v>
      </c>
      <c r="R103">
        <f>0+O104+O108+O112+O116+O120+O124+O128+O132+O136+O140+O144+O148+O152</f>
        <v>0</v>
      </c>
    </row>
    <row r="104" spans="1:18" ht="13.2" x14ac:dyDescent="0.25">
      <c r="A104" s="12" t="s">
        <v>36</v>
      </c>
      <c r="B104" s="16" t="s">
        <v>196</v>
      </c>
      <c r="C104" s="16" t="s">
        <v>331</v>
      </c>
      <c r="D104" s="12" t="s">
        <v>38</v>
      </c>
      <c r="E104" s="17" t="s">
        <v>332</v>
      </c>
      <c r="F104" s="18" t="s">
        <v>328</v>
      </c>
      <c r="G104" s="19">
        <v>1</v>
      </c>
      <c r="H104" s="20"/>
      <c r="I104" s="20">
        <f>ROUND(ROUND(H104,2)*ROUND(G104,3),2)</f>
        <v>0</v>
      </c>
      <c r="O104">
        <f>(I104*21)/100</f>
        <v>0</v>
      </c>
      <c r="P104" t="s">
        <v>13</v>
      </c>
    </row>
    <row r="105" spans="1:18" ht="13.2" x14ac:dyDescent="0.25">
      <c r="A105" s="21" t="s">
        <v>41</v>
      </c>
      <c r="E105" s="22" t="s">
        <v>38</v>
      </c>
    </row>
    <row r="106" spans="1:18" ht="13.2" x14ac:dyDescent="0.25">
      <c r="A106" s="23" t="s">
        <v>42</v>
      </c>
      <c r="E106" s="24" t="s">
        <v>38</v>
      </c>
    </row>
    <row r="107" spans="1:18" ht="13.2" x14ac:dyDescent="0.25">
      <c r="A107" t="s">
        <v>44</v>
      </c>
      <c r="E107" s="22" t="s">
        <v>38</v>
      </c>
    </row>
    <row r="108" spans="1:18" ht="13.2" x14ac:dyDescent="0.25">
      <c r="A108" s="12" t="s">
        <v>36</v>
      </c>
      <c r="B108" s="16" t="s">
        <v>200</v>
      </c>
      <c r="C108" s="16" t="s">
        <v>333</v>
      </c>
      <c r="D108" s="12" t="s">
        <v>38</v>
      </c>
      <c r="E108" s="17" t="s">
        <v>334</v>
      </c>
      <c r="F108" s="18" t="s">
        <v>65</v>
      </c>
      <c r="G108" s="19">
        <v>3</v>
      </c>
      <c r="H108" s="20"/>
      <c r="I108" s="20">
        <f>ROUND(ROUND(H108,2)*ROUND(G108,3),2)</f>
        <v>0</v>
      </c>
      <c r="O108">
        <f>(I108*21)/100</f>
        <v>0</v>
      </c>
      <c r="P108" t="s">
        <v>13</v>
      </c>
    </row>
    <row r="109" spans="1:18" ht="13.2" x14ac:dyDescent="0.25">
      <c r="A109" s="21" t="s">
        <v>41</v>
      </c>
      <c r="E109" s="22" t="s">
        <v>38</v>
      </c>
    </row>
    <row r="110" spans="1:18" ht="13.2" x14ac:dyDescent="0.25">
      <c r="A110" s="23" t="s">
        <v>42</v>
      </c>
      <c r="E110" s="24" t="s">
        <v>38</v>
      </c>
    </row>
    <row r="111" spans="1:18" ht="13.2" x14ac:dyDescent="0.25">
      <c r="A111" t="s">
        <v>44</v>
      </c>
      <c r="E111" s="22" t="s">
        <v>38</v>
      </c>
    </row>
    <row r="112" spans="1:18" ht="26.4" x14ac:dyDescent="0.25">
      <c r="A112" s="12" t="s">
        <v>36</v>
      </c>
      <c r="B112" s="16" t="s">
        <v>204</v>
      </c>
      <c r="C112" s="16" t="s">
        <v>335</v>
      </c>
      <c r="D112" s="12" t="s">
        <v>38</v>
      </c>
      <c r="E112" s="17" t="s">
        <v>336</v>
      </c>
      <c r="F112" s="18" t="s">
        <v>61</v>
      </c>
      <c r="G112" s="19">
        <v>4</v>
      </c>
      <c r="H112" s="20"/>
      <c r="I112" s="20">
        <f>ROUND(ROUND(H112,2)*ROUND(G112,3),2)</f>
        <v>0</v>
      </c>
      <c r="O112">
        <f>(I112*21)/100</f>
        <v>0</v>
      </c>
      <c r="P112" t="s">
        <v>13</v>
      </c>
    </row>
    <row r="113" spans="1:16" ht="13.2" x14ac:dyDescent="0.25">
      <c r="A113" s="21" t="s">
        <v>41</v>
      </c>
      <c r="E113" s="22" t="s">
        <v>38</v>
      </c>
    </row>
    <row r="114" spans="1:16" ht="13.2" x14ac:dyDescent="0.25">
      <c r="A114" s="23" t="s">
        <v>42</v>
      </c>
      <c r="E114" s="24" t="s">
        <v>38</v>
      </c>
    </row>
    <row r="115" spans="1:16" ht="13.2" x14ac:dyDescent="0.25">
      <c r="A115" t="s">
        <v>44</v>
      </c>
      <c r="E115" s="22" t="s">
        <v>38</v>
      </c>
    </row>
    <row r="116" spans="1:16" ht="26.4" x14ac:dyDescent="0.25">
      <c r="A116" s="12" t="s">
        <v>36</v>
      </c>
      <c r="B116" s="16" t="s">
        <v>207</v>
      </c>
      <c r="C116" s="16" t="s">
        <v>337</v>
      </c>
      <c r="D116" s="12" t="s">
        <v>38</v>
      </c>
      <c r="E116" s="17" t="s">
        <v>338</v>
      </c>
      <c r="F116" s="18" t="s">
        <v>65</v>
      </c>
      <c r="G116" s="19">
        <v>2</v>
      </c>
      <c r="H116" s="20"/>
      <c r="I116" s="20">
        <f>ROUND(ROUND(H116,2)*ROUND(G116,3),2)</f>
        <v>0</v>
      </c>
      <c r="O116">
        <f>(I116*21)/100</f>
        <v>0</v>
      </c>
      <c r="P116" t="s">
        <v>13</v>
      </c>
    </row>
    <row r="117" spans="1:16" ht="13.2" x14ac:dyDescent="0.25">
      <c r="A117" s="21" t="s">
        <v>41</v>
      </c>
      <c r="E117" s="22" t="s">
        <v>38</v>
      </c>
    </row>
    <row r="118" spans="1:16" ht="13.2" x14ac:dyDescent="0.25">
      <c r="A118" s="23" t="s">
        <v>42</v>
      </c>
      <c r="E118" s="24" t="s">
        <v>38</v>
      </c>
    </row>
    <row r="119" spans="1:16" ht="13.2" x14ac:dyDescent="0.25">
      <c r="A119" t="s">
        <v>44</v>
      </c>
      <c r="E119" s="22" t="s">
        <v>38</v>
      </c>
    </row>
    <row r="120" spans="1:16" ht="13.2" x14ac:dyDescent="0.25">
      <c r="A120" s="12" t="s">
        <v>36</v>
      </c>
      <c r="B120" s="16" t="s">
        <v>211</v>
      </c>
      <c r="C120" s="16" t="s">
        <v>339</v>
      </c>
      <c r="D120" s="12" t="s">
        <v>38</v>
      </c>
      <c r="E120" s="17" t="s">
        <v>340</v>
      </c>
      <c r="F120" s="18" t="s">
        <v>65</v>
      </c>
      <c r="G120" s="19">
        <v>2</v>
      </c>
      <c r="H120" s="20"/>
      <c r="I120" s="20">
        <f>ROUND(ROUND(H120,2)*ROUND(G120,3),2)</f>
        <v>0</v>
      </c>
      <c r="O120">
        <f>(I120*21)/100</f>
        <v>0</v>
      </c>
      <c r="P120" t="s">
        <v>13</v>
      </c>
    </row>
    <row r="121" spans="1:16" ht="13.2" x14ac:dyDescent="0.25">
      <c r="A121" s="21" t="s">
        <v>41</v>
      </c>
      <c r="E121" s="22" t="s">
        <v>38</v>
      </c>
    </row>
    <row r="122" spans="1:16" ht="13.2" x14ac:dyDescent="0.25">
      <c r="A122" s="23" t="s">
        <v>42</v>
      </c>
      <c r="E122" s="24" t="s">
        <v>38</v>
      </c>
    </row>
    <row r="123" spans="1:16" ht="13.2" x14ac:dyDescent="0.25">
      <c r="A123" t="s">
        <v>44</v>
      </c>
      <c r="E123" s="22" t="s">
        <v>38</v>
      </c>
    </row>
    <row r="124" spans="1:16" ht="13.2" x14ac:dyDescent="0.25">
      <c r="A124" s="12" t="s">
        <v>36</v>
      </c>
      <c r="B124" s="16" t="s">
        <v>215</v>
      </c>
      <c r="C124" s="16" t="s">
        <v>341</v>
      </c>
      <c r="D124" s="12" t="s">
        <v>38</v>
      </c>
      <c r="E124" s="17" t="s">
        <v>342</v>
      </c>
      <c r="F124" s="18" t="s">
        <v>65</v>
      </c>
      <c r="G124" s="19">
        <v>2</v>
      </c>
      <c r="H124" s="20"/>
      <c r="I124" s="20">
        <f>ROUND(ROUND(H124,2)*ROUND(G124,3),2)</f>
        <v>0</v>
      </c>
      <c r="O124">
        <f>(I124*21)/100</f>
        <v>0</v>
      </c>
      <c r="P124" t="s">
        <v>13</v>
      </c>
    </row>
    <row r="125" spans="1:16" ht="13.2" x14ac:dyDescent="0.25">
      <c r="A125" s="21" t="s">
        <v>41</v>
      </c>
      <c r="E125" s="22" t="s">
        <v>38</v>
      </c>
    </row>
    <row r="126" spans="1:16" ht="13.2" x14ac:dyDescent="0.25">
      <c r="A126" s="23" t="s">
        <v>42</v>
      </c>
      <c r="E126" s="24" t="s">
        <v>38</v>
      </c>
    </row>
    <row r="127" spans="1:16" ht="13.2" x14ac:dyDescent="0.25">
      <c r="A127" t="s">
        <v>44</v>
      </c>
      <c r="E127" s="22" t="s">
        <v>38</v>
      </c>
    </row>
    <row r="128" spans="1:16" ht="13.2" x14ac:dyDescent="0.25">
      <c r="A128" s="12" t="s">
        <v>36</v>
      </c>
      <c r="B128" s="16" t="s">
        <v>219</v>
      </c>
      <c r="C128" s="16" t="s">
        <v>343</v>
      </c>
      <c r="D128" s="12" t="s">
        <v>38</v>
      </c>
      <c r="E128" s="17" t="s">
        <v>344</v>
      </c>
      <c r="F128" s="18" t="s">
        <v>278</v>
      </c>
      <c r="G128" s="19">
        <v>4</v>
      </c>
      <c r="H128" s="20"/>
      <c r="I128" s="20">
        <f>ROUND(ROUND(H128,2)*ROUND(G128,3),2)</f>
        <v>0</v>
      </c>
      <c r="O128">
        <f>(I128*21)/100</f>
        <v>0</v>
      </c>
      <c r="P128" t="s">
        <v>13</v>
      </c>
    </row>
    <row r="129" spans="1:16" ht="13.2" x14ac:dyDescent="0.25">
      <c r="A129" s="21" t="s">
        <v>41</v>
      </c>
      <c r="E129" s="22" t="s">
        <v>38</v>
      </c>
    </row>
    <row r="130" spans="1:16" ht="13.2" x14ac:dyDescent="0.25">
      <c r="A130" s="23" t="s">
        <v>42</v>
      </c>
      <c r="E130" s="24" t="s">
        <v>38</v>
      </c>
    </row>
    <row r="131" spans="1:16" ht="13.2" x14ac:dyDescent="0.25">
      <c r="A131" t="s">
        <v>44</v>
      </c>
      <c r="E131" s="22" t="s">
        <v>38</v>
      </c>
    </row>
    <row r="132" spans="1:16" ht="13.2" x14ac:dyDescent="0.25">
      <c r="A132" s="12" t="s">
        <v>36</v>
      </c>
      <c r="B132" s="16" t="s">
        <v>222</v>
      </c>
      <c r="C132" s="16" t="s">
        <v>345</v>
      </c>
      <c r="D132" s="12" t="s">
        <v>38</v>
      </c>
      <c r="E132" s="17" t="s">
        <v>346</v>
      </c>
      <c r="F132" s="18" t="s">
        <v>65</v>
      </c>
      <c r="G132" s="19">
        <v>1</v>
      </c>
      <c r="H132" s="20"/>
      <c r="I132" s="20">
        <f>ROUND(ROUND(H132,2)*ROUND(G132,3),2)</f>
        <v>0</v>
      </c>
      <c r="O132">
        <f>(I132*21)/100</f>
        <v>0</v>
      </c>
      <c r="P132" t="s">
        <v>13</v>
      </c>
    </row>
    <row r="133" spans="1:16" ht="13.2" x14ac:dyDescent="0.25">
      <c r="A133" s="21" t="s">
        <v>41</v>
      </c>
      <c r="E133" s="22" t="s">
        <v>38</v>
      </c>
    </row>
    <row r="134" spans="1:16" ht="13.2" x14ac:dyDescent="0.25">
      <c r="A134" s="23" t="s">
        <v>42</v>
      </c>
      <c r="E134" s="24" t="s">
        <v>38</v>
      </c>
    </row>
    <row r="135" spans="1:16" ht="13.2" x14ac:dyDescent="0.25">
      <c r="A135" t="s">
        <v>44</v>
      </c>
      <c r="E135" s="22" t="s">
        <v>38</v>
      </c>
    </row>
    <row r="136" spans="1:16" ht="13.2" x14ac:dyDescent="0.25">
      <c r="A136" s="12" t="s">
        <v>36</v>
      </c>
      <c r="B136" s="16" t="s">
        <v>226</v>
      </c>
      <c r="C136" s="16" t="s">
        <v>347</v>
      </c>
      <c r="D136" s="12" t="s">
        <v>38</v>
      </c>
      <c r="E136" s="17" t="s">
        <v>348</v>
      </c>
      <c r="F136" s="18" t="s">
        <v>65</v>
      </c>
      <c r="G136" s="19">
        <v>2</v>
      </c>
      <c r="H136" s="20"/>
      <c r="I136" s="20">
        <f>ROUND(ROUND(H136,2)*ROUND(G136,3),2)</f>
        <v>0</v>
      </c>
      <c r="O136">
        <f>(I136*21)/100</f>
        <v>0</v>
      </c>
      <c r="P136" t="s">
        <v>13</v>
      </c>
    </row>
    <row r="137" spans="1:16" ht="13.2" x14ac:dyDescent="0.25">
      <c r="A137" s="21" t="s">
        <v>41</v>
      </c>
      <c r="E137" s="22" t="s">
        <v>38</v>
      </c>
    </row>
    <row r="138" spans="1:16" ht="13.2" x14ac:dyDescent="0.25">
      <c r="A138" s="23" t="s">
        <v>42</v>
      </c>
      <c r="E138" s="24" t="s">
        <v>38</v>
      </c>
    </row>
    <row r="139" spans="1:16" ht="13.2" x14ac:dyDescent="0.25">
      <c r="A139" t="s">
        <v>44</v>
      </c>
      <c r="E139" s="22" t="s">
        <v>38</v>
      </c>
    </row>
    <row r="140" spans="1:16" ht="26.4" x14ac:dyDescent="0.25">
      <c r="A140" s="12" t="s">
        <v>36</v>
      </c>
      <c r="B140" s="16" t="s">
        <v>230</v>
      </c>
      <c r="C140" s="16" t="s">
        <v>349</v>
      </c>
      <c r="D140" s="12" t="s">
        <v>38</v>
      </c>
      <c r="E140" s="17" t="s">
        <v>350</v>
      </c>
      <c r="F140" s="18" t="s">
        <v>61</v>
      </c>
      <c r="G140" s="19">
        <v>4</v>
      </c>
      <c r="H140" s="20"/>
      <c r="I140" s="20">
        <f>ROUND(ROUND(H140,2)*ROUND(G140,3),2)</f>
        <v>0</v>
      </c>
      <c r="O140">
        <f>(I140*21)/100</f>
        <v>0</v>
      </c>
      <c r="P140" t="s">
        <v>13</v>
      </c>
    </row>
    <row r="141" spans="1:16" ht="13.2" x14ac:dyDescent="0.25">
      <c r="A141" s="21" t="s">
        <v>41</v>
      </c>
      <c r="E141" s="22" t="s">
        <v>38</v>
      </c>
    </row>
    <row r="142" spans="1:16" ht="13.2" x14ac:dyDescent="0.25">
      <c r="A142" s="23" t="s">
        <v>42</v>
      </c>
      <c r="E142" s="24" t="s">
        <v>38</v>
      </c>
    </row>
    <row r="143" spans="1:16" ht="13.2" x14ac:dyDescent="0.25">
      <c r="A143" t="s">
        <v>44</v>
      </c>
      <c r="E143" s="22" t="s">
        <v>38</v>
      </c>
    </row>
    <row r="144" spans="1:16" ht="13.2" x14ac:dyDescent="0.25">
      <c r="A144" s="12" t="s">
        <v>36</v>
      </c>
      <c r="B144" s="16" t="s">
        <v>234</v>
      </c>
      <c r="C144" s="16" t="s">
        <v>351</v>
      </c>
      <c r="D144" s="12" t="s">
        <v>38</v>
      </c>
      <c r="E144" s="17" t="s">
        <v>352</v>
      </c>
      <c r="F144" s="18" t="s">
        <v>65</v>
      </c>
      <c r="G144" s="19">
        <v>2</v>
      </c>
      <c r="H144" s="20"/>
      <c r="I144" s="20">
        <f>ROUND(ROUND(H144,2)*ROUND(G144,3),2)</f>
        <v>0</v>
      </c>
      <c r="O144">
        <f>(I144*21)/100</f>
        <v>0</v>
      </c>
      <c r="P144" t="s">
        <v>13</v>
      </c>
    </row>
    <row r="145" spans="1:18" ht="13.2" x14ac:dyDescent="0.25">
      <c r="A145" s="21" t="s">
        <v>41</v>
      </c>
      <c r="E145" s="22" t="s">
        <v>38</v>
      </c>
    </row>
    <row r="146" spans="1:18" ht="13.2" x14ac:dyDescent="0.25">
      <c r="A146" s="23" t="s">
        <v>42</v>
      </c>
      <c r="E146" s="24" t="s">
        <v>38</v>
      </c>
    </row>
    <row r="147" spans="1:18" ht="13.2" x14ac:dyDescent="0.25">
      <c r="A147" t="s">
        <v>44</v>
      </c>
      <c r="E147" s="22" t="s">
        <v>38</v>
      </c>
    </row>
    <row r="148" spans="1:18" ht="26.4" x14ac:dyDescent="0.25">
      <c r="A148" s="12" t="s">
        <v>36</v>
      </c>
      <c r="B148" s="16" t="s">
        <v>238</v>
      </c>
      <c r="C148" s="16" t="s">
        <v>353</v>
      </c>
      <c r="D148" s="12" t="s">
        <v>38</v>
      </c>
      <c r="E148" s="17" t="s">
        <v>354</v>
      </c>
      <c r="F148" s="18" t="s">
        <v>100</v>
      </c>
      <c r="G148" s="19">
        <v>80</v>
      </c>
      <c r="H148" s="20"/>
      <c r="I148" s="20">
        <f>ROUND(ROUND(H148,2)*ROUND(G148,3),2)</f>
        <v>0</v>
      </c>
      <c r="O148">
        <f>(I148*21)/100</f>
        <v>0</v>
      </c>
      <c r="P148" t="s">
        <v>13</v>
      </c>
    </row>
    <row r="149" spans="1:18" ht="13.2" x14ac:dyDescent="0.25">
      <c r="A149" s="21" t="s">
        <v>41</v>
      </c>
      <c r="E149" s="22" t="s">
        <v>38</v>
      </c>
    </row>
    <row r="150" spans="1:18" ht="13.2" x14ac:dyDescent="0.25">
      <c r="A150" s="23" t="s">
        <v>42</v>
      </c>
      <c r="E150" s="24" t="s">
        <v>38</v>
      </c>
    </row>
    <row r="151" spans="1:18" ht="13.2" x14ac:dyDescent="0.25">
      <c r="A151" t="s">
        <v>44</v>
      </c>
      <c r="E151" s="22" t="s">
        <v>38</v>
      </c>
    </row>
    <row r="152" spans="1:18" ht="13.2" x14ac:dyDescent="0.25">
      <c r="A152" s="12" t="s">
        <v>36</v>
      </c>
      <c r="B152" s="16" t="s">
        <v>243</v>
      </c>
      <c r="C152" s="16" t="s">
        <v>355</v>
      </c>
      <c r="D152" s="12" t="s">
        <v>38</v>
      </c>
      <c r="E152" s="17" t="s">
        <v>356</v>
      </c>
      <c r="F152" s="18" t="s">
        <v>65</v>
      </c>
      <c r="G152" s="19">
        <v>2</v>
      </c>
      <c r="H152" s="20"/>
      <c r="I152" s="20">
        <f>ROUND(ROUND(H152,2)*ROUND(G152,3),2)</f>
        <v>0</v>
      </c>
      <c r="O152">
        <f>(I152*21)/100</f>
        <v>0</v>
      </c>
      <c r="P152" t="s">
        <v>13</v>
      </c>
    </row>
    <row r="153" spans="1:18" ht="13.2" x14ac:dyDescent="0.25">
      <c r="A153" s="21" t="s">
        <v>41</v>
      </c>
      <c r="E153" s="22" t="s">
        <v>38</v>
      </c>
    </row>
    <row r="154" spans="1:18" ht="13.2" x14ac:dyDescent="0.25">
      <c r="A154" s="23" t="s">
        <v>42</v>
      </c>
      <c r="E154" s="24" t="s">
        <v>38</v>
      </c>
    </row>
    <row r="155" spans="1:18" ht="13.2" x14ac:dyDescent="0.25">
      <c r="A155" t="s">
        <v>44</v>
      </c>
      <c r="E155" s="22" t="s">
        <v>38</v>
      </c>
    </row>
    <row r="156" spans="1:18" ht="12.75" customHeight="1" x14ac:dyDescent="0.25">
      <c r="A156" s="5" t="s">
        <v>33</v>
      </c>
      <c r="B156" s="5"/>
      <c r="C156" s="25" t="s">
        <v>111</v>
      </c>
      <c r="D156" s="5"/>
      <c r="E156" s="14" t="s">
        <v>357</v>
      </c>
      <c r="F156" s="5"/>
      <c r="G156" s="5"/>
      <c r="H156" s="5"/>
      <c r="I156" s="26">
        <f>0+Q156</f>
        <v>0</v>
      </c>
      <c r="O156">
        <f>0+R156</f>
        <v>0</v>
      </c>
      <c r="Q156">
        <f>0+I157+I161+I165+I169</f>
        <v>0</v>
      </c>
      <c r="R156">
        <f>0+O157+O161+O165+O169</f>
        <v>0</v>
      </c>
    </row>
    <row r="157" spans="1:18" ht="13.2" x14ac:dyDescent="0.25">
      <c r="A157" s="12" t="s">
        <v>36</v>
      </c>
      <c r="B157" s="16" t="s">
        <v>247</v>
      </c>
      <c r="C157" s="16" t="s">
        <v>358</v>
      </c>
      <c r="D157" s="12" t="s">
        <v>38</v>
      </c>
      <c r="E157" s="17" t="s">
        <v>359</v>
      </c>
      <c r="F157" s="18" t="s">
        <v>328</v>
      </c>
      <c r="G157" s="19">
        <v>1</v>
      </c>
      <c r="H157" s="20"/>
      <c r="I157" s="20">
        <f>ROUND(ROUND(H157,2)*ROUND(G157,3),2)</f>
        <v>0</v>
      </c>
      <c r="O157">
        <f>(I157*21)/100</f>
        <v>0</v>
      </c>
      <c r="P157" t="s">
        <v>13</v>
      </c>
    </row>
    <row r="158" spans="1:18" ht="13.2" x14ac:dyDescent="0.25">
      <c r="A158" s="21" t="s">
        <v>41</v>
      </c>
      <c r="E158" s="22" t="s">
        <v>38</v>
      </c>
    </row>
    <row r="159" spans="1:18" ht="13.2" x14ac:dyDescent="0.25">
      <c r="A159" s="23" t="s">
        <v>42</v>
      </c>
      <c r="E159" s="24" t="s">
        <v>38</v>
      </c>
    </row>
    <row r="160" spans="1:18" ht="39.6" x14ac:dyDescent="0.25">
      <c r="A160" t="s">
        <v>44</v>
      </c>
      <c r="E160" s="22" t="s">
        <v>360</v>
      </c>
    </row>
    <row r="161" spans="1:18" ht="13.2" x14ac:dyDescent="0.25">
      <c r="A161" s="12" t="s">
        <v>36</v>
      </c>
      <c r="B161" s="16" t="s">
        <v>361</v>
      </c>
      <c r="C161" s="16" t="s">
        <v>362</v>
      </c>
      <c r="D161" s="12" t="s">
        <v>38</v>
      </c>
      <c r="E161" s="17" t="s">
        <v>363</v>
      </c>
      <c r="F161" s="18" t="s">
        <v>328</v>
      </c>
      <c r="G161" s="19">
        <v>1</v>
      </c>
      <c r="H161" s="20"/>
      <c r="I161" s="20">
        <f>ROUND(ROUND(H161,2)*ROUND(G161,3),2)</f>
        <v>0</v>
      </c>
      <c r="O161">
        <f>(I161*21)/100</f>
        <v>0</v>
      </c>
      <c r="P161" t="s">
        <v>13</v>
      </c>
    </row>
    <row r="162" spans="1:18" ht="13.2" x14ac:dyDescent="0.25">
      <c r="A162" s="21" t="s">
        <v>41</v>
      </c>
      <c r="E162" s="22" t="s">
        <v>38</v>
      </c>
    </row>
    <row r="163" spans="1:18" ht="13.2" x14ac:dyDescent="0.25">
      <c r="A163" s="23" t="s">
        <v>42</v>
      </c>
      <c r="E163" s="24" t="s">
        <v>38</v>
      </c>
    </row>
    <row r="164" spans="1:18" ht="39.6" x14ac:dyDescent="0.25">
      <c r="A164" t="s">
        <v>44</v>
      </c>
      <c r="E164" s="22" t="s">
        <v>364</v>
      </c>
    </row>
    <row r="165" spans="1:18" ht="13.2" x14ac:dyDescent="0.25">
      <c r="A165" s="12" t="s">
        <v>36</v>
      </c>
      <c r="B165" s="16" t="s">
        <v>365</v>
      </c>
      <c r="C165" s="16" t="s">
        <v>366</v>
      </c>
      <c r="D165" s="12" t="s">
        <v>38</v>
      </c>
      <c r="E165" s="17" t="s">
        <v>367</v>
      </c>
      <c r="F165" s="18" t="s">
        <v>61</v>
      </c>
      <c r="G165" s="19">
        <v>50</v>
      </c>
      <c r="H165" s="20"/>
      <c r="I165" s="20">
        <f>ROUND(ROUND(H165,2)*ROUND(G165,3),2)</f>
        <v>0</v>
      </c>
      <c r="O165">
        <f>(I165*21)/100</f>
        <v>0</v>
      </c>
      <c r="P165" t="s">
        <v>13</v>
      </c>
    </row>
    <row r="166" spans="1:18" ht="13.2" x14ac:dyDescent="0.25">
      <c r="A166" s="21" t="s">
        <v>41</v>
      </c>
      <c r="E166" s="22" t="s">
        <v>38</v>
      </c>
    </row>
    <row r="167" spans="1:18" ht="13.2" x14ac:dyDescent="0.25">
      <c r="A167" s="23" t="s">
        <v>42</v>
      </c>
      <c r="E167" s="24" t="s">
        <v>38</v>
      </c>
    </row>
    <row r="168" spans="1:18" ht="13.2" x14ac:dyDescent="0.25">
      <c r="A168" t="s">
        <v>44</v>
      </c>
      <c r="E168" s="22" t="s">
        <v>38</v>
      </c>
    </row>
    <row r="169" spans="1:18" ht="13.2" x14ac:dyDescent="0.25">
      <c r="A169" s="12" t="s">
        <v>36</v>
      </c>
      <c r="B169" s="16" t="s">
        <v>368</v>
      </c>
      <c r="C169" s="16" t="s">
        <v>369</v>
      </c>
      <c r="D169" s="12" t="s">
        <v>38</v>
      </c>
      <c r="E169" s="17" t="s">
        <v>370</v>
      </c>
      <c r="F169" s="18" t="s">
        <v>38</v>
      </c>
      <c r="G169" s="19">
        <v>0</v>
      </c>
      <c r="H169" s="20"/>
      <c r="I169" s="20">
        <f>ROUND(ROUND(H169,2)*ROUND(G169,3),2)</f>
        <v>0</v>
      </c>
      <c r="O169">
        <f>(I169*21)/100</f>
        <v>0</v>
      </c>
      <c r="P169" t="s">
        <v>13</v>
      </c>
    </row>
    <row r="170" spans="1:18" ht="13.2" x14ac:dyDescent="0.25">
      <c r="A170" s="21" t="s">
        <v>41</v>
      </c>
      <c r="E170" s="22" t="s">
        <v>38</v>
      </c>
    </row>
    <row r="171" spans="1:18" ht="13.2" x14ac:dyDescent="0.25">
      <c r="A171" s="23" t="s">
        <v>42</v>
      </c>
      <c r="E171" s="24" t="s">
        <v>38</v>
      </c>
    </row>
    <row r="172" spans="1:18" ht="13.2" x14ac:dyDescent="0.25">
      <c r="A172" t="s">
        <v>44</v>
      </c>
      <c r="E172" s="22" t="s">
        <v>38</v>
      </c>
    </row>
    <row r="173" spans="1:18" ht="12.75" customHeight="1" x14ac:dyDescent="0.25">
      <c r="A173" s="5" t="s">
        <v>33</v>
      </c>
      <c r="B173" s="5"/>
      <c r="C173" s="25" t="s">
        <v>371</v>
      </c>
      <c r="D173" s="5"/>
      <c r="E173" s="14" t="s">
        <v>372</v>
      </c>
      <c r="F173" s="5"/>
      <c r="G173" s="5"/>
      <c r="H173" s="5"/>
      <c r="I173" s="26">
        <f>0+Q173</f>
        <v>0</v>
      </c>
      <c r="O173">
        <f>0+R173</f>
        <v>0</v>
      </c>
      <c r="Q173">
        <f>0+I174+I178+I182+I186</f>
        <v>0</v>
      </c>
      <c r="R173">
        <f>0+O174+O178+O182+O186</f>
        <v>0</v>
      </c>
    </row>
    <row r="174" spans="1:18" ht="13.2" x14ac:dyDescent="0.25">
      <c r="A174" s="12" t="s">
        <v>36</v>
      </c>
      <c r="B174" s="16" t="s">
        <v>373</v>
      </c>
      <c r="C174" s="16" t="s">
        <v>374</v>
      </c>
      <c r="D174" s="12" t="s">
        <v>38</v>
      </c>
      <c r="E174" s="17" t="s">
        <v>375</v>
      </c>
      <c r="F174" s="18" t="s">
        <v>328</v>
      </c>
      <c r="G174" s="19">
        <v>1</v>
      </c>
      <c r="H174" s="20"/>
      <c r="I174" s="20">
        <f>ROUND(ROUND(H174,2)*ROUND(G174,3),2)</f>
        <v>0</v>
      </c>
      <c r="O174">
        <f>(I174*21)/100</f>
        <v>0</v>
      </c>
      <c r="P174" t="s">
        <v>13</v>
      </c>
    </row>
    <row r="175" spans="1:18" ht="13.2" x14ac:dyDescent="0.25">
      <c r="A175" s="21" t="s">
        <v>41</v>
      </c>
      <c r="E175" s="22" t="s">
        <v>38</v>
      </c>
    </row>
    <row r="176" spans="1:18" ht="13.2" x14ac:dyDescent="0.25">
      <c r="A176" s="23" t="s">
        <v>42</v>
      </c>
      <c r="E176" s="24" t="s">
        <v>38</v>
      </c>
    </row>
    <row r="177" spans="1:16" ht="26.4" x14ac:dyDescent="0.25">
      <c r="A177" t="s">
        <v>44</v>
      </c>
      <c r="E177" s="22" t="s">
        <v>376</v>
      </c>
    </row>
    <row r="178" spans="1:16" ht="13.2" x14ac:dyDescent="0.25">
      <c r="A178" s="12" t="s">
        <v>36</v>
      </c>
      <c r="B178" s="16" t="s">
        <v>377</v>
      </c>
      <c r="C178" s="16" t="s">
        <v>378</v>
      </c>
      <c r="D178" s="12" t="s">
        <v>38</v>
      </c>
      <c r="E178" s="17" t="s">
        <v>379</v>
      </c>
      <c r="F178" s="18" t="s">
        <v>328</v>
      </c>
      <c r="G178" s="19">
        <v>1</v>
      </c>
      <c r="H178" s="20"/>
      <c r="I178" s="20">
        <f>ROUND(ROUND(H178,2)*ROUND(G178,3),2)</f>
        <v>0</v>
      </c>
      <c r="O178">
        <f>(I178*21)/100</f>
        <v>0</v>
      </c>
      <c r="P178" t="s">
        <v>13</v>
      </c>
    </row>
    <row r="179" spans="1:16" ht="13.2" x14ac:dyDescent="0.25">
      <c r="A179" s="21" t="s">
        <v>41</v>
      </c>
      <c r="E179" s="22" t="s">
        <v>38</v>
      </c>
    </row>
    <row r="180" spans="1:16" ht="13.2" x14ac:dyDescent="0.25">
      <c r="A180" s="23" t="s">
        <v>42</v>
      </c>
      <c r="E180" s="24" t="s">
        <v>380</v>
      </c>
    </row>
    <row r="181" spans="1:16" ht="13.2" x14ac:dyDescent="0.25">
      <c r="A181" t="s">
        <v>44</v>
      </c>
      <c r="E181" s="22" t="s">
        <v>38</v>
      </c>
    </row>
    <row r="182" spans="1:16" ht="13.2" x14ac:dyDescent="0.25">
      <c r="A182" s="12" t="s">
        <v>36</v>
      </c>
      <c r="B182" s="16" t="s">
        <v>381</v>
      </c>
      <c r="C182" s="16" t="s">
        <v>382</v>
      </c>
      <c r="D182" s="12" t="s">
        <v>38</v>
      </c>
      <c r="E182" s="17" t="s">
        <v>383</v>
      </c>
      <c r="F182" s="18" t="s">
        <v>328</v>
      </c>
      <c r="G182" s="19">
        <v>1</v>
      </c>
      <c r="H182" s="20"/>
      <c r="I182" s="20">
        <f>ROUND(ROUND(H182,2)*ROUND(G182,3),2)</f>
        <v>0</v>
      </c>
      <c r="O182">
        <f>(I182*21)/100</f>
        <v>0</v>
      </c>
      <c r="P182" t="s">
        <v>13</v>
      </c>
    </row>
    <row r="183" spans="1:16" ht="13.2" x14ac:dyDescent="0.25">
      <c r="A183" s="21" t="s">
        <v>41</v>
      </c>
      <c r="E183" s="22" t="s">
        <v>38</v>
      </c>
    </row>
    <row r="184" spans="1:16" ht="13.2" x14ac:dyDescent="0.25">
      <c r="A184" s="23" t="s">
        <v>42</v>
      </c>
      <c r="E184" s="24" t="s">
        <v>38</v>
      </c>
    </row>
    <row r="185" spans="1:16" ht="39.6" x14ac:dyDescent="0.25">
      <c r="A185" t="s">
        <v>44</v>
      </c>
      <c r="E185" s="22" t="s">
        <v>384</v>
      </c>
    </row>
    <row r="186" spans="1:16" ht="13.2" x14ac:dyDescent="0.25">
      <c r="A186" s="12" t="s">
        <v>36</v>
      </c>
      <c r="B186" s="16" t="s">
        <v>385</v>
      </c>
      <c r="C186" s="16" t="s">
        <v>386</v>
      </c>
      <c r="D186" s="12" t="s">
        <v>38</v>
      </c>
      <c r="E186" s="17" t="s">
        <v>387</v>
      </c>
      <c r="F186" s="18" t="s">
        <v>328</v>
      </c>
      <c r="G186" s="19">
        <v>1</v>
      </c>
      <c r="H186" s="20"/>
      <c r="I186" s="20">
        <f>ROUND(ROUND(H186,2)*ROUND(G186,3),2)</f>
        <v>0</v>
      </c>
      <c r="O186">
        <f>(I186*21)/100</f>
        <v>0</v>
      </c>
      <c r="P186" t="s">
        <v>13</v>
      </c>
    </row>
    <row r="187" spans="1:16" ht="13.2" x14ac:dyDescent="0.25">
      <c r="A187" s="21" t="s">
        <v>41</v>
      </c>
      <c r="E187" s="22" t="s">
        <v>38</v>
      </c>
    </row>
    <row r="188" spans="1:16" ht="13.2" x14ac:dyDescent="0.25">
      <c r="A188" s="23" t="s">
        <v>42</v>
      </c>
      <c r="E188" s="24" t="s">
        <v>38</v>
      </c>
    </row>
    <row r="189" spans="1:16" ht="39.6" x14ac:dyDescent="0.25">
      <c r="A189" t="s">
        <v>44</v>
      </c>
      <c r="E189" s="22" t="s">
        <v>388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0"/>
  <sheetViews>
    <sheetView topLeftCell="B1" workbookViewId="0">
      <pane ySplit="7" topLeftCell="A162" activePane="bottomLeft" state="frozen"/>
      <selection pane="bottomLeft" activeCell="K171" sqref="K171"/>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0</v>
      </c>
      <c r="B1" s="1"/>
      <c r="C1" s="1"/>
      <c r="D1" s="1"/>
      <c r="E1" s="1" t="s">
        <v>2</v>
      </c>
      <c r="F1" s="1"/>
      <c r="G1" s="1"/>
      <c r="H1" s="1"/>
      <c r="I1" s="1"/>
      <c r="P1" t="s">
        <v>12</v>
      </c>
    </row>
    <row r="2" spans="1:18" ht="25.05" customHeight="1" x14ac:dyDescent="0.25">
      <c r="B2" s="1"/>
      <c r="C2" s="1"/>
      <c r="D2" s="1"/>
      <c r="E2" s="2" t="s">
        <v>3</v>
      </c>
      <c r="F2" s="1"/>
      <c r="G2" s="1"/>
      <c r="H2" s="5"/>
      <c r="I2" s="5"/>
      <c r="O2">
        <f>0+O8+O41+O58+O103+O140+O145+O162</f>
        <v>0</v>
      </c>
      <c r="P2" t="s">
        <v>12</v>
      </c>
    </row>
    <row r="3" spans="1:18" ht="15" customHeight="1" x14ac:dyDescent="0.25">
      <c r="A3" t="s">
        <v>1</v>
      </c>
      <c r="B3" s="6" t="s">
        <v>4</v>
      </c>
      <c r="C3" s="29" t="s">
        <v>5</v>
      </c>
      <c r="D3" s="30"/>
      <c r="E3" s="7" t="s">
        <v>6</v>
      </c>
      <c r="F3" s="1"/>
      <c r="G3" s="4"/>
      <c r="H3" s="3" t="s">
        <v>389</v>
      </c>
      <c r="I3" s="27">
        <f>0+I8+I41+I58+I103+I140+I145+I162</f>
        <v>0</v>
      </c>
      <c r="O3" t="s">
        <v>9</v>
      </c>
      <c r="P3" t="s">
        <v>13</v>
      </c>
    </row>
    <row r="4" spans="1:18" ht="15" customHeight="1" x14ac:dyDescent="0.25">
      <c r="A4" t="s">
        <v>7</v>
      </c>
      <c r="B4" s="9" t="s">
        <v>8</v>
      </c>
      <c r="C4" s="31" t="s">
        <v>389</v>
      </c>
      <c r="D4" s="32"/>
      <c r="E4" s="10" t="s">
        <v>390</v>
      </c>
      <c r="F4" s="5"/>
      <c r="G4" s="5"/>
      <c r="H4" s="11"/>
      <c r="I4" s="11"/>
      <c r="O4" t="s">
        <v>10</v>
      </c>
      <c r="P4" t="s">
        <v>13</v>
      </c>
    </row>
    <row r="5" spans="1:18" ht="12.75" customHeight="1" x14ac:dyDescent="0.25">
      <c r="A5" s="28" t="s">
        <v>16</v>
      </c>
      <c r="B5" s="28" t="s">
        <v>18</v>
      </c>
      <c r="C5" s="28" t="s">
        <v>20</v>
      </c>
      <c r="D5" s="28" t="s">
        <v>21</v>
      </c>
      <c r="E5" s="28" t="s">
        <v>22</v>
      </c>
      <c r="F5" s="28" t="s">
        <v>24</v>
      </c>
      <c r="G5" s="28" t="s">
        <v>26</v>
      </c>
      <c r="H5" s="28" t="s">
        <v>28</v>
      </c>
      <c r="I5" s="28"/>
      <c r="O5" t="s">
        <v>11</v>
      </c>
      <c r="P5" t="s">
        <v>13</v>
      </c>
    </row>
    <row r="6" spans="1:18" ht="12.75" customHeight="1" x14ac:dyDescent="0.25">
      <c r="A6" s="28"/>
      <c r="B6" s="28"/>
      <c r="C6" s="28"/>
      <c r="D6" s="28"/>
      <c r="E6" s="28"/>
      <c r="F6" s="28"/>
      <c r="G6" s="28"/>
      <c r="H6" s="8" t="s">
        <v>29</v>
      </c>
      <c r="I6" s="8" t="s">
        <v>31</v>
      </c>
    </row>
    <row r="7" spans="1:18" ht="12.75" customHeight="1" x14ac:dyDescent="0.25">
      <c r="A7" s="8" t="s">
        <v>17</v>
      </c>
      <c r="B7" s="8" t="s">
        <v>19</v>
      </c>
      <c r="C7" s="8" t="s">
        <v>13</v>
      </c>
      <c r="D7" s="8" t="s">
        <v>12</v>
      </c>
      <c r="E7" s="8" t="s">
        <v>23</v>
      </c>
      <c r="F7" s="8" t="s">
        <v>25</v>
      </c>
      <c r="G7" s="8" t="s">
        <v>27</v>
      </c>
      <c r="H7" s="8" t="s">
        <v>30</v>
      </c>
      <c r="I7" s="8" t="s">
        <v>32</v>
      </c>
    </row>
    <row r="8" spans="1:18" ht="12.75" customHeight="1" x14ac:dyDescent="0.25">
      <c r="A8" s="11" t="s">
        <v>33</v>
      </c>
      <c r="B8" s="11"/>
      <c r="C8" s="13" t="s">
        <v>19</v>
      </c>
      <c r="D8" s="11"/>
      <c r="E8" s="14" t="s">
        <v>391</v>
      </c>
      <c r="F8" s="11"/>
      <c r="G8" s="11"/>
      <c r="H8" s="11"/>
      <c r="I8" s="15">
        <f>0+Q8</f>
        <v>0</v>
      </c>
      <c r="O8">
        <f>0+R8</f>
        <v>0</v>
      </c>
      <c r="Q8">
        <f>0+I9+I13+I17+I21+I25+I29+I33+I37</f>
        <v>0</v>
      </c>
      <c r="R8">
        <f>0+O9+O13+O17+O21+O25+O29+O33+O37</f>
        <v>0</v>
      </c>
    </row>
    <row r="9" spans="1:18" ht="13.2" x14ac:dyDescent="0.25">
      <c r="A9" s="12" t="s">
        <v>36</v>
      </c>
      <c r="B9" s="16" t="s">
        <v>19</v>
      </c>
      <c r="C9" s="16" t="s">
        <v>276</v>
      </c>
      <c r="D9" s="12" t="s">
        <v>38</v>
      </c>
      <c r="E9" s="17" t="s">
        <v>277</v>
      </c>
      <c r="F9" s="18" t="s">
        <v>278</v>
      </c>
      <c r="G9" s="19">
        <v>1</v>
      </c>
      <c r="H9" s="20"/>
      <c r="I9" s="20">
        <f>ROUND(ROUND(H9,2)*ROUND(G9,3),2)</f>
        <v>0</v>
      </c>
      <c r="O9">
        <f>(I9*21)/100</f>
        <v>0</v>
      </c>
      <c r="P9" t="s">
        <v>13</v>
      </c>
    </row>
    <row r="10" spans="1:18" ht="13.2" x14ac:dyDescent="0.25">
      <c r="A10" s="21" t="s">
        <v>41</v>
      </c>
      <c r="E10" s="22" t="s">
        <v>38</v>
      </c>
    </row>
    <row r="11" spans="1:18" ht="13.2" x14ac:dyDescent="0.25">
      <c r="A11" s="23" t="s">
        <v>42</v>
      </c>
      <c r="E11" s="24" t="s">
        <v>38</v>
      </c>
    </row>
    <row r="12" spans="1:18" ht="13.2" x14ac:dyDescent="0.25">
      <c r="A12" t="s">
        <v>44</v>
      </c>
      <c r="E12" s="22" t="s">
        <v>38</v>
      </c>
    </row>
    <row r="13" spans="1:18" ht="26.4" x14ac:dyDescent="0.25">
      <c r="A13" s="12" t="s">
        <v>36</v>
      </c>
      <c r="B13" s="16" t="s">
        <v>13</v>
      </c>
      <c r="C13" s="16" t="s">
        <v>279</v>
      </c>
      <c r="D13" s="12" t="s">
        <v>38</v>
      </c>
      <c r="E13" s="17" t="s">
        <v>392</v>
      </c>
      <c r="F13" s="18" t="s">
        <v>119</v>
      </c>
      <c r="G13" s="19">
        <v>2.1</v>
      </c>
      <c r="H13" s="20"/>
      <c r="I13" s="20">
        <f>ROUND(ROUND(H13,2)*ROUND(G13,3),2)</f>
        <v>0</v>
      </c>
      <c r="O13">
        <f>(I13*21)/100</f>
        <v>0</v>
      </c>
      <c r="P13" t="s">
        <v>13</v>
      </c>
    </row>
    <row r="14" spans="1:18" ht="13.2" x14ac:dyDescent="0.25">
      <c r="A14" s="21" t="s">
        <v>41</v>
      </c>
      <c r="E14" s="22" t="s">
        <v>38</v>
      </c>
    </row>
    <row r="15" spans="1:18" ht="13.2" x14ac:dyDescent="0.25">
      <c r="A15" s="23" t="s">
        <v>42</v>
      </c>
      <c r="E15" s="24" t="s">
        <v>38</v>
      </c>
    </row>
    <row r="16" spans="1:18" ht="13.2" x14ac:dyDescent="0.25">
      <c r="A16" t="s">
        <v>44</v>
      </c>
      <c r="E16" s="22" t="s">
        <v>38</v>
      </c>
    </row>
    <row r="17" spans="1:16" ht="13.2" x14ac:dyDescent="0.25">
      <c r="A17" s="12" t="s">
        <v>36</v>
      </c>
      <c r="B17" s="16" t="s">
        <v>12</v>
      </c>
      <c r="C17" s="16" t="s">
        <v>281</v>
      </c>
      <c r="D17" s="12" t="s">
        <v>38</v>
      </c>
      <c r="E17" s="17" t="s">
        <v>393</v>
      </c>
      <c r="F17" s="18" t="s">
        <v>119</v>
      </c>
      <c r="G17" s="19">
        <v>15</v>
      </c>
      <c r="H17" s="20"/>
      <c r="I17" s="20">
        <f>ROUND(ROUND(H17,2)*ROUND(G17,3),2)</f>
        <v>0</v>
      </c>
      <c r="O17">
        <f>(I17*21)/100</f>
        <v>0</v>
      </c>
      <c r="P17" t="s">
        <v>13</v>
      </c>
    </row>
    <row r="18" spans="1:16" ht="13.2" x14ac:dyDescent="0.25">
      <c r="A18" s="21" t="s">
        <v>41</v>
      </c>
      <c r="E18" s="22" t="s">
        <v>38</v>
      </c>
    </row>
    <row r="19" spans="1:16" ht="13.2" x14ac:dyDescent="0.25">
      <c r="A19" s="23" t="s">
        <v>42</v>
      </c>
      <c r="E19" s="24" t="s">
        <v>38</v>
      </c>
    </row>
    <row r="20" spans="1:16" ht="13.2" x14ac:dyDescent="0.25">
      <c r="A20" t="s">
        <v>44</v>
      </c>
      <c r="E20" s="22" t="s">
        <v>38</v>
      </c>
    </row>
    <row r="21" spans="1:16" ht="13.2" x14ac:dyDescent="0.25">
      <c r="A21" s="12" t="s">
        <v>36</v>
      </c>
      <c r="B21" s="16" t="s">
        <v>23</v>
      </c>
      <c r="C21" s="16" t="s">
        <v>283</v>
      </c>
      <c r="D21" s="12" t="s">
        <v>38</v>
      </c>
      <c r="E21" s="17" t="s">
        <v>284</v>
      </c>
      <c r="F21" s="18" t="s">
        <v>119</v>
      </c>
      <c r="G21" s="19">
        <v>15</v>
      </c>
      <c r="H21" s="20"/>
      <c r="I21" s="20">
        <f>ROUND(ROUND(H21,2)*ROUND(G21,3),2)</f>
        <v>0</v>
      </c>
      <c r="O21">
        <f>(I21*21)/100</f>
        <v>0</v>
      </c>
      <c r="P21" t="s">
        <v>13</v>
      </c>
    </row>
    <row r="22" spans="1:16" ht="13.2" x14ac:dyDescent="0.25">
      <c r="A22" s="21" t="s">
        <v>41</v>
      </c>
      <c r="E22" s="22" t="s">
        <v>38</v>
      </c>
    </row>
    <row r="23" spans="1:16" ht="13.2" x14ac:dyDescent="0.25">
      <c r="A23" s="23" t="s">
        <v>42</v>
      </c>
      <c r="E23" s="24" t="s">
        <v>38</v>
      </c>
    </row>
    <row r="24" spans="1:16" ht="13.2" x14ac:dyDescent="0.25">
      <c r="A24" t="s">
        <v>44</v>
      </c>
      <c r="E24" s="22" t="s">
        <v>38</v>
      </c>
    </row>
    <row r="25" spans="1:16" ht="13.2" x14ac:dyDescent="0.25">
      <c r="A25" s="12" t="s">
        <v>36</v>
      </c>
      <c r="B25" s="16" t="s">
        <v>25</v>
      </c>
      <c r="C25" s="16" t="s">
        <v>285</v>
      </c>
      <c r="D25" s="12" t="s">
        <v>38</v>
      </c>
      <c r="E25" s="17" t="s">
        <v>286</v>
      </c>
      <c r="F25" s="18" t="s">
        <v>119</v>
      </c>
      <c r="G25" s="19">
        <v>15</v>
      </c>
      <c r="H25" s="20"/>
      <c r="I25" s="20">
        <f>ROUND(ROUND(H25,2)*ROUND(G25,3),2)</f>
        <v>0</v>
      </c>
      <c r="O25">
        <f>(I25*21)/100</f>
        <v>0</v>
      </c>
      <c r="P25" t="s">
        <v>13</v>
      </c>
    </row>
    <row r="26" spans="1:16" ht="13.2" x14ac:dyDescent="0.25">
      <c r="A26" s="21" t="s">
        <v>41</v>
      </c>
      <c r="E26" s="22" t="s">
        <v>38</v>
      </c>
    </row>
    <row r="27" spans="1:16" ht="13.2" x14ac:dyDescent="0.25">
      <c r="A27" s="23" t="s">
        <v>42</v>
      </c>
      <c r="E27" s="24" t="s">
        <v>38</v>
      </c>
    </row>
    <row r="28" spans="1:16" ht="26.4" x14ac:dyDescent="0.25">
      <c r="A28" t="s">
        <v>44</v>
      </c>
      <c r="E28" s="22" t="s">
        <v>287</v>
      </c>
    </row>
    <row r="29" spans="1:16" ht="26.4" x14ac:dyDescent="0.25">
      <c r="A29" s="12" t="s">
        <v>36</v>
      </c>
      <c r="B29" s="16" t="s">
        <v>27</v>
      </c>
      <c r="C29" s="16" t="s">
        <v>288</v>
      </c>
      <c r="D29" s="12" t="s">
        <v>38</v>
      </c>
      <c r="E29" s="17" t="s">
        <v>289</v>
      </c>
      <c r="F29" s="18" t="s">
        <v>61</v>
      </c>
      <c r="G29" s="19">
        <v>14</v>
      </c>
      <c r="H29" s="20"/>
      <c r="I29" s="20">
        <f>ROUND(ROUND(H29,2)*ROUND(G29,3),2)</f>
        <v>0</v>
      </c>
      <c r="O29">
        <f>(I29*21)/100</f>
        <v>0</v>
      </c>
      <c r="P29" t="s">
        <v>13</v>
      </c>
    </row>
    <row r="30" spans="1:16" ht="13.2" x14ac:dyDescent="0.25">
      <c r="A30" s="21" t="s">
        <v>41</v>
      </c>
      <c r="E30" s="22" t="s">
        <v>38</v>
      </c>
    </row>
    <row r="31" spans="1:16" ht="13.2" x14ac:dyDescent="0.25">
      <c r="A31" s="23" t="s">
        <v>42</v>
      </c>
      <c r="E31" s="24" t="s">
        <v>38</v>
      </c>
    </row>
    <row r="32" spans="1:16" ht="13.2" x14ac:dyDescent="0.25">
      <c r="A32" t="s">
        <v>44</v>
      </c>
      <c r="E32" s="22" t="s">
        <v>38</v>
      </c>
    </row>
    <row r="33" spans="1:18" ht="13.2" x14ac:dyDescent="0.25">
      <c r="A33" s="12" t="s">
        <v>36</v>
      </c>
      <c r="B33" s="16" t="s">
        <v>67</v>
      </c>
      <c r="C33" s="16" t="s">
        <v>290</v>
      </c>
      <c r="D33" s="12" t="s">
        <v>38</v>
      </c>
      <c r="E33" s="17" t="s">
        <v>291</v>
      </c>
      <c r="F33" s="18" t="s">
        <v>61</v>
      </c>
      <c r="G33" s="19">
        <v>14</v>
      </c>
      <c r="H33" s="20"/>
      <c r="I33" s="20">
        <f>ROUND(ROUND(H33,2)*ROUND(G33,3),2)</f>
        <v>0</v>
      </c>
      <c r="O33">
        <f>(I33*21)/100</f>
        <v>0</v>
      </c>
      <c r="P33" t="s">
        <v>13</v>
      </c>
    </row>
    <row r="34" spans="1:18" ht="13.2" x14ac:dyDescent="0.25">
      <c r="A34" s="21" t="s">
        <v>41</v>
      </c>
      <c r="E34" s="22" t="s">
        <v>38</v>
      </c>
    </row>
    <row r="35" spans="1:18" ht="13.2" x14ac:dyDescent="0.25">
      <c r="A35" s="23" t="s">
        <v>42</v>
      </c>
      <c r="E35" s="24" t="s">
        <v>38</v>
      </c>
    </row>
    <row r="36" spans="1:18" ht="13.2" x14ac:dyDescent="0.25">
      <c r="A36" t="s">
        <v>44</v>
      </c>
      <c r="E36" s="22" t="s">
        <v>38</v>
      </c>
    </row>
    <row r="37" spans="1:18" ht="13.2" x14ac:dyDescent="0.25">
      <c r="A37" s="12" t="s">
        <v>36</v>
      </c>
      <c r="B37" s="16" t="s">
        <v>71</v>
      </c>
      <c r="C37" s="16" t="s">
        <v>292</v>
      </c>
      <c r="D37" s="12" t="s">
        <v>38</v>
      </c>
      <c r="E37" s="17" t="s">
        <v>293</v>
      </c>
      <c r="F37" s="18" t="s">
        <v>61</v>
      </c>
      <c r="G37" s="19">
        <v>14</v>
      </c>
      <c r="H37" s="20"/>
      <c r="I37" s="20">
        <f>ROUND(ROUND(H37,2)*ROUND(G37,3),2)</f>
        <v>0</v>
      </c>
      <c r="O37">
        <f>(I37*21)/100</f>
        <v>0</v>
      </c>
      <c r="P37" t="s">
        <v>13</v>
      </c>
    </row>
    <row r="38" spans="1:18" ht="13.2" x14ac:dyDescent="0.25">
      <c r="A38" s="21" t="s">
        <v>41</v>
      </c>
      <c r="E38" s="22" t="s">
        <v>38</v>
      </c>
    </row>
    <row r="39" spans="1:18" ht="13.2" x14ac:dyDescent="0.25">
      <c r="A39" s="23" t="s">
        <v>42</v>
      </c>
      <c r="E39" s="24" t="s">
        <v>38</v>
      </c>
    </row>
    <row r="40" spans="1:18" ht="13.2" x14ac:dyDescent="0.25">
      <c r="A40" t="s">
        <v>44</v>
      </c>
      <c r="E40" s="22" t="s">
        <v>38</v>
      </c>
    </row>
    <row r="41" spans="1:18" ht="12.75" customHeight="1" x14ac:dyDescent="0.25">
      <c r="A41" s="5" t="s">
        <v>33</v>
      </c>
      <c r="B41" s="5"/>
      <c r="C41" s="25" t="s">
        <v>294</v>
      </c>
      <c r="D41" s="5"/>
      <c r="E41" s="14" t="s">
        <v>295</v>
      </c>
      <c r="F41" s="5"/>
      <c r="G41" s="5"/>
      <c r="H41" s="5"/>
      <c r="I41" s="26">
        <f>0+Q41</f>
        <v>0</v>
      </c>
      <c r="O41">
        <f>0+R41</f>
        <v>0</v>
      </c>
      <c r="Q41">
        <f>0+I42+I46+I50+I54</f>
        <v>0</v>
      </c>
      <c r="R41">
        <f>0+O42+O46+O50+O54</f>
        <v>0</v>
      </c>
    </row>
    <row r="42" spans="1:18" ht="26.4" x14ac:dyDescent="0.25">
      <c r="A42" s="12" t="s">
        <v>36</v>
      </c>
      <c r="B42" s="16" t="s">
        <v>30</v>
      </c>
      <c r="C42" s="16" t="s">
        <v>296</v>
      </c>
      <c r="D42" s="12" t="s">
        <v>38</v>
      </c>
      <c r="E42" s="17" t="s">
        <v>297</v>
      </c>
      <c r="F42" s="18" t="s">
        <v>40</v>
      </c>
      <c r="G42" s="19">
        <v>2E-3</v>
      </c>
      <c r="H42" s="20"/>
      <c r="I42" s="20">
        <f>ROUND(ROUND(H42,2)*ROUND(G42,3),2)</f>
        <v>0</v>
      </c>
      <c r="O42">
        <f>(I42*21)/100</f>
        <v>0</v>
      </c>
      <c r="P42" t="s">
        <v>13</v>
      </c>
    </row>
    <row r="43" spans="1:18" ht="13.2" x14ac:dyDescent="0.25">
      <c r="A43" s="21" t="s">
        <v>41</v>
      </c>
      <c r="E43" s="22" t="s">
        <v>38</v>
      </c>
    </row>
    <row r="44" spans="1:18" ht="13.2" x14ac:dyDescent="0.25">
      <c r="A44" s="23" t="s">
        <v>42</v>
      </c>
      <c r="E44" s="24" t="s">
        <v>38</v>
      </c>
    </row>
    <row r="45" spans="1:18" ht="13.2" x14ac:dyDescent="0.25">
      <c r="A45" t="s">
        <v>44</v>
      </c>
      <c r="E45" s="22" t="s">
        <v>38</v>
      </c>
    </row>
    <row r="46" spans="1:18" ht="13.2" x14ac:dyDescent="0.25">
      <c r="A46" s="12" t="s">
        <v>36</v>
      </c>
      <c r="B46" s="16" t="s">
        <v>32</v>
      </c>
      <c r="C46" s="16" t="s">
        <v>298</v>
      </c>
      <c r="D46" s="12" t="s">
        <v>38</v>
      </c>
      <c r="E46" s="17" t="s">
        <v>299</v>
      </c>
      <c r="F46" s="18" t="s">
        <v>40</v>
      </c>
      <c r="G46" s="19">
        <v>1E-3</v>
      </c>
      <c r="H46" s="20"/>
      <c r="I46" s="20">
        <f>ROUND(ROUND(H46,2)*ROUND(G46,3),2)</f>
        <v>0</v>
      </c>
      <c r="O46">
        <f>(I46*21)/100</f>
        <v>0</v>
      </c>
      <c r="P46" t="s">
        <v>13</v>
      </c>
    </row>
    <row r="47" spans="1:18" ht="13.2" x14ac:dyDescent="0.25">
      <c r="A47" s="21" t="s">
        <v>41</v>
      </c>
      <c r="E47" s="22" t="s">
        <v>38</v>
      </c>
    </row>
    <row r="48" spans="1:18" ht="13.2" x14ac:dyDescent="0.25">
      <c r="A48" s="23" t="s">
        <v>42</v>
      </c>
      <c r="E48" s="24" t="s">
        <v>38</v>
      </c>
    </row>
    <row r="49" spans="1:18" ht="13.2" x14ac:dyDescent="0.25">
      <c r="A49" t="s">
        <v>44</v>
      </c>
      <c r="E49" s="22" t="s">
        <v>38</v>
      </c>
    </row>
    <row r="50" spans="1:18" ht="13.2" x14ac:dyDescent="0.25">
      <c r="A50" s="12" t="s">
        <v>36</v>
      </c>
      <c r="B50" s="16" t="s">
        <v>81</v>
      </c>
      <c r="C50" s="16" t="s">
        <v>300</v>
      </c>
      <c r="D50" s="12" t="s">
        <v>38</v>
      </c>
      <c r="E50" s="17" t="s">
        <v>301</v>
      </c>
      <c r="F50" s="18" t="s">
        <v>40</v>
      </c>
      <c r="G50" s="19">
        <v>0.9</v>
      </c>
      <c r="H50" s="20"/>
      <c r="I50" s="20">
        <f>ROUND(ROUND(H50,2)*ROUND(G50,3),2)</f>
        <v>0</v>
      </c>
      <c r="O50">
        <f>(I50*21)/100</f>
        <v>0</v>
      </c>
      <c r="P50" t="s">
        <v>13</v>
      </c>
    </row>
    <row r="51" spans="1:18" ht="13.2" x14ac:dyDescent="0.25">
      <c r="A51" s="21" t="s">
        <v>41</v>
      </c>
      <c r="E51" s="22" t="s">
        <v>38</v>
      </c>
    </row>
    <row r="52" spans="1:18" ht="13.2" x14ac:dyDescent="0.25">
      <c r="A52" s="23" t="s">
        <v>42</v>
      </c>
      <c r="E52" s="24" t="s">
        <v>302</v>
      </c>
    </row>
    <row r="53" spans="1:18" ht="13.2" x14ac:dyDescent="0.25">
      <c r="A53" t="s">
        <v>44</v>
      </c>
      <c r="E53" s="22" t="s">
        <v>38</v>
      </c>
    </row>
    <row r="54" spans="1:18" ht="13.2" x14ac:dyDescent="0.25">
      <c r="A54" s="12" t="s">
        <v>36</v>
      </c>
      <c r="B54" s="16" t="s">
        <v>85</v>
      </c>
      <c r="C54" s="16" t="s">
        <v>303</v>
      </c>
      <c r="D54" s="12" t="s">
        <v>38</v>
      </c>
      <c r="E54" s="17" t="s">
        <v>304</v>
      </c>
      <c r="F54" s="18" t="s">
        <v>40</v>
      </c>
      <c r="G54" s="19">
        <v>0.01</v>
      </c>
      <c r="H54" s="20"/>
      <c r="I54" s="20">
        <f>ROUND(ROUND(H54,2)*ROUND(G54,3),2)</f>
        <v>0</v>
      </c>
      <c r="O54">
        <f>(I54*21)/100</f>
        <v>0</v>
      </c>
      <c r="P54" t="s">
        <v>13</v>
      </c>
    </row>
    <row r="55" spans="1:18" ht="13.2" x14ac:dyDescent="0.25">
      <c r="A55" s="21" t="s">
        <v>41</v>
      </c>
      <c r="E55" s="22" t="s">
        <v>38</v>
      </c>
    </row>
    <row r="56" spans="1:18" ht="13.2" x14ac:dyDescent="0.25">
      <c r="A56" s="23" t="s">
        <v>42</v>
      </c>
      <c r="E56" s="24" t="s">
        <v>38</v>
      </c>
    </row>
    <row r="57" spans="1:18" ht="13.2" x14ac:dyDescent="0.25">
      <c r="A57" t="s">
        <v>44</v>
      </c>
      <c r="E57" s="22" t="s">
        <v>38</v>
      </c>
    </row>
    <row r="58" spans="1:18" ht="12.75" customHeight="1" x14ac:dyDescent="0.25">
      <c r="A58" s="5" t="s">
        <v>33</v>
      </c>
      <c r="B58" s="5"/>
      <c r="C58" s="25" t="s">
        <v>394</v>
      </c>
      <c r="D58" s="5"/>
      <c r="E58" s="14" t="s">
        <v>305</v>
      </c>
      <c r="F58" s="5"/>
      <c r="G58" s="5"/>
      <c r="H58" s="5"/>
      <c r="I58" s="26">
        <f>0+Q58</f>
        <v>0</v>
      </c>
      <c r="O58">
        <f>0+R58</f>
        <v>0</v>
      </c>
      <c r="Q58">
        <f>0+I59+I63+I67+I71+I75+I79+I83+I87+I91+I95+I99</f>
        <v>0</v>
      </c>
      <c r="R58">
        <f>0+O59+O63+O67+O71+O75+O79+O83+O87+O91+O95+O99</f>
        <v>0</v>
      </c>
    </row>
    <row r="59" spans="1:18" ht="13.2" x14ac:dyDescent="0.25">
      <c r="A59" s="12" t="s">
        <v>36</v>
      </c>
      <c r="B59" s="16" t="s">
        <v>89</v>
      </c>
      <c r="C59" s="16" t="s">
        <v>308</v>
      </c>
      <c r="D59" s="12" t="s">
        <v>38</v>
      </c>
      <c r="E59" s="17" t="s">
        <v>309</v>
      </c>
      <c r="F59" s="18" t="s">
        <v>65</v>
      </c>
      <c r="G59" s="19">
        <v>5</v>
      </c>
      <c r="H59" s="20"/>
      <c r="I59" s="20">
        <f>ROUND(ROUND(H59,2)*ROUND(G59,3),2)</f>
        <v>0</v>
      </c>
      <c r="O59">
        <f>(I59*21)/100</f>
        <v>0</v>
      </c>
      <c r="P59" t="s">
        <v>13</v>
      </c>
    </row>
    <row r="60" spans="1:18" ht="13.2" x14ac:dyDescent="0.25">
      <c r="A60" s="21" t="s">
        <v>41</v>
      </c>
      <c r="E60" s="22" t="s">
        <v>38</v>
      </c>
    </row>
    <row r="61" spans="1:18" ht="13.2" x14ac:dyDescent="0.25">
      <c r="A61" s="23" t="s">
        <v>42</v>
      </c>
      <c r="E61" s="24" t="s">
        <v>38</v>
      </c>
    </row>
    <row r="62" spans="1:18" ht="13.2" x14ac:dyDescent="0.25">
      <c r="A62" t="s">
        <v>44</v>
      </c>
      <c r="E62" s="22" t="s">
        <v>38</v>
      </c>
    </row>
    <row r="63" spans="1:18" ht="13.2" x14ac:dyDescent="0.25">
      <c r="A63" s="12" t="s">
        <v>36</v>
      </c>
      <c r="B63" s="16" t="s">
        <v>93</v>
      </c>
      <c r="C63" s="16" t="s">
        <v>395</v>
      </c>
      <c r="D63" s="12" t="s">
        <v>38</v>
      </c>
      <c r="E63" s="17" t="s">
        <v>396</v>
      </c>
      <c r="F63" s="18" t="s">
        <v>65</v>
      </c>
      <c r="G63" s="19">
        <v>2</v>
      </c>
      <c r="H63" s="20"/>
      <c r="I63" s="20">
        <f>ROUND(ROUND(H63,2)*ROUND(G63,3),2)</f>
        <v>0</v>
      </c>
      <c r="O63">
        <f>(I63*21)/100</f>
        <v>0</v>
      </c>
      <c r="P63" t="s">
        <v>13</v>
      </c>
    </row>
    <row r="64" spans="1:18" ht="13.2" x14ac:dyDescent="0.25">
      <c r="A64" s="21" t="s">
        <v>41</v>
      </c>
      <c r="E64" s="22" t="s">
        <v>38</v>
      </c>
    </row>
    <row r="65" spans="1:16" ht="13.2" x14ac:dyDescent="0.25">
      <c r="A65" s="23" t="s">
        <v>42</v>
      </c>
      <c r="E65" s="24" t="s">
        <v>38</v>
      </c>
    </row>
    <row r="66" spans="1:16" ht="13.2" x14ac:dyDescent="0.25">
      <c r="A66" t="s">
        <v>44</v>
      </c>
      <c r="E66" s="22" t="s">
        <v>38</v>
      </c>
    </row>
    <row r="67" spans="1:16" ht="13.2" x14ac:dyDescent="0.25">
      <c r="A67" s="12" t="s">
        <v>36</v>
      </c>
      <c r="B67" s="16" t="s">
        <v>97</v>
      </c>
      <c r="C67" s="16" t="s">
        <v>397</v>
      </c>
      <c r="D67" s="12" t="s">
        <v>38</v>
      </c>
      <c r="E67" s="17" t="s">
        <v>398</v>
      </c>
      <c r="F67" s="18" t="s">
        <v>54</v>
      </c>
      <c r="G67" s="19">
        <v>4</v>
      </c>
      <c r="H67" s="20"/>
      <c r="I67" s="20">
        <f>ROUND(ROUND(H67,2)*ROUND(G67,3),2)</f>
        <v>0</v>
      </c>
      <c r="O67">
        <f>(I67*21)/100</f>
        <v>0</v>
      </c>
      <c r="P67" t="s">
        <v>13</v>
      </c>
    </row>
    <row r="68" spans="1:16" ht="13.2" x14ac:dyDescent="0.25">
      <c r="A68" s="21" t="s">
        <v>41</v>
      </c>
      <c r="E68" s="22" t="s">
        <v>38</v>
      </c>
    </row>
    <row r="69" spans="1:16" ht="13.2" x14ac:dyDescent="0.25">
      <c r="A69" s="23" t="s">
        <v>42</v>
      </c>
      <c r="E69" s="24" t="s">
        <v>38</v>
      </c>
    </row>
    <row r="70" spans="1:16" ht="13.2" x14ac:dyDescent="0.25">
      <c r="A70" t="s">
        <v>44</v>
      </c>
      <c r="E70" s="22" t="s">
        <v>38</v>
      </c>
    </row>
    <row r="71" spans="1:16" ht="13.2" x14ac:dyDescent="0.25">
      <c r="A71" s="12" t="s">
        <v>36</v>
      </c>
      <c r="B71" s="16" t="s">
        <v>102</v>
      </c>
      <c r="C71" s="16" t="s">
        <v>310</v>
      </c>
      <c r="D71" s="12" t="s">
        <v>38</v>
      </c>
      <c r="E71" s="17" t="s">
        <v>311</v>
      </c>
      <c r="F71" s="18" t="s">
        <v>54</v>
      </c>
      <c r="G71" s="19">
        <v>4</v>
      </c>
      <c r="H71" s="20"/>
      <c r="I71" s="20">
        <f>ROUND(ROUND(H71,2)*ROUND(G71,3),2)</f>
        <v>0</v>
      </c>
      <c r="O71">
        <f>(I71*21)/100</f>
        <v>0</v>
      </c>
      <c r="P71" t="s">
        <v>13</v>
      </c>
    </row>
    <row r="72" spans="1:16" ht="13.2" x14ac:dyDescent="0.25">
      <c r="A72" s="21" t="s">
        <v>41</v>
      </c>
      <c r="E72" s="22" t="s">
        <v>38</v>
      </c>
    </row>
    <row r="73" spans="1:16" ht="13.2" x14ac:dyDescent="0.25">
      <c r="A73" s="23" t="s">
        <v>42</v>
      </c>
      <c r="E73" s="24" t="s">
        <v>38</v>
      </c>
    </row>
    <row r="74" spans="1:16" ht="13.2" x14ac:dyDescent="0.25">
      <c r="A74" t="s">
        <v>44</v>
      </c>
      <c r="E74" s="22" t="s">
        <v>38</v>
      </c>
    </row>
    <row r="75" spans="1:16" ht="13.2" x14ac:dyDescent="0.25">
      <c r="A75" s="12" t="s">
        <v>36</v>
      </c>
      <c r="B75" s="16" t="s">
        <v>106</v>
      </c>
      <c r="C75" s="16" t="s">
        <v>314</v>
      </c>
      <c r="D75" s="12" t="s">
        <v>38</v>
      </c>
      <c r="E75" s="17" t="s">
        <v>315</v>
      </c>
      <c r="F75" s="18" t="s">
        <v>65</v>
      </c>
      <c r="G75" s="19">
        <v>2</v>
      </c>
      <c r="H75" s="20"/>
      <c r="I75" s="20">
        <f>ROUND(ROUND(H75,2)*ROUND(G75,3),2)</f>
        <v>0</v>
      </c>
      <c r="O75">
        <f>(I75*21)/100</f>
        <v>0</v>
      </c>
      <c r="P75" t="s">
        <v>13</v>
      </c>
    </row>
    <row r="76" spans="1:16" ht="13.2" x14ac:dyDescent="0.25">
      <c r="A76" s="21" t="s">
        <v>41</v>
      </c>
      <c r="E76" s="22" t="s">
        <v>38</v>
      </c>
    </row>
    <row r="77" spans="1:16" ht="13.2" x14ac:dyDescent="0.25">
      <c r="A77" s="23" t="s">
        <v>42</v>
      </c>
      <c r="E77" s="24" t="s">
        <v>38</v>
      </c>
    </row>
    <row r="78" spans="1:16" ht="13.2" x14ac:dyDescent="0.25">
      <c r="A78" t="s">
        <v>44</v>
      </c>
      <c r="E78" s="22" t="s">
        <v>38</v>
      </c>
    </row>
    <row r="79" spans="1:16" ht="13.2" x14ac:dyDescent="0.25">
      <c r="A79" s="12" t="s">
        <v>36</v>
      </c>
      <c r="B79" s="16" t="s">
        <v>110</v>
      </c>
      <c r="C79" s="16" t="s">
        <v>316</v>
      </c>
      <c r="D79" s="12" t="s">
        <v>38</v>
      </c>
      <c r="E79" s="17" t="s">
        <v>317</v>
      </c>
      <c r="F79" s="18" t="s">
        <v>54</v>
      </c>
      <c r="G79" s="19">
        <v>8</v>
      </c>
      <c r="H79" s="20"/>
      <c r="I79" s="20">
        <f>ROUND(ROUND(H79,2)*ROUND(G79,3),2)</f>
        <v>0</v>
      </c>
      <c r="O79">
        <f>(I79*21)/100</f>
        <v>0</v>
      </c>
      <c r="P79" t="s">
        <v>13</v>
      </c>
    </row>
    <row r="80" spans="1:16" ht="13.2" x14ac:dyDescent="0.25">
      <c r="A80" s="21" t="s">
        <v>41</v>
      </c>
      <c r="E80" s="22" t="s">
        <v>38</v>
      </c>
    </row>
    <row r="81" spans="1:16" ht="13.2" x14ac:dyDescent="0.25">
      <c r="A81" s="23" t="s">
        <v>42</v>
      </c>
      <c r="E81" s="24" t="s">
        <v>38</v>
      </c>
    </row>
    <row r="82" spans="1:16" ht="13.2" x14ac:dyDescent="0.25">
      <c r="A82" t="s">
        <v>44</v>
      </c>
      <c r="E82" s="22" t="s">
        <v>38</v>
      </c>
    </row>
    <row r="83" spans="1:16" ht="13.2" x14ac:dyDescent="0.25">
      <c r="A83" s="12" t="s">
        <v>36</v>
      </c>
      <c r="B83" s="16" t="s">
        <v>175</v>
      </c>
      <c r="C83" s="16" t="s">
        <v>318</v>
      </c>
      <c r="D83" s="12" t="s">
        <v>38</v>
      </c>
      <c r="E83" s="17" t="s">
        <v>319</v>
      </c>
      <c r="F83" s="18" t="s">
        <v>54</v>
      </c>
      <c r="G83" s="19">
        <v>8</v>
      </c>
      <c r="H83" s="20"/>
      <c r="I83" s="20">
        <f>ROUND(ROUND(H83,2)*ROUND(G83,3),2)</f>
        <v>0</v>
      </c>
      <c r="O83">
        <f>(I83*21)/100</f>
        <v>0</v>
      </c>
      <c r="P83" t="s">
        <v>13</v>
      </c>
    </row>
    <row r="84" spans="1:16" ht="13.2" x14ac:dyDescent="0.25">
      <c r="A84" s="21" t="s">
        <v>41</v>
      </c>
      <c r="E84" s="22" t="s">
        <v>38</v>
      </c>
    </row>
    <row r="85" spans="1:16" ht="13.2" x14ac:dyDescent="0.25">
      <c r="A85" s="23" t="s">
        <v>42</v>
      </c>
      <c r="E85" s="24" t="s">
        <v>38</v>
      </c>
    </row>
    <row r="86" spans="1:16" ht="13.2" x14ac:dyDescent="0.25">
      <c r="A86" t="s">
        <v>44</v>
      </c>
      <c r="E86" s="22" t="s">
        <v>38</v>
      </c>
    </row>
    <row r="87" spans="1:16" ht="13.2" x14ac:dyDescent="0.25">
      <c r="A87" s="12" t="s">
        <v>36</v>
      </c>
      <c r="B87" s="16" t="s">
        <v>179</v>
      </c>
      <c r="C87" s="16" t="s">
        <v>399</v>
      </c>
      <c r="D87" s="12" t="s">
        <v>38</v>
      </c>
      <c r="E87" s="17" t="s">
        <v>400</v>
      </c>
      <c r="F87" s="18" t="s">
        <v>54</v>
      </c>
      <c r="G87" s="19">
        <v>5</v>
      </c>
      <c r="H87" s="20"/>
      <c r="I87" s="20">
        <f>ROUND(ROUND(H87,2)*ROUND(G87,3),2)</f>
        <v>0</v>
      </c>
      <c r="O87">
        <f>(I87*21)/100</f>
        <v>0</v>
      </c>
      <c r="P87" t="s">
        <v>13</v>
      </c>
    </row>
    <row r="88" spans="1:16" ht="13.2" x14ac:dyDescent="0.25">
      <c r="A88" s="21" t="s">
        <v>41</v>
      </c>
      <c r="E88" s="22" t="s">
        <v>38</v>
      </c>
    </row>
    <row r="89" spans="1:16" ht="13.2" x14ac:dyDescent="0.25">
      <c r="A89" s="23" t="s">
        <v>42</v>
      </c>
      <c r="E89" s="24" t="s">
        <v>38</v>
      </c>
    </row>
    <row r="90" spans="1:16" ht="13.2" x14ac:dyDescent="0.25">
      <c r="A90" t="s">
        <v>44</v>
      </c>
      <c r="E90" s="22" t="s">
        <v>38</v>
      </c>
    </row>
    <row r="91" spans="1:16" ht="13.2" x14ac:dyDescent="0.25">
      <c r="A91" s="12" t="s">
        <v>36</v>
      </c>
      <c r="B91" s="16" t="s">
        <v>182</v>
      </c>
      <c r="C91" s="16" t="s">
        <v>320</v>
      </c>
      <c r="D91" s="12" t="s">
        <v>38</v>
      </c>
      <c r="E91" s="17" t="s">
        <v>321</v>
      </c>
      <c r="F91" s="18" t="s">
        <v>54</v>
      </c>
      <c r="G91" s="19">
        <v>5</v>
      </c>
      <c r="H91" s="20"/>
      <c r="I91" s="20">
        <f>ROUND(ROUND(H91,2)*ROUND(G91,3),2)</f>
        <v>0</v>
      </c>
      <c r="O91">
        <f>(I91*21)/100</f>
        <v>0</v>
      </c>
      <c r="P91" t="s">
        <v>13</v>
      </c>
    </row>
    <row r="92" spans="1:16" ht="13.2" x14ac:dyDescent="0.25">
      <c r="A92" s="21" t="s">
        <v>41</v>
      </c>
      <c r="E92" s="22" t="s">
        <v>38</v>
      </c>
    </row>
    <row r="93" spans="1:16" ht="13.2" x14ac:dyDescent="0.25">
      <c r="A93" s="23" t="s">
        <v>42</v>
      </c>
      <c r="E93" s="24" t="s">
        <v>38</v>
      </c>
    </row>
    <row r="94" spans="1:16" ht="13.2" x14ac:dyDescent="0.25">
      <c r="A94" t="s">
        <v>44</v>
      </c>
      <c r="E94" s="22" t="s">
        <v>38</v>
      </c>
    </row>
    <row r="95" spans="1:16" ht="13.2" x14ac:dyDescent="0.25">
      <c r="A95" s="12" t="s">
        <v>36</v>
      </c>
      <c r="B95" s="16" t="s">
        <v>188</v>
      </c>
      <c r="C95" s="16" t="s">
        <v>324</v>
      </c>
      <c r="D95" s="12" t="s">
        <v>38</v>
      </c>
      <c r="E95" s="17" t="s">
        <v>325</v>
      </c>
      <c r="F95" s="18" t="s">
        <v>65</v>
      </c>
      <c r="G95" s="19">
        <v>2</v>
      </c>
      <c r="H95" s="20"/>
      <c r="I95" s="20">
        <f>ROUND(ROUND(H95,2)*ROUND(G95,3),2)</f>
        <v>0</v>
      </c>
      <c r="O95">
        <f>(I95*21)/100</f>
        <v>0</v>
      </c>
      <c r="P95" t="s">
        <v>13</v>
      </c>
    </row>
    <row r="96" spans="1:16" ht="13.2" x14ac:dyDescent="0.25">
      <c r="A96" s="21" t="s">
        <v>41</v>
      </c>
      <c r="E96" s="22" t="s">
        <v>38</v>
      </c>
    </row>
    <row r="97" spans="1:18" ht="13.2" x14ac:dyDescent="0.25">
      <c r="A97" s="23" t="s">
        <v>42</v>
      </c>
      <c r="E97" s="24" t="s">
        <v>38</v>
      </c>
    </row>
    <row r="98" spans="1:18" ht="13.2" x14ac:dyDescent="0.25">
      <c r="A98" t="s">
        <v>44</v>
      </c>
      <c r="E98" s="22" t="s">
        <v>38</v>
      </c>
    </row>
    <row r="99" spans="1:18" ht="13.2" x14ac:dyDescent="0.25">
      <c r="A99" s="12" t="s">
        <v>36</v>
      </c>
      <c r="B99" s="16" t="s">
        <v>192</v>
      </c>
      <c r="C99" s="16" t="s">
        <v>326</v>
      </c>
      <c r="D99" s="12" t="s">
        <v>38</v>
      </c>
      <c r="E99" s="17" t="s">
        <v>327</v>
      </c>
      <c r="F99" s="18" t="s">
        <v>328</v>
      </c>
      <c r="G99" s="19">
        <v>1</v>
      </c>
      <c r="H99" s="20"/>
      <c r="I99" s="20">
        <f>ROUND(ROUND(H99,2)*ROUND(G99,3),2)</f>
        <v>0</v>
      </c>
      <c r="O99">
        <f>(I99*21)/100</f>
        <v>0</v>
      </c>
      <c r="P99" t="s">
        <v>13</v>
      </c>
    </row>
    <row r="100" spans="1:18" ht="13.2" x14ac:dyDescent="0.25">
      <c r="A100" s="21" t="s">
        <v>41</v>
      </c>
      <c r="E100" s="22" t="s">
        <v>38</v>
      </c>
    </row>
    <row r="101" spans="1:18" ht="13.2" x14ac:dyDescent="0.25">
      <c r="A101" s="23" t="s">
        <v>42</v>
      </c>
      <c r="E101" s="24" t="s">
        <v>38</v>
      </c>
    </row>
    <row r="102" spans="1:18" ht="13.2" x14ac:dyDescent="0.25">
      <c r="A102" t="s">
        <v>44</v>
      </c>
      <c r="E102" s="22" t="s">
        <v>38</v>
      </c>
    </row>
    <row r="103" spans="1:18" ht="12.75" customHeight="1" x14ac:dyDescent="0.25">
      <c r="A103" s="5" t="s">
        <v>33</v>
      </c>
      <c r="B103" s="5"/>
      <c r="C103" s="25" t="s">
        <v>329</v>
      </c>
      <c r="D103" s="5"/>
      <c r="E103" s="14" t="s">
        <v>330</v>
      </c>
      <c r="F103" s="5"/>
      <c r="G103" s="5"/>
      <c r="H103" s="5"/>
      <c r="I103" s="26">
        <f>0+Q103</f>
        <v>0</v>
      </c>
      <c r="O103">
        <f>0+R103</f>
        <v>0</v>
      </c>
      <c r="Q103">
        <f>0+I104+I108+I112+I116+I120+I124+I128+I132+I136</f>
        <v>0</v>
      </c>
      <c r="R103">
        <f>0+O104+O108+O112+O116+O120+O124+O128+O132+O136</f>
        <v>0</v>
      </c>
    </row>
    <row r="104" spans="1:18" ht="13.2" x14ac:dyDescent="0.25">
      <c r="A104" s="12" t="s">
        <v>36</v>
      </c>
      <c r="B104" s="16" t="s">
        <v>196</v>
      </c>
      <c r="C104" s="16" t="s">
        <v>331</v>
      </c>
      <c r="D104" s="12" t="s">
        <v>38</v>
      </c>
      <c r="E104" s="17" t="s">
        <v>332</v>
      </c>
      <c r="F104" s="18" t="s">
        <v>328</v>
      </c>
      <c r="G104" s="19">
        <v>1</v>
      </c>
      <c r="H104" s="20"/>
      <c r="I104" s="20">
        <f>ROUND(ROUND(H104,2)*ROUND(G104,3),2)</f>
        <v>0</v>
      </c>
      <c r="O104">
        <f>(I104*21)/100</f>
        <v>0</v>
      </c>
      <c r="P104" t="s">
        <v>13</v>
      </c>
    </row>
    <row r="105" spans="1:18" ht="13.2" x14ac:dyDescent="0.25">
      <c r="A105" s="21" t="s">
        <v>41</v>
      </c>
      <c r="E105" s="22" t="s">
        <v>38</v>
      </c>
    </row>
    <row r="106" spans="1:18" ht="13.2" x14ac:dyDescent="0.25">
      <c r="A106" s="23" t="s">
        <v>42</v>
      </c>
      <c r="E106" s="24" t="s">
        <v>38</v>
      </c>
    </row>
    <row r="107" spans="1:18" ht="13.2" x14ac:dyDescent="0.25">
      <c r="A107" t="s">
        <v>44</v>
      </c>
      <c r="E107" s="22" t="s">
        <v>38</v>
      </c>
    </row>
    <row r="108" spans="1:18" ht="26.4" x14ac:dyDescent="0.25">
      <c r="A108" s="12" t="s">
        <v>36</v>
      </c>
      <c r="B108" s="16" t="s">
        <v>200</v>
      </c>
      <c r="C108" s="16" t="s">
        <v>335</v>
      </c>
      <c r="D108" s="12" t="s">
        <v>38</v>
      </c>
      <c r="E108" s="17" t="s">
        <v>401</v>
      </c>
      <c r="F108" s="18" t="s">
        <v>61</v>
      </c>
      <c r="G108" s="19">
        <v>0.5</v>
      </c>
      <c r="H108" s="20"/>
      <c r="I108" s="20">
        <f>ROUND(ROUND(H108,2)*ROUND(G108,3),2)</f>
        <v>0</v>
      </c>
      <c r="O108">
        <f>(I108*21)/100</f>
        <v>0</v>
      </c>
      <c r="P108" t="s">
        <v>13</v>
      </c>
    </row>
    <row r="109" spans="1:18" ht="13.2" x14ac:dyDescent="0.25">
      <c r="A109" s="21" t="s">
        <v>41</v>
      </c>
      <c r="E109" s="22" t="s">
        <v>38</v>
      </c>
    </row>
    <row r="110" spans="1:18" ht="13.2" x14ac:dyDescent="0.25">
      <c r="A110" s="23" t="s">
        <v>42</v>
      </c>
      <c r="E110" s="24" t="s">
        <v>38</v>
      </c>
    </row>
    <row r="111" spans="1:18" ht="13.2" x14ac:dyDescent="0.25">
      <c r="A111" t="s">
        <v>44</v>
      </c>
      <c r="E111" s="22" t="s">
        <v>38</v>
      </c>
    </row>
    <row r="112" spans="1:18" ht="26.4" x14ac:dyDescent="0.25">
      <c r="A112" s="12" t="s">
        <v>36</v>
      </c>
      <c r="B112" s="16" t="s">
        <v>204</v>
      </c>
      <c r="C112" s="16" t="s">
        <v>337</v>
      </c>
      <c r="D112" s="12" t="s">
        <v>38</v>
      </c>
      <c r="E112" s="17" t="s">
        <v>338</v>
      </c>
      <c r="F112" s="18" t="s">
        <v>65</v>
      </c>
      <c r="G112" s="19">
        <v>1</v>
      </c>
      <c r="H112" s="20"/>
      <c r="I112" s="20">
        <f>ROUND(ROUND(H112,2)*ROUND(G112,3),2)</f>
        <v>0</v>
      </c>
      <c r="O112">
        <f>(I112*21)/100</f>
        <v>0</v>
      </c>
      <c r="P112" t="s">
        <v>13</v>
      </c>
    </row>
    <row r="113" spans="1:16" ht="13.2" x14ac:dyDescent="0.25">
      <c r="A113" s="21" t="s">
        <v>41</v>
      </c>
      <c r="E113" s="22" t="s">
        <v>38</v>
      </c>
    </row>
    <row r="114" spans="1:16" ht="13.2" x14ac:dyDescent="0.25">
      <c r="A114" s="23" t="s">
        <v>42</v>
      </c>
      <c r="E114" s="24" t="s">
        <v>38</v>
      </c>
    </row>
    <row r="115" spans="1:16" ht="13.2" x14ac:dyDescent="0.25">
      <c r="A115" t="s">
        <v>44</v>
      </c>
      <c r="E115" s="22" t="s">
        <v>38</v>
      </c>
    </row>
    <row r="116" spans="1:16" ht="13.2" x14ac:dyDescent="0.25">
      <c r="A116" s="12" t="s">
        <v>36</v>
      </c>
      <c r="B116" s="16" t="s">
        <v>207</v>
      </c>
      <c r="C116" s="16" t="s">
        <v>339</v>
      </c>
      <c r="D116" s="12" t="s">
        <v>38</v>
      </c>
      <c r="E116" s="17" t="s">
        <v>340</v>
      </c>
      <c r="F116" s="18" t="s">
        <v>65</v>
      </c>
      <c r="G116" s="19">
        <v>1</v>
      </c>
      <c r="H116" s="20"/>
      <c r="I116" s="20">
        <f>ROUND(ROUND(H116,2)*ROUND(G116,3),2)</f>
        <v>0</v>
      </c>
      <c r="O116">
        <f>(I116*21)/100</f>
        <v>0</v>
      </c>
      <c r="P116" t="s">
        <v>13</v>
      </c>
    </row>
    <row r="117" spans="1:16" ht="13.2" x14ac:dyDescent="0.25">
      <c r="A117" s="21" t="s">
        <v>41</v>
      </c>
      <c r="E117" s="22" t="s">
        <v>38</v>
      </c>
    </row>
    <row r="118" spans="1:16" ht="13.2" x14ac:dyDescent="0.25">
      <c r="A118" s="23" t="s">
        <v>42</v>
      </c>
      <c r="E118" s="24" t="s">
        <v>38</v>
      </c>
    </row>
    <row r="119" spans="1:16" ht="13.2" x14ac:dyDescent="0.25">
      <c r="A119" t="s">
        <v>44</v>
      </c>
      <c r="E119" s="22" t="s">
        <v>38</v>
      </c>
    </row>
    <row r="120" spans="1:16" ht="13.2" x14ac:dyDescent="0.25">
      <c r="A120" s="12" t="s">
        <v>36</v>
      </c>
      <c r="B120" s="16" t="s">
        <v>211</v>
      </c>
      <c r="C120" s="16" t="s">
        <v>341</v>
      </c>
      <c r="D120" s="12" t="s">
        <v>38</v>
      </c>
      <c r="E120" s="17" t="s">
        <v>342</v>
      </c>
      <c r="F120" s="18" t="s">
        <v>65</v>
      </c>
      <c r="G120" s="19">
        <v>1</v>
      </c>
      <c r="H120" s="20"/>
      <c r="I120" s="20">
        <f>ROUND(ROUND(H120,2)*ROUND(G120,3),2)</f>
        <v>0</v>
      </c>
      <c r="O120">
        <f>(I120*21)/100</f>
        <v>0</v>
      </c>
      <c r="P120" t="s">
        <v>13</v>
      </c>
    </row>
    <row r="121" spans="1:16" ht="13.2" x14ac:dyDescent="0.25">
      <c r="A121" s="21" t="s">
        <v>41</v>
      </c>
      <c r="E121" s="22" t="s">
        <v>38</v>
      </c>
    </row>
    <row r="122" spans="1:16" ht="13.2" x14ac:dyDescent="0.25">
      <c r="A122" s="23" t="s">
        <v>42</v>
      </c>
      <c r="E122" s="24" t="s">
        <v>38</v>
      </c>
    </row>
    <row r="123" spans="1:16" ht="13.2" x14ac:dyDescent="0.25">
      <c r="A123" t="s">
        <v>44</v>
      </c>
      <c r="E123" s="22" t="s">
        <v>38</v>
      </c>
    </row>
    <row r="124" spans="1:16" ht="13.2" x14ac:dyDescent="0.25">
      <c r="A124" s="12" t="s">
        <v>36</v>
      </c>
      <c r="B124" s="16" t="s">
        <v>215</v>
      </c>
      <c r="C124" s="16" t="s">
        <v>343</v>
      </c>
      <c r="D124" s="12" t="s">
        <v>38</v>
      </c>
      <c r="E124" s="17" t="s">
        <v>344</v>
      </c>
      <c r="F124" s="18" t="s">
        <v>278</v>
      </c>
      <c r="G124" s="19">
        <v>0.25</v>
      </c>
      <c r="H124" s="20"/>
      <c r="I124" s="20">
        <f>ROUND(ROUND(H124,2)*ROUND(G124,3),2)</f>
        <v>0</v>
      </c>
      <c r="O124">
        <f>(I124*21)/100</f>
        <v>0</v>
      </c>
      <c r="P124" t="s">
        <v>13</v>
      </c>
    </row>
    <row r="125" spans="1:16" ht="13.2" x14ac:dyDescent="0.25">
      <c r="A125" s="21" t="s">
        <v>41</v>
      </c>
      <c r="E125" s="22" t="s">
        <v>38</v>
      </c>
    </row>
    <row r="126" spans="1:16" ht="13.2" x14ac:dyDescent="0.25">
      <c r="A126" s="23" t="s">
        <v>42</v>
      </c>
      <c r="E126" s="24" t="s">
        <v>38</v>
      </c>
    </row>
    <row r="127" spans="1:16" ht="13.2" x14ac:dyDescent="0.25">
      <c r="A127" t="s">
        <v>44</v>
      </c>
      <c r="E127" s="22" t="s">
        <v>38</v>
      </c>
    </row>
    <row r="128" spans="1:16" ht="13.2" x14ac:dyDescent="0.25">
      <c r="A128" s="12" t="s">
        <v>36</v>
      </c>
      <c r="B128" s="16" t="s">
        <v>219</v>
      </c>
      <c r="C128" s="16" t="s">
        <v>402</v>
      </c>
      <c r="D128" s="12" t="s">
        <v>38</v>
      </c>
      <c r="E128" s="17" t="s">
        <v>403</v>
      </c>
      <c r="F128" s="18" t="s">
        <v>65</v>
      </c>
      <c r="G128" s="19">
        <v>1</v>
      </c>
      <c r="H128" s="20"/>
      <c r="I128" s="20">
        <f>ROUND(ROUND(H128,2)*ROUND(G128,3),2)</f>
        <v>0</v>
      </c>
      <c r="O128">
        <f>(I128*21)/100</f>
        <v>0</v>
      </c>
      <c r="P128" t="s">
        <v>13</v>
      </c>
    </row>
    <row r="129" spans="1:18" ht="13.2" x14ac:dyDescent="0.25">
      <c r="A129" s="21" t="s">
        <v>41</v>
      </c>
      <c r="E129" s="22" t="s">
        <v>38</v>
      </c>
    </row>
    <row r="130" spans="1:18" ht="13.2" x14ac:dyDescent="0.25">
      <c r="A130" s="23" t="s">
        <v>42</v>
      </c>
      <c r="E130" s="24" t="s">
        <v>38</v>
      </c>
    </row>
    <row r="131" spans="1:18" ht="13.2" x14ac:dyDescent="0.25">
      <c r="A131" t="s">
        <v>44</v>
      </c>
      <c r="E131" s="22" t="s">
        <v>38</v>
      </c>
    </row>
    <row r="132" spans="1:18" ht="13.2" x14ac:dyDescent="0.25">
      <c r="A132" s="12" t="s">
        <v>36</v>
      </c>
      <c r="B132" s="16" t="s">
        <v>222</v>
      </c>
      <c r="C132" s="16" t="s">
        <v>347</v>
      </c>
      <c r="D132" s="12" t="s">
        <v>38</v>
      </c>
      <c r="E132" s="17" t="s">
        <v>348</v>
      </c>
      <c r="F132" s="18" t="s">
        <v>65</v>
      </c>
      <c r="G132" s="19">
        <v>1</v>
      </c>
      <c r="H132" s="20"/>
      <c r="I132" s="20">
        <f>ROUND(ROUND(H132,2)*ROUND(G132,3),2)</f>
        <v>0</v>
      </c>
      <c r="O132">
        <f>(I132*21)/100</f>
        <v>0</v>
      </c>
      <c r="P132" t="s">
        <v>13</v>
      </c>
    </row>
    <row r="133" spans="1:18" ht="13.2" x14ac:dyDescent="0.25">
      <c r="A133" s="21" t="s">
        <v>41</v>
      </c>
      <c r="E133" s="22" t="s">
        <v>38</v>
      </c>
    </row>
    <row r="134" spans="1:18" ht="13.2" x14ac:dyDescent="0.25">
      <c r="A134" s="23" t="s">
        <v>42</v>
      </c>
      <c r="E134" s="24" t="s">
        <v>38</v>
      </c>
    </row>
    <row r="135" spans="1:18" ht="13.2" x14ac:dyDescent="0.25">
      <c r="A135" t="s">
        <v>44</v>
      </c>
      <c r="E135" s="22" t="s">
        <v>38</v>
      </c>
    </row>
    <row r="136" spans="1:18" ht="26.4" x14ac:dyDescent="0.25">
      <c r="A136" s="12" t="s">
        <v>36</v>
      </c>
      <c r="B136" s="16" t="s">
        <v>226</v>
      </c>
      <c r="C136" s="16" t="s">
        <v>349</v>
      </c>
      <c r="D136" s="12" t="s">
        <v>38</v>
      </c>
      <c r="E136" s="17" t="s">
        <v>350</v>
      </c>
      <c r="F136" s="18" t="s">
        <v>61</v>
      </c>
      <c r="G136" s="19">
        <v>0.5</v>
      </c>
      <c r="H136" s="20"/>
      <c r="I136" s="20">
        <f>ROUND(ROUND(H136,2)*ROUND(G136,3),2)</f>
        <v>0</v>
      </c>
      <c r="O136">
        <f>(I136*21)/100</f>
        <v>0</v>
      </c>
      <c r="P136" t="s">
        <v>13</v>
      </c>
    </row>
    <row r="137" spans="1:18" ht="13.2" x14ac:dyDescent="0.25">
      <c r="A137" s="21" t="s">
        <v>41</v>
      </c>
      <c r="E137" s="22" t="s">
        <v>38</v>
      </c>
    </row>
    <row r="138" spans="1:18" ht="13.2" x14ac:dyDescent="0.25">
      <c r="A138" s="23" t="s">
        <v>42</v>
      </c>
      <c r="E138" s="24" t="s">
        <v>38</v>
      </c>
    </row>
    <row r="139" spans="1:18" ht="13.2" x14ac:dyDescent="0.25">
      <c r="A139" t="s">
        <v>44</v>
      </c>
      <c r="E139" s="22" t="s">
        <v>38</v>
      </c>
    </row>
    <row r="140" spans="1:18" ht="12.75" customHeight="1" x14ac:dyDescent="0.25">
      <c r="A140" s="5" t="s">
        <v>33</v>
      </c>
      <c r="B140" s="5"/>
      <c r="C140" s="25" t="s">
        <v>111</v>
      </c>
      <c r="D140" s="5"/>
      <c r="E140" s="14" t="s">
        <v>357</v>
      </c>
      <c r="F140" s="5"/>
      <c r="G140" s="5"/>
      <c r="H140" s="5"/>
      <c r="I140" s="26">
        <f>0+Q140</f>
        <v>0</v>
      </c>
      <c r="O140">
        <f>0+R140</f>
        <v>0</v>
      </c>
      <c r="Q140">
        <f>0+I141</f>
        <v>0</v>
      </c>
      <c r="R140">
        <f>0+O141</f>
        <v>0</v>
      </c>
    </row>
    <row r="141" spans="1:18" ht="13.2" x14ac:dyDescent="0.25">
      <c r="A141" s="12" t="s">
        <v>36</v>
      </c>
      <c r="B141" s="16" t="s">
        <v>230</v>
      </c>
      <c r="C141" s="16" t="s">
        <v>366</v>
      </c>
      <c r="D141" s="12" t="s">
        <v>38</v>
      </c>
      <c r="E141" s="17" t="s">
        <v>367</v>
      </c>
      <c r="F141" s="18" t="s">
        <v>61</v>
      </c>
      <c r="G141" s="19">
        <v>14</v>
      </c>
      <c r="H141" s="20"/>
      <c r="I141" s="20">
        <f>ROUND(ROUND(H141,2)*ROUND(G141,3),2)</f>
        <v>0</v>
      </c>
      <c r="O141">
        <f>(I141*21)/100</f>
        <v>0</v>
      </c>
      <c r="P141" t="s">
        <v>13</v>
      </c>
    </row>
    <row r="142" spans="1:18" ht="13.2" x14ac:dyDescent="0.25">
      <c r="A142" s="21" t="s">
        <v>41</v>
      </c>
      <c r="E142" s="22" t="s">
        <v>38</v>
      </c>
    </row>
    <row r="143" spans="1:18" ht="13.2" x14ac:dyDescent="0.25">
      <c r="A143" s="23" t="s">
        <v>42</v>
      </c>
      <c r="E143" s="24" t="s">
        <v>38</v>
      </c>
    </row>
    <row r="144" spans="1:18" ht="13.2" x14ac:dyDescent="0.25">
      <c r="A144" t="s">
        <v>44</v>
      </c>
      <c r="E144" s="22" t="s">
        <v>38</v>
      </c>
    </row>
    <row r="145" spans="1:18" ht="12.75" customHeight="1" x14ac:dyDescent="0.25">
      <c r="A145" s="5" t="s">
        <v>33</v>
      </c>
      <c r="B145" s="5"/>
      <c r="C145" s="25" t="s">
        <v>371</v>
      </c>
      <c r="D145" s="5"/>
      <c r="E145" s="14" t="s">
        <v>372</v>
      </c>
      <c r="F145" s="5"/>
      <c r="G145" s="5"/>
      <c r="H145" s="5"/>
      <c r="I145" s="26">
        <f>0+Q145</f>
        <v>0</v>
      </c>
      <c r="O145">
        <f>0+R145</f>
        <v>0</v>
      </c>
      <c r="Q145">
        <f>0+I146+I150+I154+I158</f>
        <v>0</v>
      </c>
      <c r="R145">
        <f>0+O146+O150+O154+O158</f>
        <v>0</v>
      </c>
    </row>
    <row r="146" spans="1:18" ht="13.2" x14ac:dyDescent="0.25">
      <c r="A146" s="12" t="s">
        <v>36</v>
      </c>
      <c r="B146" s="16" t="s">
        <v>234</v>
      </c>
      <c r="C146" s="16" t="s">
        <v>374</v>
      </c>
      <c r="D146" s="12" t="s">
        <v>38</v>
      </c>
      <c r="E146" s="17" t="s">
        <v>375</v>
      </c>
      <c r="F146" s="18" t="s">
        <v>328</v>
      </c>
      <c r="G146" s="19">
        <v>1</v>
      </c>
      <c r="H146" s="20"/>
      <c r="I146" s="20">
        <f>ROUND(ROUND(H146,2)*ROUND(G146,3),2)</f>
        <v>0</v>
      </c>
      <c r="O146">
        <f>(I146*21)/100</f>
        <v>0</v>
      </c>
      <c r="P146" t="s">
        <v>13</v>
      </c>
    </row>
    <row r="147" spans="1:18" ht="13.2" x14ac:dyDescent="0.25">
      <c r="A147" s="21" t="s">
        <v>41</v>
      </c>
      <c r="E147" s="22" t="s">
        <v>38</v>
      </c>
    </row>
    <row r="148" spans="1:18" ht="13.2" x14ac:dyDescent="0.25">
      <c r="A148" s="23" t="s">
        <v>42</v>
      </c>
      <c r="E148" s="24" t="s">
        <v>38</v>
      </c>
    </row>
    <row r="149" spans="1:18" ht="26.4" x14ac:dyDescent="0.25">
      <c r="A149" t="s">
        <v>44</v>
      </c>
      <c r="E149" s="22" t="s">
        <v>376</v>
      </c>
    </row>
    <row r="150" spans="1:18" ht="13.2" x14ac:dyDescent="0.25">
      <c r="A150" s="12" t="s">
        <v>36</v>
      </c>
      <c r="B150" s="16" t="s">
        <v>238</v>
      </c>
      <c r="C150" s="16" t="s">
        <v>378</v>
      </c>
      <c r="D150" s="12" t="s">
        <v>38</v>
      </c>
      <c r="E150" s="17" t="s">
        <v>379</v>
      </c>
      <c r="F150" s="18" t="s">
        <v>328</v>
      </c>
      <c r="G150" s="19">
        <v>1</v>
      </c>
      <c r="H150" s="20"/>
      <c r="I150" s="20">
        <f>ROUND(ROUND(H150,2)*ROUND(G150,3),2)</f>
        <v>0</v>
      </c>
      <c r="O150">
        <f>(I150*21)/100</f>
        <v>0</v>
      </c>
      <c r="P150" t="s">
        <v>13</v>
      </c>
    </row>
    <row r="151" spans="1:18" ht="13.2" x14ac:dyDescent="0.25">
      <c r="A151" s="21" t="s">
        <v>41</v>
      </c>
      <c r="E151" s="22" t="s">
        <v>38</v>
      </c>
    </row>
    <row r="152" spans="1:18" ht="13.2" x14ac:dyDescent="0.25">
      <c r="A152" s="23" t="s">
        <v>42</v>
      </c>
      <c r="E152" s="24" t="s">
        <v>380</v>
      </c>
    </row>
    <row r="153" spans="1:18" ht="13.2" x14ac:dyDescent="0.25">
      <c r="A153" t="s">
        <v>44</v>
      </c>
      <c r="E153" s="22" t="s">
        <v>38</v>
      </c>
    </row>
    <row r="154" spans="1:18" ht="13.2" x14ac:dyDescent="0.25">
      <c r="A154" s="12" t="s">
        <v>36</v>
      </c>
      <c r="B154" s="16" t="s">
        <v>243</v>
      </c>
      <c r="C154" s="16" t="s">
        <v>382</v>
      </c>
      <c r="D154" s="12" t="s">
        <v>38</v>
      </c>
      <c r="E154" s="17" t="s">
        <v>383</v>
      </c>
      <c r="F154" s="18" t="s">
        <v>328</v>
      </c>
      <c r="G154" s="19">
        <v>1</v>
      </c>
      <c r="H154" s="20"/>
      <c r="I154" s="20">
        <f>ROUND(ROUND(H154,2)*ROUND(G154,3),2)</f>
        <v>0</v>
      </c>
      <c r="O154">
        <f>(I154*21)/100</f>
        <v>0</v>
      </c>
      <c r="P154" t="s">
        <v>13</v>
      </c>
    </row>
    <row r="155" spans="1:18" ht="13.2" x14ac:dyDescent="0.25">
      <c r="A155" s="21" t="s">
        <v>41</v>
      </c>
      <c r="E155" s="22" t="s">
        <v>38</v>
      </c>
    </row>
    <row r="156" spans="1:18" ht="13.2" x14ac:dyDescent="0.25">
      <c r="A156" s="23" t="s">
        <v>42</v>
      </c>
      <c r="E156" s="24" t="s">
        <v>38</v>
      </c>
    </row>
    <row r="157" spans="1:18" ht="39.6" x14ac:dyDescent="0.25">
      <c r="A157" t="s">
        <v>44</v>
      </c>
      <c r="E157" s="22" t="s">
        <v>404</v>
      </c>
    </row>
    <row r="158" spans="1:18" ht="13.2" x14ac:dyDescent="0.25">
      <c r="A158" s="12" t="s">
        <v>36</v>
      </c>
      <c r="B158" s="16" t="s">
        <v>247</v>
      </c>
      <c r="C158" s="16" t="s">
        <v>386</v>
      </c>
      <c r="D158" s="12" t="s">
        <v>38</v>
      </c>
      <c r="E158" s="17" t="s">
        <v>387</v>
      </c>
      <c r="F158" s="18" t="s">
        <v>328</v>
      </c>
      <c r="G158" s="19">
        <v>1</v>
      </c>
      <c r="H158" s="20"/>
      <c r="I158" s="20">
        <f>ROUND(ROUND(H158,2)*ROUND(G158,3),2)</f>
        <v>0</v>
      </c>
      <c r="O158">
        <f>(I158*21)/100</f>
        <v>0</v>
      </c>
      <c r="P158" t="s">
        <v>13</v>
      </c>
    </row>
    <row r="159" spans="1:18" ht="13.2" x14ac:dyDescent="0.25">
      <c r="A159" s="21" t="s">
        <v>41</v>
      </c>
      <c r="E159" s="22" t="s">
        <v>38</v>
      </c>
    </row>
    <row r="160" spans="1:18" ht="13.2" x14ac:dyDescent="0.25">
      <c r="A160" s="23" t="s">
        <v>42</v>
      </c>
      <c r="E160" s="24" t="s">
        <v>38</v>
      </c>
    </row>
    <row r="161" spans="1:18" ht="39.6" x14ac:dyDescent="0.25">
      <c r="A161" t="s">
        <v>44</v>
      </c>
      <c r="E161" s="22" t="s">
        <v>388</v>
      </c>
    </row>
    <row r="162" spans="1:18" ht="12.75" customHeight="1" x14ac:dyDescent="0.25">
      <c r="A162" s="5" t="s">
        <v>33</v>
      </c>
      <c r="B162" s="5"/>
      <c r="C162" s="25" t="s">
        <v>369</v>
      </c>
      <c r="D162" s="5"/>
      <c r="E162" s="14" t="s">
        <v>370</v>
      </c>
      <c r="F162" s="5"/>
      <c r="G162" s="5"/>
      <c r="H162" s="5"/>
      <c r="I162" s="26">
        <f>0+Q162</f>
        <v>0</v>
      </c>
      <c r="O162">
        <f>0+R162</f>
        <v>0</v>
      </c>
      <c r="Q162">
        <f>0+I163+I167</f>
        <v>0</v>
      </c>
      <c r="R162">
        <f>0+O163+O167</f>
        <v>0</v>
      </c>
    </row>
    <row r="163" spans="1:18" ht="13.2" x14ac:dyDescent="0.25">
      <c r="A163" s="12" t="s">
        <v>36</v>
      </c>
      <c r="B163" s="16" t="s">
        <v>361</v>
      </c>
      <c r="C163" s="16" t="s">
        <v>358</v>
      </c>
      <c r="D163" s="12" t="s">
        <v>38</v>
      </c>
      <c r="E163" s="17" t="s">
        <v>359</v>
      </c>
      <c r="F163" s="18" t="s">
        <v>328</v>
      </c>
      <c r="G163" s="19">
        <v>1</v>
      </c>
      <c r="H163" s="20"/>
      <c r="I163" s="20">
        <f>ROUND(ROUND(H163,2)*ROUND(G163,3),2)</f>
        <v>0</v>
      </c>
      <c r="O163">
        <f>(I163*21)/100</f>
        <v>0</v>
      </c>
      <c r="P163" t="s">
        <v>13</v>
      </c>
    </row>
    <row r="164" spans="1:18" ht="13.2" x14ac:dyDescent="0.25">
      <c r="A164" s="21" t="s">
        <v>41</v>
      </c>
      <c r="E164" s="22" t="s">
        <v>38</v>
      </c>
    </row>
    <row r="165" spans="1:18" ht="13.2" x14ac:dyDescent="0.25">
      <c r="A165" s="23" t="s">
        <v>42</v>
      </c>
      <c r="E165" s="24" t="s">
        <v>38</v>
      </c>
    </row>
    <row r="166" spans="1:18" ht="39.6" x14ac:dyDescent="0.25">
      <c r="A166" t="s">
        <v>44</v>
      </c>
      <c r="E166" s="22" t="s">
        <v>360</v>
      </c>
    </row>
    <row r="167" spans="1:18" ht="13.2" x14ac:dyDescent="0.25">
      <c r="A167" s="12" t="s">
        <v>36</v>
      </c>
      <c r="B167" s="16" t="s">
        <v>365</v>
      </c>
      <c r="C167" s="16" t="s">
        <v>362</v>
      </c>
      <c r="D167" s="12" t="s">
        <v>38</v>
      </c>
      <c r="E167" s="17" t="s">
        <v>363</v>
      </c>
      <c r="F167" s="18" t="s">
        <v>328</v>
      </c>
      <c r="G167" s="19">
        <v>1</v>
      </c>
      <c r="H167" s="20"/>
      <c r="I167" s="20">
        <f>ROUND(ROUND(H167,2)*ROUND(G167,3),2)</f>
        <v>0</v>
      </c>
      <c r="O167">
        <f>(I167*21)/100</f>
        <v>0</v>
      </c>
      <c r="P167" t="s">
        <v>13</v>
      </c>
    </row>
    <row r="168" spans="1:18" ht="13.2" x14ac:dyDescent="0.25">
      <c r="A168" s="21" t="s">
        <v>41</v>
      </c>
      <c r="E168" s="22" t="s">
        <v>38</v>
      </c>
    </row>
    <row r="169" spans="1:18" ht="13.2" x14ac:dyDescent="0.25">
      <c r="A169" s="23" t="s">
        <v>42</v>
      </c>
      <c r="E169" s="24" t="s">
        <v>38</v>
      </c>
    </row>
    <row r="170" spans="1:18" ht="39.6" x14ac:dyDescent="0.25">
      <c r="A170" t="s">
        <v>44</v>
      </c>
      <c r="E170" s="22" t="s">
        <v>364</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0"/>
  <sheetViews>
    <sheetView topLeftCell="B1" workbookViewId="0">
      <pane ySplit="7" topLeftCell="A162" activePane="bottomLeft" state="frozen"/>
      <selection pane="bottomLeft" activeCell="H9" sqref="H9:H181"/>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0</v>
      </c>
      <c r="B1" s="1"/>
      <c r="C1" s="1"/>
      <c r="D1" s="1"/>
      <c r="E1" s="1" t="s">
        <v>2</v>
      </c>
      <c r="F1" s="1"/>
      <c r="G1" s="1"/>
      <c r="H1" s="1"/>
      <c r="I1" s="1"/>
      <c r="P1" t="s">
        <v>12</v>
      </c>
    </row>
    <row r="2" spans="1:18" ht="25.05" customHeight="1" x14ac:dyDescent="0.25">
      <c r="B2" s="1"/>
      <c r="C2" s="1"/>
      <c r="D2" s="1"/>
      <c r="E2" s="2" t="s">
        <v>3</v>
      </c>
      <c r="F2" s="1"/>
      <c r="G2" s="1"/>
      <c r="H2" s="5"/>
      <c r="I2" s="5"/>
      <c r="O2">
        <f>0+O8+O41+O58+O103+O140+O145+O162</f>
        <v>0</v>
      </c>
      <c r="P2" t="s">
        <v>12</v>
      </c>
    </row>
    <row r="3" spans="1:18" ht="15" customHeight="1" x14ac:dyDescent="0.25">
      <c r="A3" t="s">
        <v>1</v>
      </c>
      <c r="B3" s="6" t="s">
        <v>4</v>
      </c>
      <c r="C3" s="29" t="s">
        <v>5</v>
      </c>
      <c r="D3" s="30"/>
      <c r="E3" s="7" t="s">
        <v>6</v>
      </c>
      <c r="F3" s="1"/>
      <c r="G3" s="4"/>
      <c r="H3" s="3" t="s">
        <v>405</v>
      </c>
      <c r="I3" s="27">
        <f>0+I8+I41+I58+I103+I140+I145+I162</f>
        <v>0</v>
      </c>
      <c r="O3" t="s">
        <v>9</v>
      </c>
      <c r="P3" t="s">
        <v>13</v>
      </c>
    </row>
    <row r="4" spans="1:18" ht="15" customHeight="1" x14ac:dyDescent="0.25">
      <c r="A4" t="s">
        <v>7</v>
      </c>
      <c r="B4" s="9" t="s">
        <v>8</v>
      </c>
      <c r="C4" s="31" t="s">
        <v>405</v>
      </c>
      <c r="D4" s="32"/>
      <c r="E4" s="10" t="s">
        <v>406</v>
      </c>
      <c r="F4" s="5"/>
      <c r="G4" s="5"/>
      <c r="H4" s="11"/>
      <c r="I4" s="11"/>
      <c r="O4" t="s">
        <v>10</v>
      </c>
      <c r="P4" t="s">
        <v>13</v>
      </c>
    </row>
    <row r="5" spans="1:18" ht="12.75" customHeight="1" x14ac:dyDescent="0.25">
      <c r="A5" s="28" t="s">
        <v>16</v>
      </c>
      <c r="B5" s="28" t="s">
        <v>18</v>
      </c>
      <c r="C5" s="28" t="s">
        <v>20</v>
      </c>
      <c r="D5" s="28" t="s">
        <v>21</v>
      </c>
      <c r="E5" s="28" t="s">
        <v>22</v>
      </c>
      <c r="F5" s="28" t="s">
        <v>24</v>
      </c>
      <c r="G5" s="28" t="s">
        <v>26</v>
      </c>
      <c r="H5" s="28" t="s">
        <v>28</v>
      </c>
      <c r="I5" s="28"/>
      <c r="O5" t="s">
        <v>11</v>
      </c>
      <c r="P5" t="s">
        <v>13</v>
      </c>
    </row>
    <row r="6" spans="1:18" ht="12.75" customHeight="1" x14ac:dyDescent="0.25">
      <c r="A6" s="28"/>
      <c r="B6" s="28"/>
      <c r="C6" s="28"/>
      <c r="D6" s="28"/>
      <c r="E6" s="28"/>
      <c r="F6" s="28"/>
      <c r="G6" s="28"/>
      <c r="H6" s="8" t="s">
        <v>29</v>
      </c>
      <c r="I6" s="8" t="s">
        <v>31</v>
      </c>
    </row>
    <row r="7" spans="1:18" ht="12.75" customHeight="1" x14ac:dyDescent="0.25">
      <c r="A7" s="8" t="s">
        <v>17</v>
      </c>
      <c r="B7" s="8" t="s">
        <v>19</v>
      </c>
      <c r="C7" s="8" t="s">
        <v>13</v>
      </c>
      <c r="D7" s="8" t="s">
        <v>12</v>
      </c>
      <c r="E7" s="8" t="s">
        <v>23</v>
      </c>
      <c r="F7" s="8" t="s">
        <v>25</v>
      </c>
      <c r="G7" s="8" t="s">
        <v>27</v>
      </c>
      <c r="H7" s="8" t="s">
        <v>30</v>
      </c>
      <c r="I7" s="8" t="s">
        <v>32</v>
      </c>
    </row>
    <row r="8" spans="1:18" ht="12.75" customHeight="1" x14ac:dyDescent="0.25">
      <c r="A8" s="11" t="s">
        <v>33</v>
      </c>
      <c r="B8" s="11"/>
      <c r="C8" s="13" t="s">
        <v>19</v>
      </c>
      <c r="D8" s="11"/>
      <c r="E8" s="14" t="s">
        <v>275</v>
      </c>
      <c r="F8" s="11"/>
      <c r="G8" s="11"/>
      <c r="H8" s="11"/>
      <c r="I8" s="15">
        <f>0+Q8</f>
        <v>0</v>
      </c>
      <c r="O8">
        <f>0+R8</f>
        <v>0</v>
      </c>
      <c r="Q8">
        <f>0+I9+I13+I17+I21+I25+I29+I33+I37</f>
        <v>0</v>
      </c>
      <c r="R8">
        <f>0+O9+O13+O17+O21+O25+O29+O33+O37</f>
        <v>0</v>
      </c>
    </row>
    <row r="9" spans="1:18" ht="13.2" x14ac:dyDescent="0.25">
      <c r="A9" s="12" t="s">
        <v>36</v>
      </c>
      <c r="B9" s="16" t="s">
        <v>19</v>
      </c>
      <c r="C9" s="16" t="s">
        <v>276</v>
      </c>
      <c r="D9" s="12" t="s">
        <v>38</v>
      </c>
      <c r="E9" s="17" t="s">
        <v>277</v>
      </c>
      <c r="F9" s="18" t="s">
        <v>278</v>
      </c>
      <c r="G9" s="19">
        <v>1</v>
      </c>
      <c r="H9" s="20"/>
      <c r="I9" s="20">
        <f>ROUND(ROUND(H9,2)*ROUND(G9,3),2)</f>
        <v>0</v>
      </c>
      <c r="O9">
        <f>(I9*21)/100</f>
        <v>0</v>
      </c>
      <c r="P9" t="s">
        <v>13</v>
      </c>
    </row>
    <row r="10" spans="1:18" ht="13.2" x14ac:dyDescent="0.25">
      <c r="A10" s="21" t="s">
        <v>41</v>
      </c>
      <c r="E10" s="22" t="s">
        <v>38</v>
      </c>
    </row>
    <row r="11" spans="1:18" ht="13.2" x14ac:dyDescent="0.25">
      <c r="A11" s="23" t="s">
        <v>42</v>
      </c>
      <c r="E11" s="24" t="s">
        <v>38</v>
      </c>
    </row>
    <row r="12" spans="1:18" ht="13.2" x14ac:dyDescent="0.25">
      <c r="A12" t="s">
        <v>44</v>
      </c>
      <c r="E12" s="22" t="s">
        <v>38</v>
      </c>
    </row>
    <row r="13" spans="1:18" ht="26.4" x14ac:dyDescent="0.25">
      <c r="A13" s="12" t="s">
        <v>36</v>
      </c>
      <c r="B13" s="16" t="s">
        <v>13</v>
      </c>
      <c r="C13" s="16" t="s">
        <v>279</v>
      </c>
      <c r="D13" s="12" t="s">
        <v>38</v>
      </c>
      <c r="E13" s="17" t="s">
        <v>407</v>
      </c>
      <c r="F13" s="18" t="s">
        <v>119</v>
      </c>
      <c r="G13" s="19">
        <v>2.1</v>
      </c>
      <c r="H13" s="20"/>
      <c r="I13" s="20">
        <f>ROUND(ROUND(H13,2)*ROUND(G13,3),2)</f>
        <v>0</v>
      </c>
      <c r="O13">
        <f>(I13*21)/100</f>
        <v>0</v>
      </c>
      <c r="P13" t="s">
        <v>13</v>
      </c>
    </row>
    <row r="14" spans="1:18" ht="13.2" x14ac:dyDescent="0.25">
      <c r="A14" s="21" t="s">
        <v>41</v>
      </c>
      <c r="E14" s="22" t="s">
        <v>38</v>
      </c>
    </row>
    <row r="15" spans="1:18" ht="13.2" x14ac:dyDescent="0.25">
      <c r="A15" s="23" t="s">
        <v>42</v>
      </c>
      <c r="E15" s="24" t="s">
        <v>38</v>
      </c>
    </row>
    <row r="16" spans="1:18" ht="13.2" x14ac:dyDescent="0.25">
      <c r="A16" t="s">
        <v>44</v>
      </c>
      <c r="E16" s="22" t="s">
        <v>38</v>
      </c>
    </row>
    <row r="17" spans="1:16" ht="13.2" x14ac:dyDescent="0.25">
      <c r="A17" s="12" t="s">
        <v>36</v>
      </c>
      <c r="B17" s="16" t="s">
        <v>12</v>
      </c>
      <c r="C17" s="16" t="s">
        <v>281</v>
      </c>
      <c r="D17" s="12" t="s">
        <v>38</v>
      </c>
      <c r="E17" s="17" t="s">
        <v>393</v>
      </c>
      <c r="F17" s="18" t="s">
        <v>119</v>
      </c>
      <c r="G17" s="19">
        <v>15</v>
      </c>
      <c r="H17" s="20"/>
      <c r="I17" s="20">
        <f>ROUND(ROUND(H17,2)*ROUND(G17,3),2)</f>
        <v>0</v>
      </c>
      <c r="O17">
        <f>(I17*21)/100</f>
        <v>0</v>
      </c>
      <c r="P17" t="s">
        <v>13</v>
      </c>
    </row>
    <row r="18" spans="1:16" ht="13.2" x14ac:dyDescent="0.25">
      <c r="A18" s="21" t="s">
        <v>41</v>
      </c>
      <c r="E18" s="22" t="s">
        <v>38</v>
      </c>
    </row>
    <row r="19" spans="1:16" ht="13.2" x14ac:dyDescent="0.25">
      <c r="A19" s="23" t="s">
        <v>42</v>
      </c>
      <c r="E19" s="24" t="s">
        <v>38</v>
      </c>
    </row>
    <row r="20" spans="1:16" ht="13.2" x14ac:dyDescent="0.25">
      <c r="A20" t="s">
        <v>44</v>
      </c>
      <c r="E20" s="22" t="s">
        <v>38</v>
      </c>
    </row>
    <row r="21" spans="1:16" ht="13.2" x14ac:dyDescent="0.25">
      <c r="A21" s="12" t="s">
        <v>36</v>
      </c>
      <c r="B21" s="16" t="s">
        <v>23</v>
      </c>
      <c r="C21" s="16" t="s">
        <v>283</v>
      </c>
      <c r="D21" s="12" t="s">
        <v>38</v>
      </c>
      <c r="E21" s="17" t="s">
        <v>284</v>
      </c>
      <c r="F21" s="18" t="s">
        <v>119</v>
      </c>
      <c r="G21" s="19">
        <v>15</v>
      </c>
      <c r="H21" s="20"/>
      <c r="I21" s="20">
        <f>ROUND(ROUND(H21,2)*ROUND(G21,3),2)</f>
        <v>0</v>
      </c>
      <c r="O21">
        <f>(I21*21)/100</f>
        <v>0</v>
      </c>
      <c r="P21" t="s">
        <v>13</v>
      </c>
    </row>
    <row r="22" spans="1:16" ht="13.2" x14ac:dyDescent="0.25">
      <c r="A22" s="21" t="s">
        <v>41</v>
      </c>
      <c r="E22" s="22" t="s">
        <v>38</v>
      </c>
    </row>
    <row r="23" spans="1:16" ht="13.2" x14ac:dyDescent="0.25">
      <c r="A23" s="23" t="s">
        <v>42</v>
      </c>
      <c r="E23" s="24" t="s">
        <v>38</v>
      </c>
    </row>
    <row r="24" spans="1:16" ht="13.2" x14ac:dyDescent="0.25">
      <c r="A24" t="s">
        <v>44</v>
      </c>
      <c r="E24" s="22" t="s">
        <v>38</v>
      </c>
    </row>
    <row r="25" spans="1:16" ht="13.2" x14ac:dyDescent="0.25">
      <c r="A25" s="12" t="s">
        <v>36</v>
      </c>
      <c r="B25" s="16" t="s">
        <v>25</v>
      </c>
      <c r="C25" s="16" t="s">
        <v>285</v>
      </c>
      <c r="D25" s="12" t="s">
        <v>38</v>
      </c>
      <c r="E25" s="17" t="s">
        <v>286</v>
      </c>
      <c r="F25" s="18" t="s">
        <v>119</v>
      </c>
      <c r="G25" s="19">
        <v>15</v>
      </c>
      <c r="H25" s="20"/>
      <c r="I25" s="20">
        <f>ROUND(ROUND(H25,2)*ROUND(G25,3),2)</f>
        <v>0</v>
      </c>
      <c r="O25">
        <f>(I25*21)/100</f>
        <v>0</v>
      </c>
      <c r="P25" t="s">
        <v>13</v>
      </c>
    </row>
    <row r="26" spans="1:16" ht="13.2" x14ac:dyDescent="0.25">
      <c r="A26" s="21" t="s">
        <v>41</v>
      </c>
      <c r="E26" s="22" t="s">
        <v>38</v>
      </c>
    </row>
    <row r="27" spans="1:16" ht="13.2" x14ac:dyDescent="0.25">
      <c r="A27" s="23" t="s">
        <v>42</v>
      </c>
      <c r="E27" s="24" t="s">
        <v>38</v>
      </c>
    </row>
    <row r="28" spans="1:16" ht="26.4" x14ac:dyDescent="0.25">
      <c r="A28" t="s">
        <v>44</v>
      </c>
      <c r="E28" s="22" t="s">
        <v>287</v>
      </c>
    </row>
    <row r="29" spans="1:16" ht="26.4" x14ac:dyDescent="0.25">
      <c r="A29" s="12" t="s">
        <v>36</v>
      </c>
      <c r="B29" s="16" t="s">
        <v>27</v>
      </c>
      <c r="C29" s="16" t="s">
        <v>288</v>
      </c>
      <c r="D29" s="12" t="s">
        <v>38</v>
      </c>
      <c r="E29" s="17" t="s">
        <v>289</v>
      </c>
      <c r="F29" s="18" t="s">
        <v>61</v>
      </c>
      <c r="G29" s="19">
        <v>14</v>
      </c>
      <c r="H29" s="20"/>
      <c r="I29" s="20">
        <f>ROUND(ROUND(H29,2)*ROUND(G29,3),2)</f>
        <v>0</v>
      </c>
      <c r="O29">
        <f>(I29*21)/100</f>
        <v>0</v>
      </c>
      <c r="P29" t="s">
        <v>13</v>
      </c>
    </row>
    <row r="30" spans="1:16" ht="13.2" x14ac:dyDescent="0.25">
      <c r="A30" s="21" t="s">
        <v>41</v>
      </c>
      <c r="E30" s="22" t="s">
        <v>38</v>
      </c>
    </row>
    <row r="31" spans="1:16" ht="13.2" x14ac:dyDescent="0.25">
      <c r="A31" s="23" t="s">
        <v>42</v>
      </c>
      <c r="E31" s="24" t="s">
        <v>38</v>
      </c>
    </row>
    <row r="32" spans="1:16" ht="13.2" x14ac:dyDescent="0.25">
      <c r="A32" t="s">
        <v>44</v>
      </c>
      <c r="E32" s="22" t="s">
        <v>38</v>
      </c>
    </row>
    <row r="33" spans="1:18" ht="13.2" x14ac:dyDescent="0.25">
      <c r="A33" s="12" t="s">
        <v>36</v>
      </c>
      <c r="B33" s="16" t="s">
        <v>67</v>
      </c>
      <c r="C33" s="16" t="s">
        <v>290</v>
      </c>
      <c r="D33" s="12" t="s">
        <v>38</v>
      </c>
      <c r="E33" s="17" t="s">
        <v>291</v>
      </c>
      <c r="F33" s="18" t="s">
        <v>61</v>
      </c>
      <c r="G33" s="19">
        <v>14</v>
      </c>
      <c r="H33" s="20"/>
      <c r="I33" s="20">
        <f>ROUND(ROUND(H33,2)*ROUND(G33,3),2)</f>
        <v>0</v>
      </c>
      <c r="O33">
        <f>(I33*21)/100</f>
        <v>0</v>
      </c>
      <c r="P33" t="s">
        <v>13</v>
      </c>
    </row>
    <row r="34" spans="1:18" ht="13.2" x14ac:dyDescent="0.25">
      <c r="A34" s="21" t="s">
        <v>41</v>
      </c>
      <c r="E34" s="22" t="s">
        <v>38</v>
      </c>
    </row>
    <row r="35" spans="1:18" ht="13.2" x14ac:dyDescent="0.25">
      <c r="A35" s="23" t="s">
        <v>42</v>
      </c>
      <c r="E35" s="24" t="s">
        <v>38</v>
      </c>
    </row>
    <row r="36" spans="1:18" ht="13.2" x14ac:dyDescent="0.25">
      <c r="A36" t="s">
        <v>44</v>
      </c>
      <c r="E36" s="22" t="s">
        <v>38</v>
      </c>
    </row>
    <row r="37" spans="1:18" ht="13.2" x14ac:dyDescent="0.25">
      <c r="A37" s="12" t="s">
        <v>36</v>
      </c>
      <c r="B37" s="16" t="s">
        <v>71</v>
      </c>
      <c r="C37" s="16" t="s">
        <v>292</v>
      </c>
      <c r="D37" s="12" t="s">
        <v>38</v>
      </c>
      <c r="E37" s="17" t="s">
        <v>293</v>
      </c>
      <c r="F37" s="18" t="s">
        <v>61</v>
      </c>
      <c r="G37" s="19">
        <v>14</v>
      </c>
      <c r="H37" s="20"/>
      <c r="I37" s="20">
        <f>ROUND(ROUND(H37,2)*ROUND(G37,3),2)</f>
        <v>0</v>
      </c>
      <c r="O37">
        <f>(I37*21)/100</f>
        <v>0</v>
      </c>
      <c r="P37" t="s">
        <v>13</v>
      </c>
    </row>
    <row r="38" spans="1:18" ht="13.2" x14ac:dyDescent="0.25">
      <c r="A38" s="21" t="s">
        <v>41</v>
      </c>
      <c r="E38" s="22" t="s">
        <v>38</v>
      </c>
    </row>
    <row r="39" spans="1:18" ht="13.2" x14ac:dyDescent="0.25">
      <c r="A39" s="23" t="s">
        <v>42</v>
      </c>
      <c r="E39" s="24" t="s">
        <v>38</v>
      </c>
    </row>
    <row r="40" spans="1:18" ht="13.2" x14ac:dyDescent="0.25">
      <c r="A40" t="s">
        <v>44</v>
      </c>
      <c r="E40" s="22" t="s">
        <v>38</v>
      </c>
    </row>
    <row r="41" spans="1:18" ht="12.75" customHeight="1" x14ac:dyDescent="0.25">
      <c r="A41" s="5" t="s">
        <v>33</v>
      </c>
      <c r="B41" s="5"/>
      <c r="C41" s="25" t="s">
        <v>294</v>
      </c>
      <c r="D41" s="5"/>
      <c r="E41" s="14" t="s">
        <v>295</v>
      </c>
      <c r="F41" s="5"/>
      <c r="G41" s="5"/>
      <c r="H41" s="5"/>
      <c r="I41" s="26">
        <f>0+Q41</f>
        <v>0</v>
      </c>
      <c r="O41">
        <f>0+R41</f>
        <v>0</v>
      </c>
      <c r="Q41">
        <f>0+I42+I46+I50+I54</f>
        <v>0</v>
      </c>
      <c r="R41">
        <f>0+O42+O46+O50+O54</f>
        <v>0</v>
      </c>
    </row>
    <row r="42" spans="1:18" ht="26.4" x14ac:dyDescent="0.25">
      <c r="A42" s="12" t="s">
        <v>36</v>
      </c>
      <c r="B42" s="16" t="s">
        <v>30</v>
      </c>
      <c r="C42" s="16" t="s">
        <v>296</v>
      </c>
      <c r="D42" s="12" t="s">
        <v>38</v>
      </c>
      <c r="E42" s="17" t="s">
        <v>297</v>
      </c>
      <c r="F42" s="18" t="s">
        <v>40</v>
      </c>
      <c r="G42" s="19">
        <v>2E-3</v>
      </c>
      <c r="H42" s="20"/>
      <c r="I42" s="20">
        <f>ROUND(ROUND(H42,2)*ROUND(G42,3),2)</f>
        <v>0</v>
      </c>
      <c r="O42">
        <f>(I42*21)/100</f>
        <v>0</v>
      </c>
      <c r="P42" t="s">
        <v>13</v>
      </c>
    </row>
    <row r="43" spans="1:18" ht="13.2" x14ac:dyDescent="0.25">
      <c r="A43" s="21" t="s">
        <v>41</v>
      </c>
      <c r="E43" s="22" t="s">
        <v>38</v>
      </c>
    </row>
    <row r="44" spans="1:18" ht="13.2" x14ac:dyDescent="0.25">
      <c r="A44" s="23" t="s">
        <v>42</v>
      </c>
      <c r="E44" s="24" t="s">
        <v>38</v>
      </c>
    </row>
    <row r="45" spans="1:18" ht="13.2" x14ac:dyDescent="0.25">
      <c r="A45" t="s">
        <v>44</v>
      </c>
      <c r="E45" s="22" t="s">
        <v>38</v>
      </c>
    </row>
    <row r="46" spans="1:18" ht="13.2" x14ac:dyDescent="0.25">
      <c r="A46" s="12" t="s">
        <v>36</v>
      </c>
      <c r="B46" s="16" t="s">
        <v>32</v>
      </c>
      <c r="C46" s="16" t="s">
        <v>298</v>
      </c>
      <c r="D46" s="12" t="s">
        <v>38</v>
      </c>
      <c r="E46" s="17" t="s">
        <v>299</v>
      </c>
      <c r="F46" s="18" t="s">
        <v>40</v>
      </c>
      <c r="G46" s="19">
        <v>1E-3</v>
      </c>
      <c r="H46" s="20"/>
      <c r="I46" s="20">
        <f>ROUND(ROUND(H46,2)*ROUND(G46,3),2)</f>
        <v>0</v>
      </c>
      <c r="O46">
        <f>(I46*21)/100</f>
        <v>0</v>
      </c>
      <c r="P46" t="s">
        <v>13</v>
      </c>
    </row>
    <row r="47" spans="1:18" ht="13.2" x14ac:dyDescent="0.25">
      <c r="A47" s="21" t="s">
        <v>41</v>
      </c>
      <c r="E47" s="22" t="s">
        <v>38</v>
      </c>
    </row>
    <row r="48" spans="1:18" ht="13.2" x14ac:dyDescent="0.25">
      <c r="A48" s="23" t="s">
        <v>42</v>
      </c>
      <c r="E48" s="24" t="s">
        <v>38</v>
      </c>
    </row>
    <row r="49" spans="1:18" ht="13.2" x14ac:dyDescent="0.25">
      <c r="A49" t="s">
        <v>44</v>
      </c>
      <c r="E49" s="22" t="s">
        <v>38</v>
      </c>
    </row>
    <row r="50" spans="1:18" ht="13.2" x14ac:dyDescent="0.25">
      <c r="A50" s="12" t="s">
        <v>36</v>
      </c>
      <c r="B50" s="16" t="s">
        <v>81</v>
      </c>
      <c r="C50" s="16" t="s">
        <v>300</v>
      </c>
      <c r="D50" s="12" t="s">
        <v>38</v>
      </c>
      <c r="E50" s="17" t="s">
        <v>301</v>
      </c>
      <c r="F50" s="18" t="s">
        <v>40</v>
      </c>
      <c r="G50" s="19">
        <v>0.9</v>
      </c>
      <c r="H50" s="20"/>
      <c r="I50" s="20">
        <f>ROUND(ROUND(H50,2)*ROUND(G50,3),2)</f>
        <v>0</v>
      </c>
      <c r="O50">
        <f>(I50*21)/100</f>
        <v>0</v>
      </c>
      <c r="P50" t="s">
        <v>13</v>
      </c>
    </row>
    <row r="51" spans="1:18" ht="13.2" x14ac:dyDescent="0.25">
      <c r="A51" s="21" t="s">
        <v>41</v>
      </c>
      <c r="E51" s="22" t="s">
        <v>38</v>
      </c>
    </row>
    <row r="52" spans="1:18" ht="13.2" x14ac:dyDescent="0.25">
      <c r="A52" s="23" t="s">
        <v>42</v>
      </c>
      <c r="E52" s="24" t="s">
        <v>302</v>
      </c>
    </row>
    <row r="53" spans="1:18" ht="13.2" x14ac:dyDescent="0.25">
      <c r="A53" t="s">
        <v>44</v>
      </c>
      <c r="E53" s="22" t="s">
        <v>38</v>
      </c>
    </row>
    <row r="54" spans="1:18" ht="13.2" x14ac:dyDescent="0.25">
      <c r="A54" s="12" t="s">
        <v>36</v>
      </c>
      <c r="B54" s="16" t="s">
        <v>85</v>
      </c>
      <c r="C54" s="16" t="s">
        <v>303</v>
      </c>
      <c r="D54" s="12" t="s">
        <v>38</v>
      </c>
      <c r="E54" s="17" t="s">
        <v>304</v>
      </c>
      <c r="F54" s="18" t="s">
        <v>40</v>
      </c>
      <c r="G54" s="19">
        <v>0.01</v>
      </c>
      <c r="H54" s="20"/>
      <c r="I54" s="20">
        <f>ROUND(ROUND(H54,2)*ROUND(G54,3),2)</f>
        <v>0</v>
      </c>
      <c r="O54">
        <f>(I54*21)/100</f>
        <v>0</v>
      </c>
      <c r="P54" t="s">
        <v>13</v>
      </c>
    </row>
    <row r="55" spans="1:18" ht="13.2" x14ac:dyDescent="0.25">
      <c r="A55" s="21" t="s">
        <v>41</v>
      </c>
      <c r="E55" s="22" t="s">
        <v>38</v>
      </c>
    </row>
    <row r="56" spans="1:18" ht="13.2" x14ac:dyDescent="0.25">
      <c r="A56" s="23" t="s">
        <v>42</v>
      </c>
      <c r="E56" s="24" t="s">
        <v>38</v>
      </c>
    </row>
    <row r="57" spans="1:18" ht="13.2" x14ac:dyDescent="0.25">
      <c r="A57" t="s">
        <v>44</v>
      </c>
      <c r="E57" s="22" t="s">
        <v>38</v>
      </c>
    </row>
    <row r="58" spans="1:18" ht="12.75" customHeight="1" x14ac:dyDescent="0.25">
      <c r="A58" s="5" t="s">
        <v>33</v>
      </c>
      <c r="B58" s="5"/>
      <c r="C58" s="25" t="s">
        <v>394</v>
      </c>
      <c r="D58" s="5"/>
      <c r="E58" s="14" t="s">
        <v>305</v>
      </c>
      <c r="F58" s="5"/>
      <c r="G58" s="5"/>
      <c r="H58" s="5"/>
      <c r="I58" s="26">
        <f>0+Q58</f>
        <v>0</v>
      </c>
      <c r="O58">
        <f>0+R58</f>
        <v>0</v>
      </c>
      <c r="Q58">
        <f>0+I59+I63+I67+I71+I75+I79+I83+I87+I91+I95+I99</f>
        <v>0</v>
      </c>
      <c r="R58">
        <f>0+O59+O63+O67+O71+O75+O79+O83+O87+O91+O95+O99</f>
        <v>0</v>
      </c>
    </row>
    <row r="59" spans="1:18" ht="13.2" x14ac:dyDescent="0.25">
      <c r="A59" s="12" t="s">
        <v>36</v>
      </c>
      <c r="B59" s="16" t="s">
        <v>89</v>
      </c>
      <c r="C59" s="16" t="s">
        <v>308</v>
      </c>
      <c r="D59" s="12" t="s">
        <v>38</v>
      </c>
      <c r="E59" s="17" t="s">
        <v>309</v>
      </c>
      <c r="F59" s="18" t="s">
        <v>65</v>
      </c>
      <c r="G59" s="19">
        <v>5</v>
      </c>
      <c r="H59" s="20"/>
      <c r="I59" s="20">
        <f>ROUND(ROUND(H59,2)*ROUND(G59,3),2)</f>
        <v>0</v>
      </c>
      <c r="O59">
        <f>(I59*21)/100</f>
        <v>0</v>
      </c>
      <c r="P59" t="s">
        <v>13</v>
      </c>
    </row>
    <row r="60" spans="1:18" ht="13.2" x14ac:dyDescent="0.25">
      <c r="A60" s="21" t="s">
        <v>41</v>
      </c>
      <c r="E60" s="22" t="s">
        <v>38</v>
      </c>
    </row>
    <row r="61" spans="1:18" ht="13.2" x14ac:dyDescent="0.25">
      <c r="A61" s="23" t="s">
        <v>42</v>
      </c>
      <c r="E61" s="24" t="s">
        <v>38</v>
      </c>
    </row>
    <row r="62" spans="1:18" ht="13.2" x14ac:dyDescent="0.25">
      <c r="A62" t="s">
        <v>44</v>
      </c>
      <c r="E62" s="22" t="s">
        <v>38</v>
      </c>
    </row>
    <row r="63" spans="1:18" ht="13.2" x14ac:dyDescent="0.25">
      <c r="A63" s="12" t="s">
        <v>36</v>
      </c>
      <c r="B63" s="16" t="s">
        <v>93</v>
      </c>
      <c r="C63" s="16" t="s">
        <v>395</v>
      </c>
      <c r="D63" s="12" t="s">
        <v>38</v>
      </c>
      <c r="E63" s="17" t="s">
        <v>396</v>
      </c>
      <c r="F63" s="18" t="s">
        <v>65</v>
      </c>
      <c r="G63" s="19">
        <v>2</v>
      </c>
      <c r="H63" s="20"/>
      <c r="I63" s="20">
        <f>ROUND(ROUND(H63,2)*ROUND(G63,3),2)</f>
        <v>0</v>
      </c>
      <c r="O63">
        <f>(I63*21)/100</f>
        <v>0</v>
      </c>
      <c r="P63" t="s">
        <v>13</v>
      </c>
    </row>
    <row r="64" spans="1:18" ht="13.2" x14ac:dyDescent="0.25">
      <c r="A64" s="21" t="s">
        <v>41</v>
      </c>
      <c r="E64" s="22" t="s">
        <v>38</v>
      </c>
    </row>
    <row r="65" spans="1:16" ht="13.2" x14ac:dyDescent="0.25">
      <c r="A65" s="23" t="s">
        <v>42</v>
      </c>
      <c r="E65" s="24" t="s">
        <v>38</v>
      </c>
    </row>
    <row r="66" spans="1:16" ht="13.2" x14ac:dyDescent="0.25">
      <c r="A66" t="s">
        <v>44</v>
      </c>
      <c r="E66" s="22" t="s">
        <v>38</v>
      </c>
    </row>
    <row r="67" spans="1:16" ht="13.2" x14ac:dyDescent="0.25">
      <c r="A67" s="12" t="s">
        <v>36</v>
      </c>
      <c r="B67" s="16" t="s">
        <v>97</v>
      </c>
      <c r="C67" s="16" t="s">
        <v>397</v>
      </c>
      <c r="D67" s="12" t="s">
        <v>38</v>
      </c>
      <c r="E67" s="17" t="s">
        <v>398</v>
      </c>
      <c r="F67" s="18" t="s">
        <v>54</v>
      </c>
      <c r="G67" s="19">
        <v>4</v>
      </c>
      <c r="H67" s="20"/>
      <c r="I67" s="20">
        <f>ROUND(ROUND(H67,2)*ROUND(G67,3),2)</f>
        <v>0</v>
      </c>
      <c r="O67">
        <f>(I67*21)/100</f>
        <v>0</v>
      </c>
      <c r="P67" t="s">
        <v>13</v>
      </c>
    </row>
    <row r="68" spans="1:16" ht="13.2" x14ac:dyDescent="0.25">
      <c r="A68" s="21" t="s">
        <v>41</v>
      </c>
      <c r="E68" s="22" t="s">
        <v>38</v>
      </c>
    </row>
    <row r="69" spans="1:16" ht="13.2" x14ac:dyDescent="0.25">
      <c r="A69" s="23" t="s">
        <v>42</v>
      </c>
      <c r="E69" s="24" t="s">
        <v>38</v>
      </c>
    </row>
    <row r="70" spans="1:16" ht="13.2" x14ac:dyDescent="0.25">
      <c r="A70" t="s">
        <v>44</v>
      </c>
      <c r="E70" s="22" t="s">
        <v>38</v>
      </c>
    </row>
    <row r="71" spans="1:16" ht="13.2" x14ac:dyDescent="0.25">
      <c r="A71" s="12" t="s">
        <v>36</v>
      </c>
      <c r="B71" s="16" t="s">
        <v>102</v>
      </c>
      <c r="C71" s="16" t="s">
        <v>310</v>
      </c>
      <c r="D71" s="12" t="s">
        <v>38</v>
      </c>
      <c r="E71" s="17" t="s">
        <v>311</v>
      </c>
      <c r="F71" s="18" t="s">
        <v>54</v>
      </c>
      <c r="G71" s="19">
        <v>4</v>
      </c>
      <c r="H71" s="20"/>
      <c r="I71" s="20">
        <f>ROUND(ROUND(H71,2)*ROUND(G71,3),2)</f>
        <v>0</v>
      </c>
      <c r="O71">
        <f>(I71*21)/100</f>
        <v>0</v>
      </c>
      <c r="P71" t="s">
        <v>13</v>
      </c>
    </row>
    <row r="72" spans="1:16" ht="13.2" x14ac:dyDescent="0.25">
      <c r="A72" s="21" t="s">
        <v>41</v>
      </c>
      <c r="E72" s="22" t="s">
        <v>38</v>
      </c>
    </row>
    <row r="73" spans="1:16" ht="13.2" x14ac:dyDescent="0.25">
      <c r="A73" s="23" t="s">
        <v>42</v>
      </c>
      <c r="E73" s="24" t="s">
        <v>38</v>
      </c>
    </row>
    <row r="74" spans="1:16" ht="13.2" x14ac:dyDescent="0.25">
      <c r="A74" t="s">
        <v>44</v>
      </c>
      <c r="E74" s="22" t="s">
        <v>38</v>
      </c>
    </row>
    <row r="75" spans="1:16" ht="13.2" x14ac:dyDescent="0.25">
      <c r="A75" s="12" t="s">
        <v>36</v>
      </c>
      <c r="B75" s="16" t="s">
        <v>106</v>
      </c>
      <c r="C75" s="16" t="s">
        <v>314</v>
      </c>
      <c r="D75" s="12" t="s">
        <v>38</v>
      </c>
      <c r="E75" s="17" t="s">
        <v>315</v>
      </c>
      <c r="F75" s="18" t="s">
        <v>65</v>
      </c>
      <c r="G75" s="19">
        <v>2</v>
      </c>
      <c r="H75" s="20"/>
      <c r="I75" s="20">
        <f>ROUND(ROUND(H75,2)*ROUND(G75,3),2)</f>
        <v>0</v>
      </c>
      <c r="O75">
        <f>(I75*21)/100</f>
        <v>0</v>
      </c>
      <c r="P75" t="s">
        <v>13</v>
      </c>
    </row>
    <row r="76" spans="1:16" ht="13.2" x14ac:dyDescent="0.25">
      <c r="A76" s="21" t="s">
        <v>41</v>
      </c>
      <c r="E76" s="22" t="s">
        <v>38</v>
      </c>
    </row>
    <row r="77" spans="1:16" ht="13.2" x14ac:dyDescent="0.25">
      <c r="A77" s="23" t="s">
        <v>42</v>
      </c>
      <c r="E77" s="24" t="s">
        <v>38</v>
      </c>
    </row>
    <row r="78" spans="1:16" ht="13.2" x14ac:dyDescent="0.25">
      <c r="A78" t="s">
        <v>44</v>
      </c>
      <c r="E78" s="22" t="s">
        <v>38</v>
      </c>
    </row>
    <row r="79" spans="1:16" ht="13.2" x14ac:dyDescent="0.25">
      <c r="A79" s="12" t="s">
        <v>36</v>
      </c>
      <c r="B79" s="16" t="s">
        <v>110</v>
      </c>
      <c r="C79" s="16" t="s">
        <v>316</v>
      </c>
      <c r="D79" s="12" t="s">
        <v>38</v>
      </c>
      <c r="E79" s="17" t="s">
        <v>317</v>
      </c>
      <c r="F79" s="18" t="s">
        <v>54</v>
      </c>
      <c r="G79" s="19">
        <v>8</v>
      </c>
      <c r="H79" s="20"/>
      <c r="I79" s="20">
        <f>ROUND(ROUND(H79,2)*ROUND(G79,3),2)</f>
        <v>0</v>
      </c>
      <c r="O79">
        <f>(I79*21)/100</f>
        <v>0</v>
      </c>
      <c r="P79" t="s">
        <v>13</v>
      </c>
    </row>
    <row r="80" spans="1:16" ht="13.2" x14ac:dyDescent="0.25">
      <c r="A80" s="21" t="s">
        <v>41</v>
      </c>
      <c r="E80" s="22" t="s">
        <v>38</v>
      </c>
    </row>
    <row r="81" spans="1:16" ht="13.2" x14ac:dyDescent="0.25">
      <c r="A81" s="23" t="s">
        <v>42</v>
      </c>
      <c r="E81" s="24" t="s">
        <v>38</v>
      </c>
    </row>
    <row r="82" spans="1:16" ht="13.2" x14ac:dyDescent="0.25">
      <c r="A82" t="s">
        <v>44</v>
      </c>
      <c r="E82" s="22" t="s">
        <v>38</v>
      </c>
    </row>
    <row r="83" spans="1:16" ht="13.2" x14ac:dyDescent="0.25">
      <c r="A83" s="12" t="s">
        <v>36</v>
      </c>
      <c r="B83" s="16" t="s">
        <v>175</v>
      </c>
      <c r="C83" s="16" t="s">
        <v>318</v>
      </c>
      <c r="D83" s="12" t="s">
        <v>38</v>
      </c>
      <c r="E83" s="17" t="s">
        <v>319</v>
      </c>
      <c r="F83" s="18" t="s">
        <v>54</v>
      </c>
      <c r="G83" s="19">
        <v>8</v>
      </c>
      <c r="H83" s="20"/>
      <c r="I83" s="20">
        <f>ROUND(ROUND(H83,2)*ROUND(G83,3),2)</f>
        <v>0</v>
      </c>
      <c r="O83">
        <f>(I83*21)/100</f>
        <v>0</v>
      </c>
      <c r="P83" t="s">
        <v>13</v>
      </c>
    </row>
    <row r="84" spans="1:16" ht="13.2" x14ac:dyDescent="0.25">
      <c r="A84" s="21" t="s">
        <v>41</v>
      </c>
      <c r="E84" s="22" t="s">
        <v>38</v>
      </c>
    </row>
    <row r="85" spans="1:16" ht="13.2" x14ac:dyDescent="0.25">
      <c r="A85" s="23" t="s">
        <v>42</v>
      </c>
      <c r="E85" s="24" t="s">
        <v>38</v>
      </c>
    </row>
    <row r="86" spans="1:16" ht="13.2" x14ac:dyDescent="0.25">
      <c r="A86" t="s">
        <v>44</v>
      </c>
      <c r="E86" s="22" t="s">
        <v>38</v>
      </c>
    </row>
    <row r="87" spans="1:16" ht="13.2" x14ac:dyDescent="0.25">
      <c r="A87" s="12" t="s">
        <v>36</v>
      </c>
      <c r="B87" s="16" t="s">
        <v>179</v>
      </c>
      <c r="C87" s="16" t="s">
        <v>399</v>
      </c>
      <c r="D87" s="12" t="s">
        <v>38</v>
      </c>
      <c r="E87" s="17" t="s">
        <v>400</v>
      </c>
      <c r="F87" s="18" t="s">
        <v>54</v>
      </c>
      <c r="G87" s="19">
        <v>5</v>
      </c>
      <c r="H87" s="20"/>
      <c r="I87" s="20">
        <f>ROUND(ROUND(H87,2)*ROUND(G87,3),2)</f>
        <v>0</v>
      </c>
      <c r="O87">
        <f>(I87*21)/100</f>
        <v>0</v>
      </c>
      <c r="P87" t="s">
        <v>13</v>
      </c>
    </row>
    <row r="88" spans="1:16" ht="13.2" x14ac:dyDescent="0.25">
      <c r="A88" s="21" t="s">
        <v>41</v>
      </c>
      <c r="E88" s="22" t="s">
        <v>38</v>
      </c>
    </row>
    <row r="89" spans="1:16" ht="13.2" x14ac:dyDescent="0.25">
      <c r="A89" s="23" t="s">
        <v>42</v>
      </c>
      <c r="E89" s="24" t="s">
        <v>38</v>
      </c>
    </row>
    <row r="90" spans="1:16" ht="13.2" x14ac:dyDescent="0.25">
      <c r="A90" t="s">
        <v>44</v>
      </c>
      <c r="E90" s="22" t="s">
        <v>38</v>
      </c>
    </row>
    <row r="91" spans="1:16" ht="13.2" x14ac:dyDescent="0.25">
      <c r="A91" s="12" t="s">
        <v>36</v>
      </c>
      <c r="B91" s="16" t="s">
        <v>182</v>
      </c>
      <c r="C91" s="16" t="s">
        <v>320</v>
      </c>
      <c r="D91" s="12" t="s">
        <v>38</v>
      </c>
      <c r="E91" s="17" t="s">
        <v>321</v>
      </c>
      <c r="F91" s="18" t="s">
        <v>54</v>
      </c>
      <c r="G91" s="19">
        <v>5</v>
      </c>
      <c r="H91" s="20"/>
      <c r="I91" s="20">
        <f>ROUND(ROUND(H91,2)*ROUND(G91,3),2)</f>
        <v>0</v>
      </c>
      <c r="O91">
        <f>(I91*21)/100</f>
        <v>0</v>
      </c>
      <c r="P91" t="s">
        <v>13</v>
      </c>
    </row>
    <row r="92" spans="1:16" ht="13.2" x14ac:dyDescent="0.25">
      <c r="A92" s="21" t="s">
        <v>41</v>
      </c>
      <c r="E92" s="22" t="s">
        <v>38</v>
      </c>
    </row>
    <row r="93" spans="1:16" ht="13.2" x14ac:dyDescent="0.25">
      <c r="A93" s="23" t="s">
        <v>42</v>
      </c>
      <c r="E93" s="24" t="s">
        <v>38</v>
      </c>
    </row>
    <row r="94" spans="1:16" ht="13.2" x14ac:dyDescent="0.25">
      <c r="A94" t="s">
        <v>44</v>
      </c>
      <c r="E94" s="22" t="s">
        <v>38</v>
      </c>
    </row>
    <row r="95" spans="1:16" ht="13.2" x14ac:dyDescent="0.25">
      <c r="A95" s="12" t="s">
        <v>36</v>
      </c>
      <c r="B95" s="16" t="s">
        <v>188</v>
      </c>
      <c r="C95" s="16" t="s">
        <v>324</v>
      </c>
      <c r="D95" s="12" t="s">
        <v>38</v>
      </c>
      <c r="E95" s="17" t="s">
        <v>325</v>
      </c>
      <c r="F95" s="18" t="s">
        <v>65</v>
      </c>
      <c r="G95" s="19">
        <v>2</v>
      </c>
      <c r="H95" s="20"/>
      <c r="I95" s="20">
        <f>ROUND(ROUND(H95,2)*ROUND(G95,3),2)</f>
        <v>0</v>
      </c>
      <c r="O95">
        <f>(I95*21)/100</f>
        <v>0</v>
      </c>
      <c r="P95" t="s">
        <v>13</v>
      </c>
    </row>
    <row r="96" spans="1:16" ht="13.2" x14ac:dyDescent="0.25">
      <c r="A96" s="21" t="s">
        <v>41</v>
      </c>
      <c r="E96" s="22" t="s">
        <v>38</v>
      </c>
    </row>
    <row r="97" spans="1:18" ht="13.2" x14ac:dyDescent="0.25">
      <c r="A97" s="23" t="s">
        <v>42</v>
      </c>
      <c r="E97" s="24" t="s">
        <v>38</v>
      </c>
    </row>
    <row r="98" spans="1:18" ht="13.2" x14ac:dyDescent="0.25">
      <c r="A98" t="s">
        <v>44</v>
      </c>
      <c r="E98" s="22" t="s">
        <v>38</v>
      </c>
    </row>
    <row r="99" spans="1:18" ht="13.2" x14ac:dyDescent="0.25">
      <c r="A99" s="12" t="s">
        <v>36</v>
      </c>
      <c r="B99" s="16" t="s">
        <v>192</v>
      </c>
      <c r="C99" s="16" t="s">
        <v>326</v>
      </c>
      <c r="D99" s="12" t="s">
        <v>38</v>
      </c>
      <c r="E99" s="17" t="s">
        <v>327</v>
      </c>
      <c r="F99" s="18" t="s">
        <v>328</v>
      </c>
      <c r="G99" s="19">
        <v>1</v>
      </c>
      <c r="H99" s="20"/>
      <c r="I99" s="20">
        <f>ROUND(ROUND(H99,2)*ROUND(G99,3),2)</f>
        <v>0</v>
      </c>
      <c r="O99">
        <f>(I99*21)/100</f>
        <v>0</v>
      </c>
      <c r="P99" t="s">
        <v>13</v>
      </c>
    </row>
    <row r="100" spans="1:18" ht="13.2" x14ac:dyDescent="0.25">
      <c r="A100" s="21" t="s">
        <v>41</v>
      </c>
      <c r="E100" s="22" t="s">
        <v>38</v>
      </c>
    </row>
    <row r="101" spans="1:18" ht="13.2" x14ac:dyDescent="0.25">
      <c r="A101" s="23" t="s">
        <v>42</v>
      </c>
      <c r="E101" s="24" t="s">
        <v>38</v>
      </c>
    </row>
    <row r="102" spans="1:18" ht="13.2" x14ac:dyDescent="0.25">
      <c r="A102" t="s">
        <v>44</v>
      </c>
      <c r="E102" s="22" t="s">
        <v>38</v>
      </c>
    </row>
    <row r="103" spans="1:18" ht="12.75" customHeight="1" x14ac:dyDescent="0.25">
      <c r="A103" s="5" t="s">
        <v>33</v>
      </c>
      <c r="B103" s="5"/>
      <c r="C103" s="25" t="s">
        <v>329</v>
      </c>
      <c r="D103" s="5"/>
      <c r="E103" s="14" t="s">
        <v>330</v>
      </c>
      <c r="F103" s="5"/>
      <c r="G103" s="5"/>
      <c r="H103" s="5"/>
      <c r="I103" s="26">
        <f>0+Q103</f>
        <v>0</v>
      </c>
      <c r="O103">
        <f>0+R103</f>
        <v>0</v>
      </c>
      <c r="Q103">
        <f>0+I104+I108+I112+I116+I120+I124+I128+I132+I136</f>
        <v>0</v>
      </c>
      <c r="R103">
        <f>0+O104+O108+O112+O116+O120+O124+O128+O132+O136</f>
        <v>0</v>
      </c>
    </row>
    <row r="104" spans="1:18" ht="13.2" x14ac:dyDescent="0.25">
      <c r="A104" s="12" t="s">
        <v>36</v>
      </c>
      <c r="B104" s="16" t="s">
        <v>196</v>
      </c>
      <c r="C104" s="16" t="s">
        <v>331</v>
      </c>
      <c r="D104" s="12" t="s">
        <v>38</v>
      </c>
      <c r="E104" s="17" t="s">
        <v>332</v>
      </c>
      <c r="F104" s="18" t="s">
        <v>328</v>
      </c>
      <c r="G104" s="19">
        <v>1</v>
      </c>
      <c r="H104" s="20"/>
      <c r="I104" s="20">
        <f>ROUND(ROUND(H104,2)*ROUND(G104,3),2)</f>
        <v>0</v>
      </c>
      <c r="O104">
        <f>(I104*21)/100</f>
        <v>0</v>
      </c>
      <c r="P104" t="s">
        <v>13</v>
      </c>
    </row>
    <row r="105" spans="1:18" ht="13.2" x14ac:dyDescent="0.25">
      <c r="A105" s="21" t="s">
        <v>41</v>
      </c>
      <c r="E105" s="22" t="s">
        <v>38</v>
      </c>
    </row>
    <row r="106" spans="1:18" ht="13.2" x14ac:dyDescent="0.25">
      <c r="A106" s="23" t="s">
        <v>42</v>
      </c>
      <c r="E106" s="24" t="s">
        <v>38</v>
      </c>
    </row>
    <row r="107" spans="1:18" ht="13.2" x14ac:dyDescent="0.25">
      <c r="A107" t="s">
        <v>44</v>
      </c>
      <c r="E107" s="22" t="s">
        <v>38</v>
      </c>
    </row>
    <row r="108" spans="1:18" ht="26.4" x14ac:dyDescent="0.25">
      <c r="A108" s="12" t="s">
        <v>36</v>
      </c>
      <c r="B108" s="16" t="s">
        <v>200</v>
      </c>
      <c r="C108" s="16" t="s">
        <v>335</v>
      </c>
      <c r="D108" s="12" t="s">
        <v>38</v>
      </c>
      <c r="E108" s="17" t="s">
        <v>401</v>
      </c>
      <c r="F108" s="18" t="s">
        <v>61</v>
      </c>
      <c r="G108" s="19">
        <v>0.5</v>
      </c>
      <c r="H108" s="20"/>
      <c r="I108" s="20">
        <f>ROUND(ROUND(H108,2)*ROUND(G108,3),2)</f>
        <v>0</v>
      </c>
      <c r="O108">
        <f>(I108*21)/100</f>
        <v>0</v>
      </c>
      <c r="P108" t="s">
        <v>13</v>
      </c>
    </row>
    <row r="109" spans="1:18" ht="13.2" x14ac:dyDescent="0.25">
      <c r="A109" s="21" t="s">
        <v>41</v>
      </c>
      <c r="E109" s="22" t="s">
        <v>38</v>
      </c>
    </row>
    <row r="110" spans="1:18" ht="13.2" x14ac:dyDescent="0.25">
      <c r="A110" s="23" t="s">
        <v>42</v>
      </c>
      <c r="E110" s="24" t="s">
        <v>38</v>
      </c>
    </row>
    <row r="111" spans="1:18" ht="13.2" x14ac:dyDescent="0.25">
      <c r="A111" t="s">
        <v>44</v>
      </c>
      <c r="E111" s="22" t="s">
        <v>38</v>
      </c>
    </row>
    <row r="112" spans="1:18" ht="26.4" x14ac:dyDescent="0.25">
      <c r="A112" s="12" t="s">
        <v>36</v>
      </c>
      <c r="B112" s="16" t="s">
        <v>204</v>
      </c>
      <c r="C112" s="16" t="s">
        <v>337</v>
      </c>
      <c r="D112" s="12" t="s">
        <v>38</v>
      </c>
      <c r="E112" s="17" t="s">
        <v>338</v>
      </c>
      <c r="F112" s="18" t="s">
        <v>65</v>
      </c>
      <c r="G112" s="19">
        <v>1</v>
      </c>
      <c r="H112" s="20"/>
      <c r="I112" s="20">
        <f>ROUND(ROUND(H112,2)*ROUND(G112,3),2)</f>
        <v>0</v>
      </c>
      <c r="O112">
        <f>(I112*21)/100</f>
        <v>0</v>
      </c>
      <c r="P112" t="s">
        <v>13</v>
      </c>
    </row>
    <row r="113" spans="1:16" ht="13.2" x14ac:dyDescent="0.25">
      <c r="A113" s="21" t="s">
        <v>41</v>
      </c>
      <c r="E113" s="22" t="s">
        <v>38</v>
      </c>
    </row>
    <row r="114" spans="1:16" ht="13.2" x14ac:dyDescent="0.25">
      <c r="A114" s="23" t="s">
        <v>42</v>
      </c>
      <c r="E114" s="24" t="s">
        <v>38</v>
      </c>
    </row>
    <row r="115" spans="1:16" ht="13.2" x14ac:dyDescent="0.25">
      <c r="A115" t="s">
        <v>44</v>
      </c>
      <c r="E115" s="22" t="s">
        <v>38</v>
      </c>
    </row>
    <row r="116" spans="1:16" ht="13.2" x14ac:dyDescent="0.25">
      <c r="A116" s="12" t="s">
        <v>36</v>
      </c>
      <c r="B116" s="16" t="s">
        <v>207</v>
      </c>
      <c r="C116" s="16" t="s">
        <v>339</v>
      </c>
      <c r="D116" s="12" t="s">
        <v>38</v>
      </c>
      <c r="E116" s="17" t="s">
        <v>340</v>
      </c>
      <c r="F116" s="18" t="s">
        <v>65</v>
      </c>
      <c r="G116" s="19">
        <v>1</v>
      </c>
      <c r="H116" s="20"/>
      <c r="I116" s="20">
        <f>ROUND(ROUND(H116,2)*ROUND(G116,3),2)</f>
        <v>0</v>
      </c>
      <c r="O116">
        <f>(I116*21)/100</f>
        <v>0</v>
      </c>
      <c r="P116" t="s">
        <v>13</v>
      </c>
    </row>
    <row r="117" spans="1:16" ht="13.2" x14ac:dyDescent="0.25">
      <c r="A117" s="21" t="s">
        <v>41</v>
      </c>
      <c r="E117" s="22" t="s">
        <v>38</v>
      </c>
    </row>
    <row r="118" spans="1:16" ht="13.2" x14ac:dyDescent="0.25">
      <c r="A118" s="23" t="s">
        <v>42</v>
      </c>
      <c r="E118" s="24" t="s">
        <v>38</v>
      </c>
    </row>
    <row r="119" spans="1:16" ht="13.2" x14ac:dyDescent="0.25">
      <c r="A119" t="s">
        <v>44</v>
      </c>
      <c r="E119" s="22" t="s">
        <v>38</v>
      </c>
    </row>
    <row r="120" spans="1:16" ht="13.2" x14ac:dyDescent="0.25">
      <c r="A120" s="12" t="s">
        <v>36</v>
      </c>
      <c r="B120" s="16" t="s">
        <v>211</v>
      </c>
      <c r="C120" s="16" t="s">
        <v>341</v>
      </c>
      <c r="D120" s="12" t="s">
        <v>38</v>
      </c>
      <c r="E120" s="17" t="s">
        <v>342</v>
      </c>
      <c r="F120" s="18" t="s">
        <v>65</v>
      </c>
      <c r="G120" s="19">
        <v>1</v>
      </c>
      <c r="H120" s="20"/>
      <c r="I120" s="20">
        <f>ROUND(ROUND(H120,2)*ROUND(G120,3),2)</f>
        <v>0</v>
      </c>
      <c r="O120">
        <f>(I120*21)/100</f>
        <v>0</v>
      </c>
      <c r="P120" t="s">
        <v>13</v>
      </c>
    </row>
    <row r="121" spans="1:16" ht="13.2" x14ac:dyDescent="0.25">
      <c r="A121" s="21" t="s">
        <v>41</v>
      </c>
      <c r="E121" s="22" t="s">
        <v>38</v>
      </c>
    </row>
    <row r="122" spans="1:16" ht="13.2" x14ac:dyDescent="0.25">
      <c r="A122" s="23" t="s">
        <v>42</v>
      </c>
      <c r="E122" s="24" t="s">
        <v>38</v>
      </c>
    </row>
    <row r="123" spans="1:16" ht="13.2" x14ac:dyDescent="0.25">
      <c r="A123" t="s">
        <v>44</v>
      </c>
      <c r="E123" s="22" t="s">
        <v>38</v>
      </c>
    </row>
    <row r="124" spans="1:16" ht="13.2" x14ac:dyDescent="0.25">
      <c r="A124" s="12" t="s">
        <v>36</v>
      </c>
      <c r="B124" s="16" t="s">
        <v>215</v>
      </c>
      <c r="C124" s="16" t="s">
        <v>343</v>
      </c>
      <c r="D124" s="12" t="s">
        <v>38</v>
      </c>
      <c r="E124" s="17" t="s">
        <v>344</v>
      </c>
      <c r="F124" s="18" t="s">
        <v>278</v>
      </c>
      <c r="G124" s="19">
        <v>0.25</v>
      </c>
      <c r="H124" s="20"/>
      <c r="I124" s="20">
        <f>ROUND(ROUND(H124,2)*ROUND(G124,3),2)</f>
        <v>0</v>
      </c>
      <c r="O124">
        <f>(I124*21)/100</f>
        <v>0</v>
      </c>
      <c r="P124" t="s">
        <v>13</v>
      </c>
    </row>
    <row r="125" spans="1:16" ht="13.2" x14ac:dyDescent="0.25">
      <c r="A125" s="21" t="s">
        <v>41</v>
      </c>
      <c r="E125" s="22" t="s">
        <v>38</v>
      </c>
    </row>
    <row r="126" spans="1:16" ht="13.2" x14ac:dyDescent="0.25">
      <c r="A126" s="23" t="s">
        <v>42</v>
      </c>
      <c r="E126" s="24" t="s">
        <v>38</v>
      </c>
    </row>
    <row r="127" spans="1:16" ht="13.2" x14ac:dyDescent="0.25">
      <c r="A127" t="s">
        <v>44</v>
      </c>
      <c r="E127" s="22" t="s">
        <v>38</v>
      </c>
    </row>
    <row r="128" spans="1:16" ht="13.2" x14ac:dyDescent="0.25">
      <c r="A128" s="12" t="s">
        <v>36</v>
      </c>
      <c r="B128" s="16" t="s">
        <v>219</v>
      </c>
      <c r="C128" s="16" t="s">
        <v>402</v>
      </c>
      <c r="D128" s="12" t="s">
        <v>38</v>
      </c>
      <c r="E128" s="17" t="s">
        <v>408</v>
      </c>
      <c r="F128" s="18" t="s">
        <v>65</v>
      </c>
      <c r="G128" s="19">
        <v>1</v>
      </c>
      <c r="H128" s="20"/>
      <c r="I128" s="20">
        <f>ROUND(ROUND(H128,2)*ROUND(G128,3),2)</f>
        <v>0</v>
      </c>
      <c r="O128">
        <f>(I128*21)/100</f>
        <v>0</v>
      </c>
      <c r="P128" t="s">
        <v>13</v>
      </c>
    </row>
    <row r="129" spans="1:18" ht="13.2" x14ac:dyDescent="0.25">
      <c r="A129" s="21" t="s">
        <v>41</v>
      </c>
      <c r="E129" s="22" t="s">
        <v>38</v>
      </c>
    </row>
    <row r="130" spans="1:18" ht="13.2" x14ac:dyDescent="0.25">
      <c r="A130" s="23" t="s">
        <v>42</v>
      </c>
      <c r="E130" s="24" t="s">
        <v>38</v>
      </c>
    </row>
    <row r="131" spans="1:18" ht="13.2" x14ac:dyDescent="0.25">
      <c r="A131" t="s">
        <v>44</v>
      </c>
      <c r="E131" s="22" t="s">
        <v>38</v>
      </c>
    </row>
    <row r="132" spans="1:18" ht="13.2" x14ac:dyDescent="0.25">
      <c r="A132" s="12" t="s">
        <v>36</v>
      </c>
      <c r="B132" s="16" t="s">
        <v>222</v>
      </c>
      <c r="C132" s="16" t="s">
        <v>347</v>
      </c>
      <c r="D132" s="12" t="s">
        <v>38</v>
      </c>
      <c r="E132" s="17" t="s">
        <v>348</v>
      </c>
      <c r="F132" s="18" t="s">
        <v>65</v>
      </c>
      <c r="G132" s="19">
        <v>1</v>
      </c>
      <c r="H132" s="20"/>
      <c r="I132" s="20">
        <f>ROUND(ROUND(H132,2)*ROUND(G132,3),2)</f>
        <v>0</v>
      </c>
      <c r="O132">
        <f>(I132*21)/100</f>
        <v>0</v>
      </c>
      <c r="P132" t="s">
        <v>13</v>
      </c>
    </row>
    <row r="133" spans="1:18" ht="13.2" x14ac:dyDescent="0.25">
      <c r="A133" s="21" t="s">
        <v>41</v>
      </c>
      <c r="E133" s="22" t="s">
        <v>38</v>
      </c>
    </row>
    <row r="134" spans="1:18" ht="13.2" x14ac:dyDescent="0.25">
      <c r="A134" s="23" t="s">
        <v>42</v>
      </c>
      <c r="E134" s="24" t="s">
        <v>38</v>
      </c>
    </row>
    <row r="135" spans="1:18" ht="13.2" x14ac:dyDescent="0.25">
      <c r="A135" t="s">
        <v>44</v>
      </c>
      <c r="E135" s="22" t="s">
        <v>38</v>
      </c>
    </row>
    <row r="136" spans="1:18" ht="26.4" x14ac:dyDescent="0.25">
      <c r="A136" s="12" t="s">
        <v>36</v>
      </c>
      <c r="B136" s="16" t="s">
        <v>226</v>
      </c>
      <c r="C136" s="16" t="s">
        <v>349</v>
      </c>
      <c r="D136" s="12" t="s">
        <v>38</v>
      </c>
      <c r="E136" s="17" t="s">
        <v>350</v>
      </c>
      <c r="F136" s="18" t="s">
        <v>61</v>
      </c>
      <c r="G136" s="19">
        <v>0.5</v>
      </c>
      <c r="H136" s="20"/>
      <c r="I136" s="20">
        <f>ROUND(ROUND(H136,2)*ROUND(G136,3),2)</f>
        <v>0</v>
      </c>
      <c r="O136">
        <f>(I136*21)/100</f>
        <v>0</v>
      </c>
      <c r="P136" t="s">
        <v>13</v>
      </c>
    </row>
    <row r="137" spans="1:18" ht="13.2" x14ac:dyDescent="0.25">
      <c r="A137" s="21" t="s">
        <v>41</v>
      </c>
      <c r="E137" s="22" t="s">
        <v>38</v>
      </c>
    </row>
    <row r="138" spans="1:18" ht="13.2" x14ac:dyDescent="0.25">
      <c r="A138" s="23" t="s">
        <v>42</v>
      </c>
      <c r="E138" s="24" t="s">
        <v>38</v>
      </c>
    </row>
    <row r="139" spans="1:18" ht="13.2" x14ac:dyDescent="0.25">
      <c r="A139" t="s">
        <v>44</v>
      </c>
      <c r="E139" s="22" t="s">
        <v>38</v>
      </c>
    </row>
    <row r="140" spans="1:18" ht="12.75" customHeight="1" x14ac:dyDescent="0.25">
      <c r="A140" s="5" t="s">
        <v>33</v>
      </c>
      <c r="B140" s="5"/>
      <c r="C140" s="25" t="s">
        <v>111</v>
      </c>
      <c r="D140" s="5"/>
      <c r="E140" s="14" t="s">
        <v>357</v>
      </c>
      <c r="F140" s="5"/>
      <c r="G140" s="5"/>
      <c r="H140" s="5"/>
      <c r="I140" s="26">
        <f>0+Q140</f>
        <v>0</v>
      </c>
      <c r="O140">
        <f>0+R140</f>
        <v>0</v>
      </c>
      <c r="Q140">
        <f>0+I141</f>
        <v>0</v>
      </c>
      <c r="R140">
        <f>0+O141</f>
        <v>0</v>
      </c>
    </row>
    <row r="141" spans="1:18" ht="13.2" x14ac:dyDescent="0.25">
      <c r="A141" s="12" t="s">
        <v>36</v>
      </c>
      <c r="B141" s="16" t="s">
        <v>230</v>
      </c>
      <c r="C141" s="16" t="s">
        <v>366</v>
      </c>
      <c r="D141" s="12" t="s">
        <v>38</v>
      </c>
      <c r="E141" s="17" t="s">
        <v>367</v>
      </c>
      <c r="F141" s="18" t="s">
        <v>61</v>
      </c>
      <c r="G141" s="19">
        <v>14</v>
      </c>
      <c r="H141" s="20"/>
      <c r="I141" s="20">
        <f>ROUND(ROUND(H141,2)*ROUND(G141,3),2)</f>
        <v>0</v>
      </c>
      <c r="O141">
        <f>(I141*21)/100</f>
        <v>0</v>
      </c>
      <c r="P141" t="s">
        <v>13</v>
      </c>
    </row>
    <row r="142" spans="1:18" ht="13.2" x14ac:dyDescent="0.25">
      <c r="A142" s="21" t="s">
        <v>41</v>
      </c>
      <c r="E142" s="22" t="s">
        <v>38</v>
      </c>
    </row>
    <row r="143" spans="1:18" ht="13.2" x14ac:dyDescent="0.25">
      <c r="A143" s="23" t="s">
        <v>42</v>
      </c>
      <c r="E143" s="24" t="s">
        <v>38</v>
      </c>
    </row>
    <row r="144" spans="1:18" ht="13.2" x14ac:dyDescent="0.25">
      <c r="A144" t="s">
        <v>44</v>
      </c>
      <c r="E144" s="22" t="s">
        <v>38</v>
      </c>
    </row>
    <row r="145" spans="1:18" ht="12.75" customHeight="1" x14ac:dyDescent="0.25">
      <c r="A145" s="5" t="s">
        <v>33</v>
      </c>
      <c r="B145" s="5"/>
      <c r="C145" s="25" t="s">
        <v>371</v>
      </c>
      <c r="D145" s="5"/>
      <c r="E145" s="14" t="s">
        <v>372</v>
      </c>
      <c r="F145" s="5"/>
      <c r="G145" s="5"/>
      <c r="H145" s="5"/>
      <c r="I145" s="26">
        <f>0+Q145</f>
        <v>0</v>
      </c>
      <c r="O145">
        <f>0+R145</f>
        <v>0</v>
      </c>
      <c r="Q145">
        <f>0+I146+I150+I154+I158</f>
        <v>0</v>
      </c>
      <c r="R145">
        <f>0+O146+O150+O154+O158</f>
        <v>0</v>
      </c>
    </row>
    <row r="146" spans="1:18" ht="13.2" x14ac:dyDescent="0.25">
      <c r="A146" s="12" t="s">
        <v>36</v>
      </c>
      <c r="B146" s="16" t="s">
        <v>234</v>
      </c>
      <c r="C146" s="16" t="s">
        <v>374</v>
      </c>
      <c r="D146" s="12" t="s">
        <v>38</v>
      </c>
      <c r="E146" s="17" t="s">
        <v>375</v>
      </c>
      <c r="F146" s="18" t="s">
        <v>328</v>
      </c>
      <c r="G146" s="19">
        <v>1</v>
      </c>
      <c r="H146" s="20"/>
      <c r="I146" s="20">
        <f>ROUND(ROUND(H146,2)*ROUND(G146,3),2)</f>
        <v>0</v>
      </c>
      <c r="O146">
        <f>(I146*21)/100</f>
        <v>0</v>
      </c>
      <c r="P146" t="s">
        <v>13</v>
      </c>
    </row>
    <row r="147" spans="1:18" ht="13.2" x14ac:dyDescent="0.25">
      <c r="A147" s="21" t="s">
        <v>41</v>
      </c>
      <c r="E147" s="22" t="s">
        <v>38</v>
      </c>
    </row>
    <row r="148" spans="1:18" ht="13.2" x14ac:dyDescent="0.25">
      <c r="A148" s="23" t="s">
        <v>42</v>
      </c>
      <c r="E148" s="24" t="s">
        <v>38</v>
      </c>
    </row>
    <row r="149" spans="1:18" ht="26.4" x14ac:dyDescent="0.25">
      <c r="A149" t="s">
        <v>44</v>
      </c>
      <c r="E149" s="22" t="s">
        <v>376</v>
      </c>
    </row>
    <row r="150" spans="1:18" ht="13.2" x14ac:dyDescent="0.25">
      <c r="A150" s="12" t="s">
        <v>36</v>
      </c>
      <c r="B150" s="16" t="s">
        <v>238</v>
      </c>
      <c r="C150" s="16" t="s">
        <v>378</v>
      </c>
      <c r="D150" s="12" t="s">
        <v>38</v>
      </c>
      <c r="E150" s="17" t="s">
        <v>379</v>
      </c>
      <c r="F150" s="18" t="s">
        <v>328</v>
      </c>
      <c r="G150" s="19">
        <v>1</v>
      </c>
      <c r="H150" s="20"/>
      <c r="I150" s="20">
        <f>ROUND(ROUND(H150,2)*ROUND(G150,3),2)</f>
        <v>0</v>
      </c>
      <c r="O150">
        <f>(I150*21)/100</f>
        <v>0</v>
      </c>
      <c r="P150" t="s">
        <v>13</v>
      </c>
    </row>
    <row r="151" spans="1:18" ht="13.2" x14ac:dyDescent="0.25">
      <c r="A151" s="21" t="s">
        <v>41</v>
      </c>
      <c r="E151" s="22" t="s">
        <v>38</v>
      </c>
    </row>
    <row r="152" spans="1:18" ht="13.2" x14ac:dyDescent="0.25">
      <c r="A152" s="23" t="s">
        <v>42</v>
      </c>
      <c r="E152" s="24" t="s">
        <v>380</v>
      </c>
    </row>
    <row r="153" spans="1:18" ht="13.2" x14ac:dyDescent="0.25">
      <c r="A153" t="s">
        <v>44</v>
      </c>
      <c r="E153" s="22" t="s">
        <v>38</v>
      </c>
    </row>
    <row r="154" spans="1:18" ht="13.2" x14ac:dyDescent="0.25">
      <c r="A154" s="12" t="s">
        <v>36</v>
      </c>
      <c r="B154" s="16" t="s">
        <v>243</v>
      </c>
      <c r="C154" s="16" t="s">
        <v>382</v>
      </c>
      <c r="D154" s="12" t="s">
        <v>38</v>
      </c>
      <c r="E154" s="17" t="s">
        <v>383</v>
      </c>
      <c r="F154" s="18" t="s">
        <v>328</v>
      </c>
      <c r="G154" s="19">
        <v>1</v>
      </c>
      <c r="H154" s="20"/>
      <c r="I154" s="20">
        <f>ROUND(ROUND(H154,2)*ROUND(G154,3),2)</f>
        <v>0</v>
      </c>
      <c r="O154">
        <f>(I154*21)/100</f>
        <v>0</v>
      </c>
      <c r="P154" t="s">
        <v>13</v>
      </c>
    </row>
    <row r="155" spans="1:18" ht="13.2" x14ac:dyDescent="0.25">
      <c r="A155" s="21" t="s">
        <v>41</v>
      </c>
      <c r="E155" s="22" t="s">
        <v>38</v>
      </c>
    </row>
    <row r="156" spans="1:18" ht="13.2" x14ac:dyDescent="0.25">
      <c r="A156" s="23" t="s">
        <v>42</v>
      </c>
      <c r="E156" s="24" t="s">
        <v>38</v>
      </c>
    </row>
    <row r="157" spans="1:18" ht="39.6" x14ac:dyDescent="0.25">
      <c r="A157" t="s">
        <v>44</v>
      </c>
      <c r="E157" s="22" t="s">
        <v>409</v>
      </c>
    </row>
    <row r="158" spans="1:18" ht="13.2" x14ac:dyDescent="0.25">
      <c r="A158" s="12" t="s">
        <v>36</v>
      </c>
      <c r="B158" s="16" t="s">
        <v>247</v>
      </c>
      <c r="C158" s="16" t="s">
        <v>386</v>
      </c>
      <c r="D158" s="12" t="s">
        <v>38</v>
      </c>
      <c r="E158" s="17" t="s">
        <v>387</v>
      </c>
      <c r="F158" s="18" t="s">
        <v>328</v>
      </c>
      <c r="G158" s="19">
        <v>1</v>
      </c>
      <c r="H158" s="20"/>
      <c r="I158" s="20">
        <f>ROUND(ROUND(H158,2)*ROUND(G158,3),2)</f>
        <v>0</v>
      </c>
      <c r="O158">
        <f>(I158*21)/100</f>
        <v>0</v>
      </c>
      <c r="P158" t="s">
        <v>13</v>
      </c>
    </row>
    <row r="159" spans="1:18" ht="13.2" x14ac:dyDescent="0.25">
      <c r="A159" s="21" t="s">
        <v>41</v>
      </c>
      <c r="E159" s="22" t="s">
        <v>38</v>
      </c>
    </row>
    <row r="160" spans="1:18" ht="13.2" x14ac:dyDescent="0.25">
      <c r="A160" s="23" t="s">
        <v>42</v>
      </c>
      <c r="E160" s="24" t="s">
        <v>38</v>
      </c>
    </row>
    <row r="161" spans="1:18" ht="39.6" x14ac:dyDescent="0.25">
      <c r="A161" t="s">
        <v>44</v>
      </c>
      <c r="E161" s="22" t="s">
        <v>388</v>
      </c>
    </row>
    <row r="162" spans="1:18" ht="12.75" customHeight="1" x14ac:dyDescent="0.25">
      <c r="A162" s="5" t="s">
        <v>33</v>
      </c>
      <c r="B162" s="5"/>
      <c r="C162" s="25" t="s">
        <v>369</v>
      </c>
      <c r="D162" s="5"/>
      <c r="E162" s="14" t="s">
        <v>370</v>
      </c>
      <c r="F162" s="5"/>
      <c r="G162" s="5"/>
      <c r="H162" s="5"/>
      <c r="I162" s="26">
        <f>0+Q162</f>
        <v>0</v>
      </c>
      <c r="O162">
        <f>0+R162</f>
        <v>0</v>
      </c>
      <c r="Q162">
        <f>0+I163+I167</f>
        <v>0</v>
      </c>
      <c r="R162">
        <f>0+O163+O167</f>
        <v>0</v>
      </c>
    </row>
    <row r="163" spans="1:18" ht="13.2" x14ac:dyDescent="0.25">
      <c r="A163" s="12" t="s">
        <v>36</v>
      </c>
      <c r="B163" s="16" t="s">
        <v>361</v>
      </c>
      <c r="C163" s="16" t="s">
        <v>358</v>
      </c>
      <c r="D163" s="12" t="s">
        <v>38</v>
      </c>
      <c r="E163" s="17" t="s">
        <v>359</v>
      </c>
      <c r="F163" s="18" t="s">
        <v>328</v>
      </c>
      <c r="G163" s="19">
        <v>1</v>
      </c>
      <c r="H163" s="20"/>
      <c r="I163" s="20">
        <f>ROUND(ROUND(H163,2)*ROUND(G163,3),2)</f>
        <v>0</v>
      </c>
      <c r="O163">
        <f>(I163*21)/100</f>
        <v>0</v>
      </c>
      <c r="P163" t="s">
        <v>13</v>
      </c>
    </row>
    <row r="164" spans="1:18" ht="13.2" x14ac:dyDescent="0.25">
      <c r="A164" s="21" t="s">
        <v>41</v>
      </c>
      <c r="E164" s="22" t="s">
        <v>38</v>
      </c>
    </row>
    <row r="165" spans="1:18" ht="13.2" x14ac:dyDescent="0.25">
      <c r="A165" s="23" t="s">
        <v>42</v>
      </c>
      <c r="E165" s="24" t="s">
        <v>38</v>
      </c>
    </row>
    <row r="166" spans="1:18" ht="39.6" x14ac:dyDescent="0.25">
      <c r="A166" t="s">
        <v>44</v>
      </c>
      <c r="E166" s="22" t="s">
        <v>360</v>
      </c>
    </row>
    <row r="167" spans="1:18" ht="13.2" x14ac:dyDescent="0.25">
      <c r="A167" s="12" t="s">
        <v>36</v>
      </c>
      <c r="B167" s="16" t="s">
        <v>365</v>
      </c>
      <c r="C167" s="16" t="s">
        <v>362</v>
      </c>
      <c r="D167" s="12" t="s">
        <v>38</v>
      </c>
      <c r="E167" s="17" t="s">
        <v>363</v>
      </c>
      <c r="F167" s="18" t="s">
        <v>328</v>
      </c>
      <c r="G167" s="19">
        <v>1</v>
      </c>
      <c r="H167" s="20"/>
      <c r="I167" s="20">
        <f>ROUND(ROUND(H167,2)*ROUND(G167,3),2)</f>
        <v>0</v>
      </c>
      <c r="O167">
        <f>(I167*21)/100</f>
        <v>0</v>
      </c>
      <c r="P167" t="s">
        <v>13</v>
      </c>
    </row>
    <row r="168" spans="1:18" ht="13.2" x14ac:dyDescent="0.25">
      <c r="A168" s="21" t="s">
        <v>41</v>
      </c>
      <c r="E168" s="22" t="s">
        <v>38</v>
      </c>
    </row>
    <row r="169" spans="1:18" ht="13.2" x14ac:dyDescent="0.25">
      <c r="A169" s="23" t="s">
        <v>42</v>
      </c>
      <c r="E169" s="24" t="s">
        <v>38</v>
      </c>
    </row>
    <row r="170" spans="1:18" ht="39.6" x14ac:dyDescent="0.25">
      <c r="A170" t="s">
        <v>44</v>
      </c>
      <c r="E170" s="22" t="s">
        <v>364</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2"/>
  <sheetViews>
    <sheetView topLeftCell="B1" workbookViewId="0">
      <pane ySplit="7" topLeftCell="A8" activePane="bottomLeft" state="frozen"/>
      <selection pane="bottomLeft" activeCell="G1" sqref="G1"/>
    </sheetView>
  </sheetViews>
  <sheetFormatPr defaultColWidth="9.109375" defaultRowHeight="12.75" customHeight="1" x14ac:dyDescent="0.25"/>
  <cols>
    <col min="1" max="1" width="9.109375" hidden="1" customWidth="1"/>
    <col min="2" max="2" width="11.6640625" customWidth="1"/>
    <col min="3" max="3" width="14.6640625" customWidth="1"/>
    <col min="4" max="4" width="9.6640625" customWidth="1"/>
    <col min="5" max="5" width="70.6640625" customWidth="1"/>
    <col min="6" max="6" width="11.6640625" customWidth="1"/>
    <col min="7" max="9" width="16.6640625" customWidth="1"/>
    <col min="15" max="18" width="9.109375" hidden="1" customWidth="1"/>
  </cols>
  <sheetData>
    <row r="1" spans="1:18" ht="12.75" customHeight="1" x14ac:dyDescent="0.25">
      <c r="A1" t="s">
        <v>0</v>
      </c>
      <c r="B1" s="1"/>
      <c r="C1" s="1"/>
      <c r="D1" s="1"/>
      <c r="E1" s="1" t="s">
        <v>2</v>
      </c>
      <c r="F1" s="1"/>
      <c r="G1" s="1"/>
      <c r="H1" s="1"/>
      <c r="I1" s="1"/>
      <c r="P1" t="s">
        <v>12</v>
      </c>
    </row>
    <row r="2" spans="1:18" ht="25.05" customHeight="1" x14ac:dyDescent="0.25">
      <c r="B2" s="1"/>
      <c r="C2" s="1"/>
      <c r="D2" s="1"/>
      <c r="E2" s="2" t="s">
        <v>3</v>
      </c>
      <c r="F2" s="1"/>
      <c r="G2" s="1"/>
      <c r="H2" s="5"/>
      <c r="I2" s="5"/>
      <c r="O2">
        <f>0+O8+O37+O102+O111+O148+O165+O322</f>
        <v>0</v>
      </c>
      <c r="P2" t="s">
        <v>12</v>
      </c>
    </row>
    <row r="3" spans="1:18" ht="15" customHeight="1" x14ac:dyDescent="0.25">
      <c r="A3" t="s">
        <v>1</v>
      </c>
      <c r="B3" s="6" t="s">
        <v>4</v>
      </c>
      <c r="C3" s="29" t="s">
        <v>5</v>
      </c>
      <c r="D3" s="30"/>
      <c r="E3" s="7" t="s">
        <v>6</v>
      </c>
      <c r="F3" s="1"/>
      <c r="G3" s="4"/>
      <c r="H3" s="3" t="s">
        <v>410</v>
      </c>
      <c r="I3" s="27">
        <f>0+I8+I37+I102+I111+I148+I165+I322</f>
        <v>0</v>
      </c>
      <c r="O3" t="s">
        <v>9</v>
      </c>
      <c r="P3" t="s">
        <v>13</v>
      </c>
    </row>
    <row r="4" spans="1:18" ht="15" customHeight="1" x14ac:dyDescent="0.25">
      <c r="A4" t="s">
        <v>7</v>
      </c>
      <c r="B4" s="9" t="s">
        <v>8</v>
      </c>
      <c r="C4" s="31" t="s">
        <v>410</v>
      </c>
      <c r="D4" s="32"/>
      <c r="E4" s="10" t="s">
        <v>411</v>
      </c>
      <c r="F4" s="5"/>
      <c r="G4" s="5"/>
      <c r="H4" s="11"/>
      <c r="I4" s="11"/>
      <c r="O4" t="s">
        <v>10</v>
      </c>
      <c r="P4" t="s">
        <v>13</v>
      </c>
    </row>
    <row r="5" spans="1:18" ht="12.75" customHeight="1" x14ac:dyDescent="0.25">
      <c r="A5" s="28" t="s">
        <v>16</v>
      </c>
      <c r="B5" s="28" t="s">
        <v>18</v>
      </c>
      <c r="C5" s="28" t="s">
        <v>20</v>
      </c>
      <c r="D5" s="28" t="s">
        <v>21</v>
      </c>
      <c r="E5" s="28" t="s">
        <v>22</v>
      </c>
      <c r="F5" s="28" t="s">
        <v>24</v>
      </c>
      <c r="G5" s="28" t="s">
        <v>26</v>
      </c>
      <c r="H5" s="28" t="s">
        <v>28</v>
      </c>
      <c r="I5" s="28"/>
      <c r="O5" t="s">
        <v>11</v>
      </c>
      <c r="P5" t="s">
        <v>13</v>
      </c>
    </row>
    <row r="6" spans="1:18" ht="12.75" customHeight="1" x14ac:dyDescent="0.25">
      <c r="A6" s="28"/>
      <c r="B6" s="28"/>
      <c r="C6" s="28"/>
      <c r="D6" s="28"/>
      <c r="E6" s="28"/>
      <c r="F6" s="28"/>
      <c r="G6" s="28"/>
      <c r="H6" s="8" t="s">
        <v>29</v>
      </c>
      <c r="I6" s="8" t="s">
        <v>31</v>
      </c>
    </row>
    <row r="7" spans="1:18" ht="12.75" customHeight="1" x14ac:dyDescent="0.25">
      <c r="A7" s="8" t="s">
        <v>17</v>
      </c>
      <c r="B7" s="8" t="s">
        <v>19</v>
      </c>
      <c r="C7" s="8" t="s">
        <v>13</v>
      </c>
      <c r="D7" s="8" t="s">
        <v>12</v>
      </c>
      <c r="E7" s="8" t="s">
        <v>23</v>
      </c>
      <c r="F7" s="8" t="s">
        <v>25</v>
      </c>
      <c r="G7" s="8" t="s">
        <v>27</v>
      </c>
      <c r="H7" s="8" t="s">
        <v>30</v>
      </c>
      <c r="I7" s="8" t="s">
        <v>32</v>
      </c>
    </row>
    <row r="8" spans="1:18" ht="12.75" customHeight="1" x14ac:dyDescent="0.25">
      <c r="A8" s="11" t="s">
        <v>33</v>
      </c>
      <c r="B8" s="11"/>
      <c r="C8" s="13" t="s">
        <v>17</v>
      </c>
      <c r="D8" s="11"/>
      <c r="E8" s="14" t="s">
        <v>253</v>
      </c>
      <c r="F8" s="11"/>
      <c r="G8" s="11"/>
      <c r="H8" s="11"/>
      <c r="I8" s="15">
        <f>0+Q8</f>
        <v>0</v>
      </c>
      <c r="O8">
        <f>0+R8</f>
        <v>0</v>
      </c>
      <c r="Q8">
        <f>0+I9+I13+I17+I21+I25+I29+I33</f>
        <v>0</v>
      </c>
      <c r="R8">
        <f>0+O9+O13+O17+O21+O25+O29+O33</f>
        <v>0</v>
      </c>
    </row>
    <row r="9" spans="1:18" ht="26.4" x14ac:dyDescent="0.25">
      <c r="A9" s="12" t="s">
        <v>36</v>
      </c>
      <c r="B9" s="16" t="s">
        <v>19</v>
      </c>
      <c r="C9" s="16" t="s">
        <v>412</v>
      </c>
      <c r="D9" s="12" t="s">
        <v>38</v>
      </c>
      <c r="E9" s="17" t="s">
        <v>413</v>
      </c>
      <c r="F9" s="18" t="s">
        <v>40</v>
      </c>
      <c r="G9" s="19">
        <v>3380.8989999999999</v>
      </c>
      <c r="H9" s="20"/>
      <c r="I9" s="20">
        <f>ROUND(ROUND(H9,2)*ROUND(G9,3),2)</f>
        <v>0</v>
      </c>
      <c r="O9">
        <f>(I9*21)/100</f>
        <v>0</v>
      </c>
      <c r="P9" t="s">
        <v>13</v>
      </c>
    </row>
    <row r="10" spans="1:18" ht="13.2" x14ac:dyDescent="0.25">
      <c r="A10" s="21" t="s">
        <v>41</v>
      </c>
      <c r="E10" s="22" t="s">
        <v>414</v>
      </c>
    </row>
    <row r="11" spans="1:18" ht="13.2" x14ac:dyDescent="0.25">
      <c r="A11" s="23" t="s">
        <v>42</v>
      </c>
      <c r="E11" s="24" t="s">
        <v>415</v>
      </c>
    </row>
    <row r="12" spans="1:18" ht="145.19999999999999" x14ac:dyDescent="0.25">
      <c r="A12" t="s">
        <v>44</v>
      </c>
      <c r="E12" s="22" t="s">
        <v>257</v>
      </c>
    </row>
    <row r="13" spans="1:18" ht="26.4" x14ac:dyDescent="0.25">
      <c r="A13" s="12" t="s">
        <v>36</v>
      </c>
      <c r="B13" s="16" t="s">
        <v>13</v>
      </c>
      <c r="C13" s="16" t="s">
        <v>416</v>
      </c>
      <c r="D13" s="12" t="s">
        <v>38</v>
      </c>
      <c r="E13" s="17" t="s">
        <v>417</v>
      </c>
      <c r="F13" s="18" t="s">
        <v>40</v>
      </c>
      <c r="G13" s="19">
        <v>6172.51</v>
      </c>
      <c r="H13" s="20"/>
      <c r="I13" s="20">
        <f>ROUND(ROUND(H13,2)*ROUND(G13,3),2)</f>
        <v>0</v>
      </c>
      <c r="O13">
        <f>(I13*21)/100</f>
        <v>0</v>
      </c>
      <c r="P13" t="s">
        <v>13</v>
      </c>
    </row>
    <row r="14" spans="1:18" ht="13.2" x14ac:dyDescent="0.25">
      <c r="A14" s="21" t="s">
        <v>41</v>
      </c>
      <c r="E14" s="22" t="s">
        <v>38</v>
      </c>
    </row>
    <row r="15" spans="1:18" ht="13.2" x14ac:dyDescent="0.25">
      <c r="A15" s="23" t="s">
        <v>42</v>
      </c>
      <c r="E15" s="24" t="s">
        <v>418</v>
      </c>
    </row>
    <row r="16" spans="1:18" ht="145.19999999999999" x14ac:dyDescent="0.25">
      <c r="A16" t="s">
        <v>44</v>
      </c>
      <c r="E16" s="22" t="s">
        <v>257</v>
      </c>
    </row>
    <row r="17" spans="1:16" ht="26.4" x14ac:dyDescent="0.25">
      <c r="A17" s="12" t="s">
        <v>36</v>
      </c>
      <c r="B17" s="16" t="s">
        <v>12</v>
      </c>
      <c r="C17" s="16" t="s">
        <v>419</v>
      </c>
      <c r="D17" s="12" t="s">
        <v>38</v>
      </c>
      <c r="E17" s="17" t="s">
        <v>420</v>
      </c>
      <c r="F17" s="18" t="s">
        <v>40</v>
      </c>
      <c r="G17" s="19">
        <v>23</v>
      </c>
      <c r="H17" s="20"/>
      <c r="I17" s="20">
        <f>ROUND(ROUND(H17,2)*ROUND(G17,3),2)</f>
        <v>0</v>
      </c>
      <c r="O17">
        <f>(I17*21)/100</f>
        <v>0</v>
      </c>
      <c r="P17" t="s">
        <v>13</v>
      </c>
    </row>
    <row r="18" spans="1:16" ht="13.2" x14ac:dyDescent="0.25">
      <c r="A18" s="21" t="s">
        <v>41</v>
      </c>
      <c r="E18" s="22" t="s">
        <v>38</v>
      </c>
    </row>
    <row r="19" spans="1:16" ht="13.2" x14ac:dyDescent="0.25">
      <c r="A19" s="23" t="s">
        <v>42</v>
      </c>
      <c r="E19" s="24" t="s">
        <v>421</v>
      </c>
    </row>
    <row r="20" spans="1:16" ht="145.19999999999999" x14ac:dyDescent="0.25">
      <c r="A20" t="s">
        <v>44</v>
      </c>
      <c r="E20" s="22" t="s">
        <v>257</v>
      </c>
    </row>
    <row r="21" spans="1:16" ht="26.4" x14ac:dyDescent="0.25">
      <c r="A21" s="12" t="s">
        <v>36</v>
      </c>
      <c r="B21" s="16" t="s">
        <v>23</v>
      </c>
      <c r="C21" s="16" t="s">
        <v>254</v>
      </c>
      <c r="D21" s="12" t="s">
        <v>38</v>
      </c>
      <c r="E21" s="17" t="s">
        <v>255</v>
      </c>
      <c r="F21" s="18" t="s">
        <v>40</v>
      </c>
      <c r="G21" s="19">
        <v>5.94</v>
      </c>
      <c r="H21" s="20"/>
      <c r="I21" s="20">
        <f>ROUND(ROUND(H21,2)*ROUND(G21,3),2)</f>
        <v>0</v>
      </c>
      <c r="O21">
        <f>(I21*21)/100</f>
        <v>0</v>
      </c>
      <c r="P21" t="s">
        <v>13</v>
      </c>
    </row>
    <row r="22" spans="1:16" ht="13.2" x14ac:dyDescent="0.25">
      <c r="A22" s="21" t="s">
        <v>41</v>
      </c>
      <c r="E22" s="22" t="s">
        <v>38</v>
      </c>
    </row>
    <row r="23" spans="1:16" ht="13.2" x14ac:dyDescent="0.25">
      <c r="A23" s="23" t="s">
        <v>42</v>
      </c>
      <c r="E23" s="24" t="s">
        <v>422</v>
      </c>
    </row>
    <row r="24" spans="1:16" ht="145.19999999999999" x14ac:dyDescent="0.25">
      <c r="A24" t="s">
        <v>44</v>
      </c>
      <c r="E24" s="22" t="s">
        <v>257</v>
      </c>
    </row>
    <row r="25" spans="1:16" ht="13.2" x14ac:dyDescent="0.25">
      <c r="A25" s="12" t="s">
        <v>36</v>
      </c>
      <c r="B25" s="16" t="s">
        <v>25</v>
      </c>
      <c r="C25" s="16" t="s">
        <v>423</v>
      </c>
      <c r="D25" s="12" t="s">
        <v>38</v>
      </c>
      <c r="E25" s="17" t="s">
        <v>424</v>
      </c>
      <c r="F25" s="18" t="s">
        <v>65</v>
      </c>
      <c r="G25" s="19">
        <v>1</v>
      </c>
      <c r="H25" s="20"/>
      <c r="I25" s="20">
        <f>ROUND(ROUND(H25,2)*ROUND(G25,3),2)</f>
        <v>0</v>
      </c>
      <c r="O25">
        <f>(I25*21)/100</f>
        <v>0</v>
      </c>
      <c r="P25" t="s">
        <v>13</v>
      </c>
    </row>
    <row r="26" spans="1:16" ht="13.2" x14ac:dyDescent="0.25">
      <c r="A26" s="21" t="s">
        <v>41</v>
      </c>
      <c r="E26" s="22" t="s">
        <v>425</v>
      </c>
    </row>
    <row r="27" spans="1:16" ht="13.2" x14ac:dyDescent="0.25">
      <c r="A27" s="23" t="s">
        <v>42</v>
      </c>
      <c r="E27" s="24" t="s">
        <v>38</v>
      </c>
    </row>
    <row r="28" spans="1:16" ht="13.2" x14ac:dyDescent="0.25">
      <c r="A28" t="s">
        <v>44</v>
      </c>
      <c r="E28" s="22" t="s">
        <v>426</v>
      </c>
    </row>
    <row r="29" spans="1:16" ht="13.2" x14ac:dyDescent="0.25">
      <c r="A29" s="12" t="s">
        <v>36</v>
      </c>
      <c r="B29" s="16" t="s">
        <v>27</v>
      </c>
      <c r="C29" s="16" t="s">
        <v>427</v>
      </c>
      <c r="D29" s="12" t="s">
        <v>38</v>
      </c>
      <c r="E29" s="17" t="s">
        <v>428</v>
      </c>
      <c r="F29" s="18" t="s">
        <v>429</v>
      </c>
      <c r="G29" s="19">
        <v>4</v>
      </c>
      <c r="H29" s="20"/>
      <c r="I29" s="20">
        <f>ROUND(ROUND(H29,2)*ROUND(G29,3),2)</f>
        <v>0</v>
      </c>
      <c r="O29">
        <f>(I29*21)/100</f>
        <v>0</v>
      </c>
      <c r="P29" t="s">
        <v>13</v>
      </c>
    </row>
    <row r="30" spans="1:16" ht="52.8" x14ac:dyDescent="0.25">
      <c r="A30" s="21" t="s">
        <v>41</v>
      </c>
      <c r="E30" s="22" t="s">
        <v>430</v>
      </c>
    </row>
    <row r="31" spans="1:16" ht="13.2" x14ac:dyDescent="0.25">
      <c r="A31" s="23" t="s">
        <v>42</v>
      </c>
      <c r="E31" s="24" t="s">
        <v>38</v>
      </c>
    </row>
    <row r="32" spans="1:16" ht="52.8" x14ac:dyDescent="0.25">
      <c r="A32" t="s">
        <v>44</v>
      </c>
      <c r="E32" s="22" t="s">
        <v>430</v>
      </c>
    </row>
    <row r="33" spans="1:18" ht="13.2" x14ac:dyDescent="0.25">
      <c r="A33" s="12" t="s">
        <v>36</v>
      </c>
      <c r="B33" s="16" t="s">
        <v>67</v>
      </c>
      <c r="C33" s="16" t="s">
        <v>431</v>
      </c>
      <c r="D33" s="12" t="s">
        <v>38</v>
      </c>
      <c r="E33" s="17" t="s">
        <v>432</v>
      </c>
      <c r="F33" s="18" t="s">
        <v>429</v>
      </c>
      <c r="G33" s="19">
        <v>10</v>
      </c>
      <c r="H33" s="20"/>
      <c r="I33" s="20">
        <f>ROUND(ROUND(H33,2)*ROUND(G33,3),2)</f>
        <v>0</v>
      </c>
      <c r="O33">
        <f>(I33*21)/100</f>
        <v>0</v>
      </c>
      <c r="P33" t="s">
        <v>13</v>
      </c>
    </row>
    <row r="34" spans="1:18" ht="13.2" x14ac:dyDescent="0.25">
      <c r="A34" s="21" t="s">
        <v>41</v>
      </c>
      <c r="E34" s="22" t="s">
        <v>433</v>
      </c>
    </row>
    <row r="35" spans="1:18" ht="13.2" x14ac:dyDescent="0.25">
      <c r="A35" s="23" t="s">
        <v>42</v>
      </c>
      <c r="E35" s="24" t="s">
        <v>38</v>
      </c>
    </row>
    <row r="36" spans="1:18" ht="330" x14ac:dyDescent="0.25">
      <c r="A36" t="s">
        <v>44</v>
      </c>
      <c r="E36" s="22" t="s">
        <v>434</v>
      </c>
    </row>
    <row r="37" spans="1:18" ht="12.75" customHeight="1" x14ac:dyDescent="0.25">
      <c r="A37" s="5" t="s">
        <v>33</v>
      </c>
      <c r="B37" s="5"/>
      <c r="C37" s="25" t="s">
        <v>19</v>
      </c>
      <c r="D37" s="5"/>
      <c r="E37" s="14" t="s">
        <v>391</v>
      </c>
      <c r="F37" s="5"/>
      <c r="G37" s="5"/>
      <c r="H37" s="5"/>
      <c r="I37" s="26">
        <f>0+Q37</f>
        <v>0</v>
      </c>
      <c r="O37">
        <f>0+R37</f>
        <v>0</v>
      </c>
      <c r="Q37">
        <f>0+I38+I42+I46+I50+I54+I58+I62+I66+I70+I74+I78+I82+I86+I90+I94+I98</f>
        <v>0</v>
      </c>
      <c r="R37">
        <f>0+O38+O42+O46+O50+O54+O58+O62+O66+O70+O74+O78+O82+O86+O90+O94+O98</f>
        <v>0</v>
      </c>
    </row>
    <row r="38" spans="1:18" ht="13.2" x14ac:dyDescent="0.25">
      <c r="A38" s="12" t="s">
        <v>36</v>
      </c>
      <c r="B38" s="16" t="s">
        <v>71</v>
      </c>
      <c r="C38" s="16" t="s">
        <v>435</v>
      </c>
      <c r="D38" s="12" t="s">
        <v>38</v>
      </c>
      <c r="E38" s="17" t="s">
        <v>436</v>
      </c>
      <c r="F38" s="18" t="s">
        <v>270</v>
      </c>
      <c r="G38" s="19">
        <v>22.5</v>
      </c>
      <c r="H38" s="20"/>
      <c r="I38" s="20">
        <f>ROUND(ROUND(H38,2)*ROUND(G38,3),2)</f>
        <v>0</v>
      </c>
      <c r="O38">
        <f>(I38*21)/100</f>
        <v>0</v>
      </c>
      <c r="P38" t="s">
        <v>13</v>
      </c>
    </row>
    <row r="39" spans="1:18" ht="13.2" x14ac:dyDescent="0.25">
      <c r="A39" s="21" t="s">
        <v>41</v>
      </c>
      <c r="E39" s="22" t="s">
        <v>38</v>
      </c>
    </row>
    <row r="40" spans="1:18" ht="13.2" x14ac:dyDescent="0.25">
      <c r="A40" s="23" t="s">
        <v>42</v>
      </c>
      <c r="E40" s="24" t="s">
        <v>38</v>
      </c>
    </row>
    <row r="41" spans="1:18" ht="39.6" x14ac:dyDescent="0.25">
      <c r="A41" t="s">
        <v>44</v>
      </c>
      <c r="E41" s="22" t="s">
        <v>437</v>
      </c>
    </row>
    <row r="42" spans="1:18" ht="13.2" x14ac:dyDescent="0.25">
      <c r="A42" s="12" t="s">
        <v>36</v>
      </c>
      <c r="B42" s="16" t="s">
        <v>30</v>
      </c>
      <c r="C42" s="16" t="s">
        <v>438</v>
      </c>
      <c r="D42" s="12" t="s">
        <v>38</v>
      </c>
      <c r="E42" s="17" t="s">
        <v>439</v>
      </c>
      <c r="F42" s="18" t="s">
        <v>270</v>
      </c>
      <c r="G42" s="19">
        <v>105.3</v>
      </c>
      <c r="H42" s="20"/>
      <c r="I42" s="20">
        <f>ROUND(ROUND(H42,2)*ROUND(G42,3),2)</f>
        <v>0</v>
      </c>
      <c r="O42">
        <f>(I42*21)/100</f>
        <v>0</v>
      </c>
      <c r="P42" t="s">
        <v>13</v>
      </c>
    </row>
    <row r="43" spans="1:18" ht="13.2" x14ac:dyDescent="0.25">
      <c r="A43" s="21" t="s">
        <v>41</v>
      </c>
      <c r="E43" s="22" t="s">
        <v>38</v>
      </c>
    </row>
    <row r="44" spans="1:18" ht="13.2" x14ac:dyDescent="0.25">
      <c r="A44" s="23" t="s">
        <v>42</v>
      </c>
      <c r="E44" s="24" t="s">
        <v>440</v>
      </c>
    </row>
    <row r="45" spans="1:18" ht="13.2" x14ac:dyDescent="0.25">
      <c r="A45" t="s">
        <v>44</v>
      </c>
      <c r="E45" s="22" t="s">
        <v>441</v>
      </c>
    </row>
    <row r="46" spans="1:18" ht="26.4" x14ac:dyDescent="0.25">
      <c r="A46" s="12" t="s">
        <v>36</v>
      </c>
      <c r="B46" s="16" t="s">
        <v>32</v>
      </c>
      <c r="C46" s="16" t="s">
        <v>442</v>
      </c>
      <c r="D46" s="12" t="s">
        <v>38</v>
      </c>
      <c r="E46" s="17" t="s">
        <v>443</v>
      </c>
      <c r="F46" s="18" t="s">
        <v>119</v>
      </c>
      <c r="G46" s="19">
        <v>2683.7</v>
      </c>
      <c r="H46" s="20"/>
      <c r="I46" s="20">
        <f>ROUND(ROUND(H46,2)*ROUND(G46,3),2)</f>
        <v>0</v>
      </c>
      <c r="O46">
        <f>(I46*21)/100</f>
        <v>0</v>
      </c>
      <c r="P46" t="s">
        <v>13</v>
      </c>
    </row>
    <row r="47" spans="1:18" ht="13.2" x14ac:dyDescent="0.25">
      <c r="A47" s="21" t="s">
        <v>41</v>
      </c>
      <c r="E47" s="22" t="s">
        <v>38</v>
      </c>
    </row>
    <row r="48" spans="1:18" ht="13.2" x14ac:dyDescent="0.25">
      <c r="A48" s="23" t="s">
        <v>42</v>
      </c>
      <c r="E48" s="24" t="s">
        <v>444</v>
      </c>
    </row>
    <row r="49" spans="1:16" ht="66" x14ac:dyDescent="0.25">
      <c r="A49" t="s">
        <v>44</v>
      </c>
      <c r="E49" s="22" t="s">
        <v>445</v>
      </c>
    </row>
    <row r="50" spans="1:16" ht="13.2" x14ac:dyDescent="0.25">
      <c r="A50" s="12" t="s">
        <v>36</v>
      </c>
      <c r="B50" s="16" t="s">
        <v>81</v>
      </c>
      <c r="C50" s="16" t="s">
        <v>446</v>
      </c>
      <c r="D50" s="12" t="s">
        <v>38</v>
      </c>
      <c r="E50" s="17" t="s">
        <v>447</v>
      </c>
      <c r="F50" s="18" t="s">
        <v>119</v>
      </c>
      <c r="G50" s="19">
        <v>207</v>
      </c>
      <c r="H50" s="20"/>
      <c r="I50" s="20">
        <f>ROUND(ROUND(H50,2)*ROUND(G50,3),2)</f>
        <v>0</v>
      </c>
      <c r="O50">
        <f>(I50*21)/100</f>
        <v>0</v>
      </c>
      <c r="P50" t="s">
        <v>13</v>
      </c>
    </row>
    <row r="51" spans="1:16" ht="13.2" x14ac:dyDescent="0.25">
      <c r="A51" s="21" t="s">
        <v>41</v>
      </c>
      <c r="E51" s="22" t="s">
        <v>38</v>
      </c>
    </row>
    <row r="52" spans="1:16" ht="13.2" x14ac:dyDescent="0.25">
      <c r="A52" s="23" t="s">
        <v>42</v>
      </c>
      <c r="E52" s="24" t="s">
        <v>448</v>
      </c>
    </row>
    <row r="53" spans="1:16" ht="66" x14ac:dyDescent="0.25">
      <c r="A53" t="s">
        <v>44</v>
      </c>
      <c r="E53" s="22" t="s">
        <v>445</v>
      </c>
    </row>
    <row r="54" spans="1:16" ht="26.4" x14ac:dyDescent="0.25">
      <c r="A54" s="12" t="s">
        <v>36</v>
      </c>
      <c r="B54" s="16" t="s">
        <v>85</v>
      </c>
      <c r="C54" s="16" t="s">
        <v>449</v>
      </c>
      <c r="D54" s="12" t="s">
        <v>38</v>
      </c>
      <c r="E54" s="17" t="s">
        <v>450</v>
      </c>
      <c r="F54" s="18" t="s">
        <v>119</v>
      </c>
      <c r="G54" s="19">
        <v>553.35500000000002</v>
      </c>
      <c r="H54" s="20"/>
      <c r="I54" s="20">
        <f>ROUND(ROUND(H54,2)*ROUND(G54,3),2)</f>
        <v>0</v>
      </c>
      <c r="O54">
        <f>(I54*21)/100</f>
        <v>0</v>
      </c>
      <c r="P54" t="s">
        <v>13</v>
      </c>
    </row>
    <row r="55" spans="1:16" ht="13.2" x14ac:dyDescent="0.25">
      <c r="A55" s="21" t="s">
        <v>41</v>
      </c>
      <c r="E55" s="22" t="s">
        <v>38</v>
      </c>
    </row>
    <row r="56" spans="1:16" ht="52.8" x14ac:dyDescent="0.25">
      <c r="A56" s="23" t="s">
        <v>42</v>
      </c>
      <c r="E56" s="24" t="s">
        <v>451</v>
      </c>
    </row>
    <row r="57" spans="1:16" ht="66" x14ac:dyDescent="0.25">
      <c r="A57" t="s">
        <v>44</v>
      </c>
      <c r="E57" s="22" t="s">
        <v>445</v>
      </c>
    </row>
    <row r="58" spans="1:16" ht="13.2" x14ac:dyDescent="0.25">
      <c r="A58" s="12" t="s">
        <v>36</v>
      </c>
      <c r="B58" s="16" t="s">
        <v>89</v>
      </c>
      <c r="C58" s="16" t="s">
        <v>452</v>
      </c>
      <c r="D58" s="12" t="s">
        <v>38</v>
      </c>
      <c r="E58" s="17" t="s">
        <v>453</v>
      </c>
      <c r="F58" s="18" t="s">
        <v>119</v>
      </c>
      <c r="G58" s="19">
        <v>2954.7869999999998</v>
      </c>
      <c r="H58" s="20"/>
      <c r="I58" s="20">
        <f>ROUND(ROUND(H58,2)*ROUND(G58,3),2)</f>
        <v>0</v>
      </c>
      <c r="O58">
        <f>(I58*21)/100</f>
        <v>0</v>
      </c>
      <c r="P58" t="s">
        <v>13</v>
      </c>
    </row>
    <row r="59" spans="1:16" ht="13.2" x14ac:dyDescent="0.25">
      <c r="A59" s="21" t="s">
        <v>41</v>
      </c>
      <c r="E59" s="22" t="s">
        <v>38</v>
      </c>
    </row>
    <row r="60" spans="1:16" ht="13.2" x14ac:dyDescent="0.25">
      <c r="A60" s="23" t="s">
        <v>42</v>
      </c>
      <c r="E60" s="24" t="s">
        <v>454</v>
      </c>
    </row>
    <row r="61" spans="1:16" ht="330" x14ac:dyDescent="0.25">
      <c r="A61" t="s">
        <v>44</v>
      </c>
      <c r="E61" s="22" t="s">
        <v>455</v>
      </c>
    </row>
    <row r="62" spans="1:16" ht="13.2" x14ac:dyDescent="0.25">
      <c r="A62" s="12" t="s">
        <v>36</v>
      </c>
      <c r="B62" s="16" t="s">
        <v>93</v>
      </c>
      <c r="C62" s="16" t="s">
        <v>456</v>
      </c>
      <c r="D62" s="12" t="s">
        <v>38</v>
      </c>
      <c r="E62" s="17" t="s">
        <v>457</v>
      </c>
      <c r="F62" s="18" t="s">
        <v>119</v>
      </c>
      <c r="G62" s="19">
        <v>2264.79</v>
      </c>
      <c r="H62" s="20"/>
      <c r="I62" s="20">
        <f>ROUND(ROUND(H62,2)*ROUND(G62,3),2)</f>
        <v>0</v>
      </c>
      <c r="O62">
        <f>(I62*21)/100</f>
        <v>0</v>
      </c>
      <c r="P62" t="s">
        <v>13</v>
      </c>
    </row>
    <row r="63" spans="1:16" ht="13.2" x14ac:dyDescent="0.25">
      <c r="A63" s="21" t="s">
        <v>41</v>
      </c>
      <c r="E63" s="22" t="s">
        <v>458</v>
      </c>
    </row>
    <row r="64" spans="1:16" ht="13.2" x14ac:dyDescent="0.25">
      <c r="A64" s="23" t="s">
        <v>42</v>
      </c>
      <c r="E64" s="24" t="s">
        <v>459</v>
      </c>
    </row>
    <row r="65" spans="1:16" ht="330" x14ac:dyDescent="0.25">
      <c r="A65" t="s">
        <v>44</v>
      </c>
      <c r="E65" s="22" t="s">
        <v>460</v>
      </c>
    </row>
    <row r="66" spans="1:16" ht="13.2" x14ac:dyDescent="0.25">
      <c r="A66" s="12" t="s">
        <v>36</v>
      </c>
      <c r="B66" s="16" t="s">
        <v>97</v>
      </c>
      <c r="C66" s="16" t="s">
        <v>461</v>
      </c>
      <c r="D66" s="12" t="s">
        <v>38</v>
      </c>
      <c r="E66" s="17" t="s">
        <v>462</v>
      </c>
      <c r="F66" s="18" t="s">
        <v>119</v>
      </c>
      <c r="G66" s="19">
        <v>2264.7930000000001</v>
      </c>
      <c r="H66" s="20"/>
      <c r="I66" s="20">
        <f>ROUND(ROUND(H66,2)*ROUND(G66,3),2)</f>
        <v>0</v>
      </c>
      <c r="O66">
        <f>(I66*21)/100</f>
        <v>0</v>
      </c>
      <c r="P66" t="s">
        <v>13</v>
      </c>
    </row>
    <row r="67" spans="1:16" ht="13.2" x14ac:dyDescent="0.25">
      <c r="A67" s="21" t="s">
        <v>41</v>
      </c>
      <c r="E67" s="22" t="s">
        <v>38</v>
      </c>
    </row>
    <row r="68" spans="1:16" ht="13.2" x14ac:dyDescent="0.25">
      <c r="A68" s="23" t="s">
        <v>42</v>
      </c>
      <c r="E68" s="24" t="s">
        <v>463</v>
      </c>
    </row>
    <row r="69" spans="1:16" ht="198" x14ac:dyDescent="0.25">
      <c r="A69" t="s">
        <v>44</v>
      </c>
      <c r="E69" s="22" t="s">
        <v>464</v>
      </c>
    </row>
    <row r="70" spans="1:16" ht="13.2" x14ac:dyDescent="0.25">
      <c r="A70" s="12" t="s">
        <v>36</v>
      </c>
      <c r="B70" s="16" t="s">
        <v>102</v>
      </c>
      <c r="C70" s="16" t="s">
        <v>193</v>
      </c>
      <c r="D70" s="12" t="s">
        <v>38</v>
      </c>
      <c r="E70" s="17" t="s">
        <v>194</v>
      </c>
      <c r="F70" s="18" t="s">
        <v>119</v>
      </c>
      <c r="G70" s="19">
        <v>2264.79</v>
      </c>
      <c r="H70" s="20"/>
      <c r="I70" s="20">
        <f>ROUND(ROUND(H70,2)*ROUND(G70,3),2)</f>
        <v>0</v>
      </c>
      <c r="O70">
        <f>(I70*21)/100</f>
        <v>0</v>
      </c>
      <c r="P70" t="s">
        <v>13</v>
      </c>
    </row>
    <row r="71" spans="1:16" ht="13.2" x14ac:dyDescent="0.25">
      <c r="A71" s="21" t="s">
        <v>41</v>
      </c>
      <c r="E71" s="22" t="s">
        <v>38</v>
      </c>
    </row>
    <row r="72" spans="1:16" ht="13.2" x14ac:dyDescent="0.25">
      <c r="A72" s="23" t="s">
        <v>42</v>
      </c>
      <c r="E72" s="24" t="s">
        <v>459</v>
      </c>
    </row>
    <row r="73" spans="1:16" ht="237.6" x14ac:dyDescent="0.25">
      <c r="A73" t="s">
        <v>44</v>
      </c>
      <c r="E73" s="22" t="s">
        <v>465</v>
      </c>
    </row>
    <row r="74" spans="1:16" ht="13.2" x14ac:dyDescent="0.25">
      <c r="A74" s="12" t="s">
        <v>36</v>
      </c>
      <c r="B74" s="16" t="s">
        <v>106</v>
      </c>
      <c r="C74" s="16" t="s">
        <v>466</v>
      </c>
      <c r="D74" s="12" t="s">
        <v>38</v>
      </c>
      <c r="E74" s="17" t="s">
        <v>467</v>
      </c>
      <c r="F74" s="18" t="s">
        <v>119</v>
      </c>
      <c r="G74" s="19">
        <v>684.90300000000002</v>
      </c>
      <c r="H74" s="20"/>
      <c r="I74" s="20">
        <f>ROUND(ROUND(H74,2)*ROUND(G74,3),2)</f>
        <v>0</v>
      </c>
      <c r="O74">
        <f>(I74*21)/100</f>
        <v>0</v>
      </c>
      <c r="P74" t="s">
        <v>13</v>
      </c>
    </row>
    <row r="75" spans="1:16" ht="13.2" x14ac:dyDescent="0.25">
      <c r="A75" s="21" t="s">
        <v>41</v>
      </c>
      <c r="E75" s="22" t="s">
        <v>38</v>
      </c>
    </row>
    <row r="76" spans="1:16" ht="26.4" x14ac:dyDescent="0.25">
      <c r="A76" s="23" t="s">
        <v>42</v>
      </c>
      <c r="E76" s="24" t="s">
        <v>468</v>
      </c>
    </row>
    <row r="77" spans="1:16" ht="303.60000000000002" x14ac:dyDescent="0.25">
      <c r="A77" t="s">
        <v>44</v>
      </c>
      <c r="E77" s="22" t="s">
        <v>469</v>
      </c>
    </row>
    <row r="78" spans="1:16" ht="13.2" x14ac:dyDescent="0.25">
      <c r="A78" s="12" t="s">
        <v>36</v>
      </c>
      <c r="B78" s="16" t="s">
        <v>110</v>
      </c>
      <c r="C78" s="16" t="s">
        <v>470</v>
      </c>
      <c r="D78" s="12" t="s">
        <v>38</v>
      </c>
      <c r="E78" s="17" t="s">
        <v>471</v>
      </c>
      <c r="F78" s="18" t="s">
        <v>270</v>
      </c>
      <c r="G78" s="19">
        <v>2241.66</v>
      </c>
      <c r="H78" s="20"/>
      <c r="I78" s="20">
        <f>ROUND(ROUND(H78,2)*ROUND(G78,3),2)</f>
        <v>0</v>
      </c>
      <c r="O78">
        <f>(I78*21)/100</f>
        <v>0</v>
      </c>
      <c r="P78" t="s">
        <v>13</v>
      </c>
    </row>
    <row r="79" spans="1:16" ht="13.2" x14ac:dyDescent="0.25">
      <c r="A79" s="21" t="s">
        <v>41</v>
      </c>
      <c r="E79" s="22" t="s">
        <v>38</v>
      </c>
    </row>
    <row r="80" spans="1:16" ht="13.2" x14ac:dyDescent="0.25">
      <c r="A80" s="23" t="s">
        <v>42</v>
      </c>
      <c r="E80" s="24" t="s">
        <v>38</v>
      </c>
    </row>
    <row r="81" spans="1:16" ht="26.4" x14ac:dyDescent="0.25">
      <c r="A81" t="s">
        <v>44</v>
      </c>
      <c r="E81" s="22" t="s">
        <v>472</v>
      </c>
    </row>
    <row r="82" spans="1:16" ht="13.2" x14ac:dyDescent="0.25">
      <c r="A82" s="12" t="s">
        <v>36</v>
      </c>
      <c r="B82" s="16" t="s">
        <v>175</v>
      </c>
      <c r="C82" s="16" t="s">
        <v>473</v>
      </c>
      <c r="D82" s="12" t="s">
        <v>38</v>
      </c>
      <c r="E82" s="17" t="s">
        <v>474</v>
      </c>
      <c r="F82" s="18" t="s">
        <v>270</v>
      </c>
      <c r="G82" s="19">
        <v>105.3</v>
      </c>
      <c r="H82" s="20"/>
      <c r="I82" s="20">
        <f>ROUND(ROUND(H82,2)*ROUND(G82,3),2)</f>
        <v>0</v>
      </c>
      <c r="O82">
        <f>(I82*21)/100</f>
        <v>0</v>
      </c>
      <c r="P82" t="s">
        <v>13</v>
      </c>
    </row>
    <row r="83" spans="1:16" ht="13.2" x14ac:dyDescent="0.25">
      <c r="A83" s="21" t="s">
        <v>41</v>
      </c>
      <c r="E83" s="22" t="s">
        <v>38</v>
      </c>
    </row>
    <row r="84" spans="1:16" ht="13.2" x14ac:dyDescent="0.25">
      <c r="A84" s="23" t="s">
        <v>42</v>
      </c>
      <c r="E84" s="24" t="s">
        <v>38</v>
      </c>
    </row>
    <row r="85" spans="1:16" ht="39.6" x14ac:dyDescent="0.25">
      <c r="A85" t="s">
        <v>44</v>
      </c>
      <c r="E85" s="22" t="s">
        <v>475</v>
      </c>
    </row>
    <row r="86" spans="1:16" ht="13.2" x14ac:dyDescent="0.25">
      <c r="A86" s="12" t="s">
        <v>36</v>
      </c>
      <c r="B86" s="16" t="s">
        <v>179</v>
      </c>
      <c r="C86" s="16" t="s">
        <v>476</v>
      </c>
      <c r="D86" s="12" t="s">
        <v>38</v>
      </c>
      <c r="E86" s="17" t="s">
        <v>477</v>
      </c>
      <c r="F86" s="18" t="s">
        <v>270</v>
      </c>
      <c r="G86" s="19">
        <v>105.3</v>
      </c>
      <c r="H86" s="20"/>
      <c r="I86" s="20">
        <f>ROUND(ROUND(H86,2)*ROUND(G86,3),2)</f>
        <v>0</v>
      </c>
      <c r="O86">
        <f>(I86*21)/100</f>
        <v>0</v>
      </c>
      <c r="P86" t="s">
        <v>13</v>
      </c>
    </row>
    <row r="87" spans="1:16" ht="13.2" x14ac:dyDescent="0.25">
      <c r="A87" s="21" t="s">
        <v>41</v>
      </c>
      <c r="E87" s="22" t="s">
        <v>38</v>
      </c>
    </row>
    <row r="88" spans="1:16" ht="13.2" x14ac:dyDescent="0.25">
      <c r="A88" s="23" t="s">
        <v>42</v>
      </c>
      <c r="E88" s="24" t="s">
        <v>38</v>
      </c>
    </row>
    <row r="89" spans="1:16" ht="26.4" x14ac:dyDescent="0.25">
      <c r="A89" t="s">
        <v>44</v>
      </c>
      <c r="E89" s="22" t="s">
        <v>478</v>
      </c>
    </row>
    <row r="90" spans="1:16" ht="13.2" x14ac:dyDescent="0.25">
      <c r="A90" s="12" t="s">
        <v>36</v>
      </c>
      <c r="B90" s="16" t="s">
        <v>182</v>
      </c>
      <c r="C90" s="16" t="s">
        <v>479</v>
      </c>
      <c r="D90" s="12" t="s">
        <v>38</v>
      </c>
      <c r="E90" s="17" t="s">
        <v>480</v>
      </c>
      <c r="F90" s="18" t="s">
        <v>270</v>
      </c>
      <c r="G90" s="19">
        <v>105.3</v>
      </c>
      <c r="H90" s="20"/>
      <c r="I90" s="20">
        <f>ROUND(ROUND(H90,2)*ROUND(G90,3),2)</f>
        <v>0</v>
      </c>
      <c r="O90">
        <f>(I90*21)/100</f>
        <v>0</v>
      </c>
      <c r="P90" t="s">
        <v>13</v>
      </c>
    </row>
    <row r="91" spans="1:16" ht="13.2" x14ac:dyDescent="0.25">
      <c r="A91" s="21" t="s">
        <v>41</v>
      </c>
      <c r="E91" s="22" t="s">
        <v>38</v>
      </c>
    </row>
    <row r="92" spans="1:16" ht="13.2" x14ac:dyDescent="0.25">
      <c r="A92" s="23" t="s">
        <v>42</v>
      </c>
      <c r="E92" s="24" t="s">
        <v>38</v>
      </c>
    </row>
    <row r="93" spans="1:16" ht="39.6" x14ac:dyDescent="0.25">
      <c r="A93" t="s">
        <v>44</v>
      </c>
      <c r="E93" s="22" t="s">
        <v>481</v>
      </c>
    </row>
    <row r="94" spans="1:16" ht="13.2" x14ac:dyDescent="0.25">
      <c r="A94" s="12" t="s">
        <v>36</v>
      </c>
      <c r="B94" s="16" t="s">
        <v>188</v>
      </c>
      <c r="C94" s="16" t="s">
        <v>482</v>
      </c>
      <c r="D94" s="12" t="s">
        <v>38</v>
      </c>
      <c r="E94" s="17" t="s">
        <v>483</v>
      </c>
      <c r="F94" s="18" t="s">
        <v>65</v>
      </c>
      <c r="G94" s="19">
        <v>10</v>
      </c>
      <c r="H94" s="20"/>
      <c r="I94" s="20">
        <f>ROUND(ROUND(H94,2)*ROUND(G94,3),2)</f>
        <v>0</v>
      </c>
      <c r="O94">
        <f>(I94*21)/100</f>
        <v>0</v>
      </c>
      <c r="P94" t="s">
        <v>13</v>
      </c>
    </row>
    <row r="95" spans="1:16" ht="13.2" x14ac:dyDescent="0.25">
      <c r="A95" s="21" t="s">
        <v>41</v>
      </c>
      <c r="E95" s="22" t="s">
        <v>38</v>
      </c>
    </row>
    <row r="96" spans="1:16" ht="13.2" x14ac:dyDescent="0.25">
      <c r="A96" s="23" t="s">
        <v>42</v>
      </c>
      <c r="E96" s="24" t="s">
        <v>38</v>
      </c>
    </row>
    <row r="97" spans="1:18" ht="92.4" x14ac:dyDescent="0.25">
      <c r="A97" t="s">
        <v>44</v>
      </c>
      <c r="E97" s="22" t="s">
        <v>484</v>
      </c>
    </row>
    <row r="98" spans="1:18" ht="13.2" x14ac:dyDescent="0.25">
      <c r="A98" s="12" t="s">
        <v>36</v>
      </c>
      <c r="B98" s="16" t="s">
        <v>192</v>
      </c>
      <c r="C98" s="16" t="s">
        <v>485</v>
      </c>
      <c r="D98" s="12" t="s">
        <v>38</v>
      </c>
      <c r="E98" s="17" t="s">
        <v>486</v>
      </c>
      <c r="F98" s="18" t="s">
        <v>119</v>
      </c>
      <c r="G98" s="19">
        <v>6</v>
      </c>
      <c r="H98" s="20"/>
      <c r="I98" s="20">
        <f>ROUND(ROUND(H98,2)*ROUND(G98,3),2)</f>
        <v>0</v>
      </c>
      <c r="O98">
        <f>(I98*21)/100</f>
        <v>0</v>
      </c>
      <c r="P98" t="s">
        <v>13</v>
      </c>
    </row>
    <row r="99" spans="1:18" ht="13.2" x14ac:dyDescent="0.25">
      <c r="A99" s="21" t="s">
        <v>41</v>
      </c>
      <c r="E99" s="22" t="s">
        <v>487</v>
      </c>
    </row>
    <row r="100" spans="1:18" ht="13.2" x14ac:dyDescent="0.25">
      <c r="A100" s="23" t="s">
        <v>42</v>
      </c>
      <c r="E100" s="24" t="s">
        <v>38</v>
      </c>
    </row>
    <row r="101" spans="1:18" ht="39.6" x14ac:dyDescent="0.25">
      <c r="A101" t="s">
        <v>44</v>
      </c>
      <c r="E101" s="22" t="s">
        <v>488</v>
      </c>
    </row>
    <row r="102" spans="1:18" ht="12.75" customHeight="1" x14ac:dyDescent="0.25">
      <c r="A102" s="5" t="s">
        <v>33</v>
      </c>
      <c r="B102" s="5"/>
      <c r="C102" s="25" t="s">
        <v>23</v>
      </c>
      <c r="D102" s="5"/>
      <c r="E102" s="14" t="s">
        <v>489</v>
      </c>
      <c r="F102" s="5"/>
      <c r="G102" s="5"/>
      <c r="H102" s="5"/>
      <c r="I102" s="26">
        <f>0+Q102</f>
        <v>0</v>
      </c>
      <c r="O102">
        <f>0+R102</f>
        <v>0</v>
      </c>
      <c r="Q102">
        <f>0+I103+I107</f>
        <v>0</v>
      </c>
      <c r="R102">
        <f>0+O103+O107</f>
        <v>0</v>
      </c>
    </row>
    <row r="103" spans="1:18" ht="13.2" x14ac:dyDescent="0.25">
      <c r="A103" s="12" t="s">
        <v>36</v>
      </c>
      <c r="B103" s="16" t="s">
        <v>196</v>
      </c>
      <c r="C103" s="16" t="s">
        <v>490</v>
      </c>
      <c r="D103" s="12" t="s">
        <v>38</v>
      </c>
      <c r="E103" s="17" t="s">
        <v>491</v>
      </c>
      <c r="F103" s="18" t="s">
        <v>119</v>
      </c>
      <c r="G103" s="19">
        <v>233.583</v>
      </c>
      <c r="H103" s="20"/>
      <c r="I103" s="20">
        <f>ROUND(ROUND(H103,2)*ROUND(G103,3),2)</f>
        <v>0</v>
      </c>
      <c r="O103">
        <f>(I103*21)/100</f>
        <v>0</v>
      </c>
      <c r="P103" t="s">
        <v>13</v>
      </c>
    </row>
    <row r="104" spans="1:18" ht="13.2" x14ac:dyDescent="0.25">
      <c r="A104" s="21" t="s">
        <v>41</v>
      </c>
      <c r="E104" s="22" t="s">
        <v>38</v>
      </c>
    </row>
    <row r="105" spans="1:18" ht="26.4" x14ac:dyDescent="0.25">
      <c r="A105" s="23" t="s">
        <v>42</v>
      </c>
      <c r="E105" s="24" t="s">
        <v>492</v>
      </c>
    </row>
    <row r="106" spans="1:18" ht="39.6" x14ac:dyDescent="0.25">
      <c r="A106" t="s">
        <v>44</v>
      </c>
      <c r="E106" s="22" t="s">
        <v>493</v>
      </c>
    </row>
    <row r="107" spans="1:18" ht="13.2" x14ac:dyDescent="0.25">
      <c r="A107" s="12" t="s">
        <v>36</v>
      </c>
      <c r="B107" s="16" t="s">
        <v>200</v>
      </c>
      <c r="C107" s="16" t="s">
        <v>494</v>
      </c>
      <c r="D107" s="12" t="s">
        <v>38</v>
      </c>
      <c r="E107" s="17" t="s">
        <v>495</v>
      </c>
      <c r="F107" s="18" t="s">
        <v>270</v>
      </c>
      <c r="G107" s="19">
        <v>27.45</v>
      </c>
      <c r="H107" s="20"/>
      <c r="I107" s="20">
        <f>ROUND(ROUND(H107,2)*ROUND(G107,3),2)</f>
        <v>0</v>
      </c>
      <c r="O107">
        <f>(I107*21)/100</f>
        <v>0</v>
      </c>
      <c r="P107" t="s">
        <v>13</v>
      </c>
    </row>
    <row r="108" spans="1:18" ht="13.2" x14ac:dyDescent="0.25">
      <c r="A108" s="21" t="s">
        <v>41</v>
      </c>
      <c r="E108" s="22" t="s">
        <v>38</v>
      </c>
    </row>
    <row r="109" spans="1:18" ht="13.2" x14ac:dyDescent="0.25">
      <c r="A109" s="23" t="s">
        <v>42</v>
      </c>
      <c r="E109" s="24" t="s">
        <v>38</v>
      </c>
    </row>
    <row r="110" spans="1:18" ht="105.6" x14ac:dyDescent="0.25">
      <c r="A110" t="s">
        <v>44</v>
      </c>
      <c r="E110" s="22" t="s">
        <v>496</v>
      </c>
    </row>
    <row r="111" spans="1:18" ht="12.75" customHeight="1" x14ac:dyDescent="0.25">
      <c r="A111" s="5" t="s">
        <v>33</v>
      </c>
      <c r="B111" s="5"/>
      <c r="C111" s="25" t="s">
        <v>25</v>
      </c>
      <c r="D111" s="5"/>
      <c r="E111" s="14" t="s">
        <v>264</v>
      </c>
      <c r="F111" s="5"/>
      <c r="G111" s="5"/>
      <c r="H111" s="5"/>
      <c r="I111" s="26">
        <f>0+Q111</f>
        <v>0</v>
      </c>
      <c r="O111">
        <f>0+R111</f>
        <v>0</v>
      </c>
      <c r="Q111">
        <f>0+I112+I116+I120+I124+I128+I132+I136+I140+I144</f>
        <v>0</v>
      </c>
      <c r="R111">
        <f>0+O112+O116+O120+O124+O128+O132+O136+O140+O144</f>
        <v>0</v>
      </c>
    </row>
    <row r="112" spans="1:18" ht="13.2" x14ac:dyDescent="0.25">
      <c r="A112" s="12" t="s">
        <v>36</v>
      </c>
      <c r="B112" s="16" t="s">
        <v>204</v>
      </c>
      <c r="C112" s="16" t="s">
        <v>497</v>
      </c>
      <c r="D112" s="12" t="s">
        <v>38</v>
      </c>
      <c r="E112" s="17" t="s">
        <v>498</v>
      </c>
      <c r="F112" s="18" t="s">
        <v>270</v>
      </c>
      <c r="G112" s="19">
        <v>1427.95</v>
      </c>
      <c r="H112" s="20"/>
      <c r="I112" s="20">
        <f>ROUND(ROUND(H112,2)*ROUND(G112,3),2)</f>
        <v>0</v>
      </c>
      <c r="O112">
        <f>(I112*21)/100</f>
        <v>0</v>
      </c>
      <c r="P112" t="s">
        <v>13</v>
      </c>
    </row>
    <row r="113" spans="1:16" ht="13.2" x14ac:dyDescent="0.25">
      <c r="A113" s="21" t="s">
        <v>41</v>
      </c>
      <c r="E113" s="22" t="s">
        <v>38</v>
      </c>
    </row>
    <row r="114" spans="1:16" ht="52.8" x14ac:dyDescent="0.25">
      <c r="A114" s="23" t="s">
        <v>42</v>
      </c>
      <c r="E114" s="24" t="s">
        <v>499</v>
      </c>
    </row>
    <row r="115" spans="1:16" ht="52.8" x14ac:dyDescent="0.25">
      <c r="A115" t="s">
        <v>44</v>
      </c>
      <c r="E115" s="22" t="s">
        <v>500</v>
      </c>
    </row>
    <row r="116" spans="1:16" ht="13.2" x14ac:dyDescent="0.25">
      <c r="A116" s="12" t="s">
        <v>36</v>
      </c>
      <c r="B116" s="16" t="s">
        <v>207</v>
      </c>
      <c r="C116" s="16" t="s">
        <v>501</v>
      </c>
      <c r="D116" s="12" t="s">
        <v>38</v>
      </c>
      <c r="E116" s="17" t="s">
        <v>502</v>
      </c>
      <c r="F116" s="18" t="s">
        <v>270</v>
      </c>
      <c r="G116" s="19">
        <v>2203.6999999999998</v>
      </c>
      <c r="H116" s="20"/>
      <c r="I116" s="20">
        <f>ROUND(ROUND(H116,2)*ROUND(G116,3),2)</f>
        <v>0</v>
      </c>
      <c r="O116">
        <f>(I116*21)/100</f>
        <v>0</v>
      </c>
      <c r="P116" t="s">
        <v>13</v>
      </c>
    </row>
    <row r="117" spans="1:16" ht="13.2" x14ac:dyDescent="0.25">
      <c r="A117" s="21" t="s">
        <v>41</v>
      </c>
      <c r="E117" s="22" t="s">
        <v>38</v>
      </c>
    </row>
    <row r="118" spans="1:16" ht="26.4" x14ac:dyDescent="0.25">
      <c r="A118" s="23" t="s">
        <v>42</v>
      </c>
      <c r="E118" s="24" t="s">
        <v>503</v>
      </c>
    </row>
    <row r="119" spans="1:16" ht="52.8" x14ac:dyDescent="0.25">
      <c r="A119" t="s">
        <v>44</v>
      </c>
      <c r="E119" s="22" t="s">
        <v>504</v>
      </c>
    </row>
    <row r="120" spans="1:16" ht="13.2" x14ac:dyDescent="0.25">
      <c r="A120" s="12" t="s">
        <v>36</v>
      </c>
      <c r="B120" s="16" t="s">
        <v>211</v>
      </c>
      <c r="C120" s="16" t="s">
        <v>505</v>
      </c>
      <c r="D120" s="12" t="s">
        <v>38</v>
      </c>
      <c r="E120" s="17" t="s">
        <v>506</v>
      </c>
      <c r="F120" s="18" t="s">
        <v>270</v>
      </c>
      <c r="G120" s="19">
        <v>2983.7</v>
      </c>
      <c r="H120" s="20"/>
      <c r="I120" s="20">
        <f>ROUND(ROUND(H120,2)*ROUND(G120,3),2)</f>
        <v>0</v>
      </c>
      <c r="O120">
        <f>(I120*21)/100</f>
        <v>0</v>
      </c>
      <c r="P120" t="s">
        <v>13</v>
      </c>
    </row>
    <row r="121" spans="1:16" ht="13.2" x14ac:dyDescent="0.25">
      <c r="A121" s="21" t="s">
        <v>41</v>
      </c>
      <c r="E121" s="22" t="s">
        <v>38</v>
      </c>
    </row>
    <row r="122" spans="1:16" ht="26.4" x14ac:dyDescent="0.25">
      <c r="A122" s="23" t="s">
        <v>42</v>
      </c>
      <c r="E122" s="24" t="s">
        <v>507</v>
      </c>
    </row>
    <row r="123" spans="1:16" ht="145.19999999999999" x14ac:dyDescent="0.25">
      <c r="A123" t="s">
        <v>44</v>
      </c>
      <c r="E123" s="22" t="s">
        <v>508</v>
      </c>
    </row>
    <row r="124" spans="1:16" ht="13.2" x14ac:dyDescent="0.25">
      <c r="A124" s="12" t="s">
        <v>36</v>
      </c>
      <c r="B124" s="16" t="s">
        <v>215</v>
      </c>
      <c r="C124" s="16" t="s">
        <v>509</v>
      </c>
      <c r="D124" s="12" t="s">
        <v>38</v>
      </c>
      <c r="E124" s="17" t="s">
        <v>510</v>
      </c>
      <c r="F124" s="18" t="s">
        <v>270</v>
      </c>
      <c r="G124" s="19">
        <v>300.39999999999998</v>
      </c>
      <c r="H124" s="20"/>
      <c r="I124" s="20">
        <f>ROUND(ROUND(H124,2)*ROUND(G124,3),2)</f>
        <v>0</v>
      </c>
      <c r="O124">
        <f>(I124*21)/100</f>
        <v>0</v>
      </c>
      <c r="P124" t="s">
        <v>13</v>
      </c>
    </row>
    <row r="125" spans="1:16" ht="13.2" x14ac:dyDescent="0.25">
      <c r="A125" s="21" t="s">
        <v>41</v>
      </c>
      <c r="E125" s="22" t="s">
        <v>38</v>
      </c>
    </row>
    <row r="126" spans="1:16" ht="26.4" x14ac:dyDescent="0.25">
      <c r="A126" s="23" t="s">
        <v>42</v>
      </c>
      <c r="E126" s="24" t="s">
        <v>511</v>
      </c>
    </row>
    <row r="127" spans="1:16" ht="145.19999999999999" x14ac:dyDescent="0.25">
      <c r="A127" t="s">
        <v>44</v>
      </c>
      <c r="E127" s="22" t="s">
        <v>508</v>
      </c>
    </row>
    <row r="128" spans="1:16" ht="13.2" x14ac:dyDescent="0.25">
      <c r="A128" s="12" t="s">
        <v>36</v>
      </c>
      <c r="B128" s="16" t="s">
        <v>219</v>
      </c>
      <c r="C128" s="16" t="s">
        <v>512</v>
      </c>
      <c r="D128" s="12" t="s">
        <v>38</v>
      </c>
      <c r="E128" s="17" t="s">
        <v>513</v>
      </c>
      <c r="F128" s="18" t="s">
        <v>270</v>
      </c>
      <c r="G128" s="19">
        <v>1439.55</v>
      </c>
      <c r="H128" s="20"/>
      <c r="I128" s="20">
        <f>ROUND(ROUND(H128,2)*ROUND(G128,3),2)</f>
        <v>0</v>
      </c>
      <c r="O128">
        <f>(I128*21)/100</f>
        <v>0</v>
      </c>
      <c r="P128" t="s">
        <v>13</v>
      </c>
    </row>
    <row r="129" spans="1:16" ht="13.2" x14ac:dyDescent="0.25">
      <c r="A129" s="21" t="s">
        <v>41</v>
      </c>
      <c r="E129" s="22" t="s">
        <v>38</v>
      </c>
    </row>
    <row r="130" spans="1:16" ht="13.2" x14ac:dyDescent="0.25">
      <c r="A130" s="23" t="s">
        <v>42</v>
      </c>
      <c r="E130" s="24" t="s">
        <v>514</v>
      </c>
    </row>
    <row r="131" spans="1:16" ht="145.19999999999999" x14ac:dyDescent="0.25">
      <c r="A131" t="s">
        <v>44</v>
      </c>
      <c r="E131" s="22" t="s">
        <v>508</v>
      </c>
    </row>
    <row r="132" spans="1:16" ht="26.4" x14ac:dyDescent="0.25">
      <c r="A132" s="12" t="s">
        <v>36</v>
      </c>
      <c r="B132" s="16" t="s">
        <v>222</v>
      </c>
      <c r="C132" s="16" t="s">
        <v>515</v>
      </c>
      <c r="D132" s="12" t="s">
        <v>38</v>
      </c>
      <c r="E132" s="17" t="s">
        <v>516</v>
      </c>
      <c r="F132" s="18" t="s">
        <v>270</v>
      </c>
      <c r="G132" s="19">
        <v>1576.8</v>
      </c>
      <c r="H132" s="20"/>
      <c r="I132" s="20">
        <f>ROUND(ROUND(H132,2)*ROUND(G132,3),2)</f>
        <v>0</v>
      </c>
      <c r="O132">
        <f>(I132*21)/100</f>
        <v>0</v>
      </c>
      <c r="P132" t="s">
        <v>13</v>
      </c>
    </row>
    <row r="133" spans="1:16" ht="13.2" x14ac:dyDescent="0.25">
      <c r="A133" s="21" t="s">
        <v>41</v>
      </c>
      <c r="E133" s="22" t="s">
        <v>38</v>
      </c>
    </row>
    <row r="134" spans="1:16" ht="13.2" x14ac:dyDescent="0.25">
      <c r="A134" s="23" t="s">
        <v>42</v>
      </c>
      <c r="E134" s="24" t="s">
        <v>517</v>
      </c>
    </row>
    <row r="135" spans="1:16" ht="145.19999999999999" x14ac:dyDescent="0.25">
      <c r="A135" t="s">
        <v>44</v>
      </c>
      <c r="E135" s="22" t="s">
        <v>508</v>
      </c>
    </row>
    <row r="136" spans="1:16" ht="13.2" x14ac:dyDescent="0.25">
      <c r="A136" s="12" t="s">
        <v>36</v>
      </c>
      <c r="B136" s="16" t="s">
        <v>226</v>
      </c>
      <c r="C136" s="16" t="s">
        <v>518</v>
      </c>
      <c r="D136" s="12" t="s">
        <v>38</v>
      </c>
      <c r="E136" s="17" t="s">
        <v>519</v>
      </c>
      <c r="F136" s="18" t="s">
        <v>270</v>
      </c>
      <c r="G136" s="19">
        <v>20</v>
      </c>
      <c r="H136" s="20"/>
      <c r="I136" s="20">
        <f>ROUND(ROUND(H136,2)*ROUND(G136,3),2)</f>
        <v>0</v>
      </c>
      <c r="O136">
        <f>(I136*21)/100</f>
        <v>0</v>
      </c>
      <c r="P136" t="s">
        <v>13</v>
      </c>
    </row>
    <row r="137" spans="1:16" ht="13.2" x14ac:dyDescent="0.25">
      <c r="A137" s="21" t="s">
        <v>41</v>
      </c>
      <c r="E137" s="22" t="s">
        <v>520</v>
      </c>
    </row>
    <row r="138" spans="1:16" ht="13.2" x14ac:dyDescent="0.25">
      <c r="A138" s="23" t="s">
        <v>42</v>
      </c>
      <c r="E138" s="24" t="s">
        <v>38</v>
      </c>
    </row>
    <row r="139" spans="1:16" ht="105.6" x14ac:dyDescent="0.25">
      <c r="A139" t="s">
        <v>44</v>
      </c>
      <c r="E139" s="22" t="s">
        <v>521</v>
      </c>
    </row>
    <row r="140" spans="1:16" ht="13.2" x14ac:dyDescent="0.25">
      <c r="A140" s="12" t="s">
        <v>36</v>
      </c>
      <c r="B140" s="16" t="s">
        <v>230</v>
      </c>
      <c r="C140" s="16" t="s">
        <v>522</v>
      </c>
      <c r="D140" s="12" t="s">
        <v>38</v>
      </c>
      <c r="E140" s="17" t="s">
        <v>523</v>
      </c>
      <c r="F140" s="18" t="s">
        <v>270</v>
      </c>
      <c r="G140" s="19">
        <v>35</v>
      </c>
      <c r="H140" s="20"/>
      <c r="I140" s="20">
        <f>ROUND(ROUND(H140,2)*ROUND(G140,3),2)</f>
        <v>0</v>
      </c>
      <c r="O140">
        <f>(I140*21)/100</f>
        <v>0</v>
      </c>
      <c r="P140" t="s">
        <v>13</v>
      </c>
    </row>
    <row r="141" spans="1:16" ht="13.2" x14ac:dyDescent="0.25">
      <c r="A141" s="21" t="s">
        <v>41</v>
      </c>
      <c r="E141" s="22" t="s">
        <v>38</v>
      </c>
    </row>
    <row r="142" spans="1:16" ht="13.2" x14ac:dyDescent="0.25">
      <c r="A142" s="23" t="s">
        <v>42</v>
      </c>
      <c r="E142" s="24" t="s">
        <v>38</v>
      </c>
    </row>
    <row r="143" spans="1:16" ht="105.6" x14ac:dyDescent="0.25">
      <c r="A143" t="s">
        <v>44</v>
      </c>
      <c r="E143" s="22" t="s">
        <v>521</v>
      </c>
    </row>
    <row r="144" spans="1:16" ht="13.2" x14ac:dyDescent="0.25">
      <c r="A144" s="12" t="s">
        <v>36</v>
      </c>
      <c r="B144" s="16" t="s">
        <v>234</v>
      </c>
      <c r="C144" s="16" t="s">
        <v>524</v>
      </c>
      <c r="D144" s="12" t="s">
        <v>38</v>
      </c>
      <c r="E144" s="17" t="s">
        <v>525</v>
      </c>
      <c r="F144" s="18" t="s">
        <v>270</v>
      </c>
      <c r="G144" s="19">
        <v>502</v>
      </c>
      <c r="H144" s="20"/>
      <c r="I144" s="20">
        <f>ROUND(ROUND(H144,2)*ROUND(G144,3),2)</f>
        <v>0</v>
      </c>
      <c r="O144">
        <f>(I144*21)/100</f>
        <v>0</v>
      </c>
      <c r="P144" t="s">
        <v>13</v>
      </c>
    </row>
    <row r="145" spans="1:18" ht="13.2" x14ac:dyDescent="0.25">
      <c r="A145" s="21" t="s">
        <v>41</v>
      </c>
      <c r="E145" s="22" t="s">
        <v>38</v>
      </c>
    </row>
    <row r="146" spans="1:18" ht="13.2" x14ac:dyDescent="0.25">
      <c r="A146" s="23" t="s">
        <v>42</v>
      </c>
      <c r="E146" s="24" t="s">
        <v>38</v>
      </c>
    </row>
    <row r="147" spans="1:18" ht="105.6" x14ac:dyDescent="0.25">
      <c r="A147" t="s">
        <v>44</v>
      </c>
      <c r="E147" s="22" t="s">
        <v>521</v>
      </c>
    </row>
    <row r="148" spans="1:18" ht="12.75" customHeight="1" x14ac:dyDescent="0.25">
      <c r="A148" s="5" t="s">
        <v>33</v>
      </c>
      <c r="B148" s="5"/>
      <c r="C148" s="25" t="s">
        <v>67</v>
      </c>
      <c r="D148" s="5"/>
      <c r="E148" s="14" t="s">
        <v>526</v>
      </c>
      <c r="F148" s="5"/>
      <c r="G148" s="5"/>
      <c r="H148" s="5"/>
      <c r="I148" s="26">
        <f>0+Q148</f>
        <v>0</v>
      </c>
      <c r="O148">
        <f>0+R148</f>
        <v>0</v>
      </c>
      <c r="Q148">
        <f>0+I149+I153+I157+I161</f>
        <v>0</v>
      </c>
      <c r="R148">
        <f>0+O149+O153+O157+O161</f>
        <v>0</v>
      </c>
    </row>
    <row r="149" spans="1:18" ht="13.2" x14ac:dyDescent="0.25">
      <c r="A149" s="12" t="s">
        <v>36</v>
      </c>
      <c r="B149" s="16" t="s">
        <v>238</v>
      </c>
      <c r="C149" s="16" t="s">
        <v>527</v>
      </c>
      <c r="D149" s="12" t="s">
        <v>38</v>
      </c>
      <c r="E149" s="17" t="s">
        <v>528</v>
      </c>
      <c r="F149" s="18" t="s">
        <v>65</v>
      </c>
      <c r="G149" s="19">
        <v>4</v>
      </c>
      <c r="H149" s="20"/>
      <c r="I149" s="20">
        <f>ROUND(ROUND(H149,2)*ROUND(G149,3),2)</f>
        <v>0</v>
      </c>
      <c r="O149">
        <f>(I149*21)/100</f>
        <v>0</v>
      </c>
      <c r="P149" t="s">
        <v>13</v>
      </c>
    </row>
    <row r="150" spans="1:18" ht="13.2" x14ac:dyDescent="0.25">
      <c r="A150" s="21" t="s">
        <v>41</v>
      </c>
      <c r="E150" s="22" t="s">
        <v>529</v>
      </c>
    </row>
    <row r="151" spans="1:18" ht="13.2" x14ac:dyDescent="0.25">
      <c r="A151" s="23" t="s">
        <v>42</v>
      </c>
      <c r="E151" s="24" t="s">
        <v>38</v>
      </c>
    </row>
    <row r="152" spans="1:18" ht="132" x14ac:dyDescent="0.25">
      <c r="A152" t="s">
        <v>44</v>
      </c>
      <c r="E152" s="22" t="s">
        <v>136</v>
      </c>
    </row>
    <row r="153" spans="1:18" ht="13.2" x14ac:dyDescent="0.25">
      <c r="A153" s="12" t="s">
        <v>36</v>
      </c>
      <c r="B153" s="16" t="s">
        <v>243</v>
      </c>
      <c r="C153" s="16" t="s">
        <v>530</v>
      </c>
      <c r="D153" s="12" t="s">
        <v>38</v>
      </c>
      <c r="E153" s="17" t="s">
        <v>531</v>
      </c>
      <c r="F153" s="18" t="s">
        <v>65</v>
      </c>
      <c r="G153" s="19">
        <v>9</v>
      </c>
      <c r="H153" s="20"/>
      <c r="I153" s="20">
        <f>ROUND(ROUND(H153,2)*ROUND(G153,3),2)</f>
        <v>0</v>
      </c>
      <c r="O153">
        <f>(I153*21)/100</f>
        <v>0</v>
      </c>
      <c r="P153" t="s">
        <v>13</v>
      </c>
    </row>
    <row r="154" spans="1:18" ht="13.2" x14ac:dyDescent="0.25">
      <c r="A154" s="21" t="s">
        <v>41</v>
      </c>
      <c r="E154" s="22" t="s">
        <v>38</v>
      </c>
    </row>
    <row r="155" spans="1:18" ht="13.2" x14ac:dyDescent="0.25">
      <c r="A155" s="23" t="s">
        <v>42</v>
      </c>
      <c r="E155" s="24" t="s">
        <v>38</v>
      </c>
    </row>
    <row r="156" spans="1:18" ht="79.2" x14ac:dyDescent="0.25">
      <c r="A156" t="s">
        <v>44</v>
      </c>
      <c r="E156" s="22" t="s">
        <v>532</v>
      </c>
    </row>
    <row r="157" spans="1:18" ht="13.2" x14ac:dyDescent="0.25">
      <c r="A157" s="12" t="s">
        <v>36</v>
      </c>
      <c r="B157" s="16" t="s">
        <v>247</v>
      </c>
      <c r="C157" s="16" t="s">
        <v>533</v>
      </c>
      <c r="D157" s="12" t="s">
        <v>38</v>
      </c>
      <c r="E157" s="17" t="s">
        <v>534</v>
      </c>
      <c r="F157" s="18" t="s">
        <v>65</v>
      </c>
      <c r="G157" s="19">
        <v>50</v>
      </c>
      <c r="H157" s="20"/>
      <c r="I157" s="20">
        <f>ROUND(ROUND(H157,2)*ROUND(G157,3),2)</f>
        <v>0</v>
      </c>
      <c r="O157">
        <f>(I157*21)/100</f>
        <v>0</v>
      </c>
      <c r="P157" t="s">
        <v>13</v>
      </c>
    </row>
    <row r="158" spans="1:18" ht="13.2" x14ac:dyDescent="0.25">
      <c r="A158" s="21" t="s">
        <v>41</v>
      </c>
      <c r="E158" s="22" t="s">
        <v>38</v>
      </c>
    </row>
    <row r="159" spans="1:18" ht="13.2" x14ac:dyDescent="0.25">
      <c r="A159" s="23" t="s">
        <v>42</v>
      </c>
      <c r="E159" s="24" t="s">
        <v>38</v>
      </c>
    </row>
    <row r="160" spans="1:18" ht="118.8" x14ac:dyDescent="0.25">
      <c r="A160" t="s">
        <v>44</v>
      </c>
      <c r="E160" s="22" t="s">
        <v>535</v>
      </c>
    </row>
    <row r="161" spans="1:18" ht="13.2" x14ac:dyDescent="0.25">
      <c r="A161" s="12" t="s">
        <v>36</v>
      </c>
      <c r="B161" s="16" t="s">
        <v>361</v>
      </c>
      <c r="C161" s="16" t="s">
        <v>536</v>
      </c>
      <c r="D161" s="12" t="s">
        <v>38</v>
      </c>
      <c r="E161" s="17" t="s">
        <v>537</v>
      </c>
      <c r="F161" s="18" t="s">
        <v>65</v>
      </c>
      <c r="G161" s="19">
        <v>40</v>
      </c>
      <c r="H161" s="20"/>
      <c r="I161" s="20">
        <f>ROUND(ROUND(H161,2)*ROUND(G161,3),2)</f>
        <v>0</v>
      </c>
      <c r="O161">
        <f>(I161*21)/100</f>
        <v>0</v>
      </c>
      <c r="P161" t="s">
        <v>13</v>
      </c>
    </row>
    <row r="162" spans="1:18" ht="13.2" x14ac:dyDescent="0.25">
      <c r="A162" s="21" t="s">
        <v>41</v>
      </c>
      <c r="E162" s="22" t="s">
        <v>38</v>
      </c>
    </row>
    <row r="163" spans="1:18" ht="13.2" x14ac:dyDescent="0.25">
      <c r="A163" s="23" t="s">
        <v>42</v>
      </c>
      <c r="E163" s="24" t="s">
        <v>38</v>
      </c>
    </row>
    <row r="164" spans="1:18" ht="118.8" x14ac:dyDescent="0.25">
      <c r="A164" t="s">
        <v>44</v>
      </c>
      <c r="E164" s="22" t="s">
        <v>535</v>
      </c>
    </row>
    <row r="165" spans="1:18" ht="12.75" customHeight="1" x14ac:dyDescent="0.25">
      <c r="A165" s="5" t="s">
        <v>33</v>
      </c>
      <c r="B165" s="5"/>
      <c r="C165" s="25" t="s">
        <v>71</v>
      </c>
      <c r="D165" s="5"/>
      <c r="E165" s="14" t="s">
        <v>538</v>
      </c>
      <c r="F165" s="5"/>
      <c r="G165" s="5"/>
      <c r="H165" s="5"/>
      <c r="I165" s="26">
        <f>0+Q165</f>
        <v>0</v>
      </c>
      <c r="O165">
        <f>0+R165</f>
        <v>0</v>
      </c>
      <c r="Q165">
        <f>0+I166+I170+I174+I178+I182+I186+I190+I194+I198+I202+I206+I210+I214+I218+I222+I226+I230+I234+I238+I242+I246+I250+I254+I258+I262+I266+I270+I274+I278+I282+I286+I290+I294+I298+I302+I306+I310+I314+I318</f>
        <v>0</v>
      </c>
      <c r="R165">
        <f>0+O166+O170+O174+O178+O182+O186+O190+O194+O198+O202+O206+O210+O214+O218+O222+O226+O230+O234+O238+O242+O246+O250+O254+O258+O262+O266+O270+O274+O278+O282+O286+O290+O294+O298+O302+O306+O310+O314+O318</f>
        <v>0</v>
      </c>
    </row>
    <row r="166" spans="1:18" ht="13.2" x14ac:dyDescent="0.25">
      <c r="A166" s="12" t="s">
        <v>36</v>
      </c>
      <c r="B166" s="16" t="s">
        <v>365</v>
      </c>
      <c r="C166" s="16" t="s">
        <v>539</v>
      </c>
      <c r="D166" s="12" t="s">
        <v>38</v>
      </c>
      <c r="E166" s="17" t="s">
        <v>540</v>
      </c>
      <c r="F166" s="18" t="s">
        <v>541</v>
      </c>
      <c r="G166" s="19">
        <v>108.39400000000001</v>
      </c>
      <c r="H166" s="20"/>
      <c r="I166" s="20">
        <f>ROUND(ROUND(H166,2)*ROUND(G166,3),2)</f>
        <v>0</v>
      </c>
      <c r="O166">
        <f>(I166*21)/100</f>
        <v>0</v>
      </c>
      <c r="P166" t="s">
        <v>13</v>
      </c>
    </row>
    <row r="167" spans="1:18" ht="13.2" x14ac:dyDescent="0.25">
      <c r="A167" s="21" t="s">
        <v>41</v>
      </c>
      <c r="E167" s="22" t="s">
        <v>38</v>
      </c>
    </row>
    <row r="168" spans="1:18" ht="13.2" x14ac:dyDescent="0.25">
      <c r="A168" s="23" t="s">
        <v>42</v>
      </c>
      <c r="E168" s="24" t="s">
        <v>542</v>
      </c>
    </row>
    <row r="169" spans="1:18" ht="264" x14ac:dyDescent="0.25">
      <c r="A169" t="s">
        <v>44</v>
      </c>
      <c r="E169" s="22" t="s">
        <v>543</v>
      </c>
    </row>
    <row r="170" spans="1:18" ht="13.2" x14ac:dyDescent="0.25">
      <c r="A170" s="12" t="s">
        <v>36</v>
      </c>
      <c r="B170" s="16" t="s">
        <v>368</v>
      </c>
      <c r="C170" s="16" t="s">
        <v>544</v>
      </c>
      <c r="D170" s="12" t="s">
        <v>38</v>
      </c>
      <c r="E170" s="17" t="s">
        <v>545</v>
      </c>
      <c r="F170" s="18" t="s">
        <v>541</v>
      </c>
      <c r="G170" s="19">
        <v>864.88599999999997</v>
      </c>
      <c r="H170" s="20"/>
      <c r="I170" s="20">
        <f>ROUND(ROUND(H170,2)*ROUND(G170,3),2)</f>
        <v>0</v>
      </c>
      <c r="O170">
        <f>(I170*21)/100</f>
        <v>0</v>
      </c>
      <c r="P170" t="s">
        <v>13</v>
      </c>
    </row>
    <row r="171" spans="1:18" ht="13.2" x14ac:dyDescent="0.25">
      <c r="A171" s="21" t="s">
        <v>41</v>
      </c>
      <c r="E171" s="22" t="s">
        <v>38</v>
      </c>
    </row>
    <row r="172" spans="1:18" ht="13.2" x14ac:dyDescent="0.25">
      <c r="A172" s="23" t="s">
        <v>42</v>
      </c>
      <c r="E172" s="24" t="s">
        <v>546</v>
      </c>
    </row>
    <row r="173" spans="1:18" ht="264" x14ac:dyDescent="0.25">
      <c r="A173" t="s">
        <v>44</v>
      </c>
      <c r="E173" s="22" t="s">
        <v>543</v>
      </c>
    </row>
    <row r="174" spans="1:18" ht="13.2" x14ac:dyDescent="0.25">
      <c r="A174" s="12" t="s">
        <v>36</v>
      </c>
      <c r="B174" s="16" t="s">
        <v>373</v>
      </c>
      <c r="C174" s="16" t="s">
        <v>547</v>
      </c>
      <c r="D174" s="12" t="s">
        <v>38</v>
      </c>
      <c r="E174" s="17" t="s">
        <v>548</v>
      </c>
      <c r="F174" s="18" t="s">
        <v>541</v>
      </c>
      <c r="G174" s="19">
        <v>191.00399999999999</v>
      </c>
      <c r="H174" s="20"/>
      <c r="I174" s="20">
        <f>ROUND(ROUND(H174,2)*ROUND(G174,3),2)</f>
        <v>0</v>
      </c>
      <c r="O174">
        <f>(I174*21)/100</f>
        <v>0</v>
      </c>
      <c r="P174" t="s">
        <v>13</v>
      </c>
    </row>
    <row r="175" spans="1:18" ht="13.2" x14ac:dyDescent="0.25">
      <c r="A175" s="21" t="s">
        <v>41</v>
      </c>
      <c r="E175" s="22" t="s">
        <v>549</v>
      </c>
    </row>
    <row r="176" spans="1:18" ht="13.2" x14ac:dyDescent="0.25">
      <c r="A176" s="23" t="s">
        <v>42</v>
      </c>
      <c r="E176" s="24" t="s">
        <v>550</v>
      </c>
    </row>
    <row r="177" spans="1:16" ht="264" x14ac:dyDescent="0.25">
      <c r="A177" t="s">
        <v>44</v>
      </c>
      <c r="E177" s="22" t="s">
        <v>543</v>
      </c>
    </row>
    <row r="178" spans="1:16" ht="13.2" x14ac:dyDescent="0.25">
      <c r="A178" s="12" t="s">
        <v>36</v>
      </c>
      <c r="B178" s="16" t="s">
        <v>377</v>
      </c>
      <c r="C178" s="16" t="s">
        <v>551</v>
      </c>
      <c r="D178" s="12" t="s">
        <v>38</v>
      </c>
      <c r="E178" s="17" t="s">
        <v>552</v>
      </c>
      <c r="F178" s="18" t="s">
        <v>541</v>
      </c>
      <c r="G178" s="19">
        <v>183.35900000000001</v>
      </c>
      <c r="H178" s="20"/>
      <c r="I178" s="20">
        <f>ROUND(ROUND(H178,2)*ROUND(G178,3),2)</f>
        <v>0</v>
      </c>
      <c r="O178">
        <f>(I178*21)/100</f>
        <v>0</v>
      </c>
      <c r="P178" t="s">
        <v>13</v>
      </c>
    </row>
    <row r="179" spans="1:16" ht="13.2" x14ac:dyDescent="0.25">
      <c r="A179" s="21" t="s">
        <v>41</v>
      </c>
      <c r="E179" s="22" t="s">
        <v>38</v>
      </c>
    </row>
    <row r="180" spans="1:16" ht="13.2" x14ac:dyDescent="0.25">
      <c r="A180" s="23" t="s">
        <v>42</v>
      </c>
      <c r="E180" s="24" t="s">
        <v>553</v>
      </c>
    </row>
    <row r="181" spans="1:16" ht="264" x14ac:dyDescent="0.25">
      <c r="A181" t="s">
        <v>44</v>
      </c>
      <c r="E181" s="22" t="s">
        <v>543</v>
      </c>
    </row>
    <row r="182" spans="1:16" ht="13.2" x14ac:dyDescent="0.25">
      <c r="A182" s="12" t="s">
        <v>36</v>
      </c>
      <c r="B182" s="16" t="s">
        <v>381</v>
      </c>
      <c r="C182" s="16" t="s">
        <v>554</v>
      </c>
      <c r="D182" s="12" t="s">
        <v>38</v>
      </c>
      <c r="E182" s="17" t="s">
        <v>555</v>
      </c>
      <c r="F182" s="18" t="s">
        <v>541</v>
      </c>
      <c r="G182" s="19">
        <v>13.2</v>
      </c>
      <c r="H182" s="20"/>
      <c r="I182" s="20">
        <f>ROUND(ROUND(H182,2)*ROUND(G182,3),2)</f>
        <v>0</v>
      </c>
      <c r="O182">
        <f>(I182*21)/100</f>
        <v>0</v>
      </c>
      <c r="P182" t="s">
        <v>13</v>
      </c>
    </row>
    <row r="183" spans="1:16" ht="13.2" x14ac:dyDescent="0.25">
      <c r="A183" s="21" t="s">
        <v>41</v>
      </c>
      <c r="E183" s="22" t="s">
        <v>38</v>
      </c>
    </row>
    <row r="184" spans="1:16" ht="13.2" x14ac:dyDescent="0.25">
      <c r="A184" s="23" t="s">
        <v>42</v>
      </c>
      <c r="E184" s="24" t="s">
        <v>556</v>
      </c>
    </row>
    <row r="185" spans="1:16" ht="264" x14ac:dyDescent="0.25">
      <c r="A185" t="s">
        <v>44</v>
      </c>
      <c r="E185" s="22" t="s">
        <v>543</v>
      </c>
    </row>
    <row r="186" spans="1:16" ht="13.2" x14ac:dyDescent="0.25">
      <c r="A186" s="12" t="s">
        <v>36</v>
      </c>
      <c r="B186" s="16" t="s">
        <v>385</v>
      </c>
      <c r="C186" s="16" t="s">
        <v>557</v>
      </c>
      <c r="D186" s="12" t="s">
        <v>38</v>
      </c>
      <c r="E186" s="17" t="s">
        <v>558</v>
      </c>
      <c r="F186" s="18" t="s">
        <v>541</v>
      </c>
      <c r="G186" s="19">
        <v>11.66</v>
      </c>
      <c r="H186" s="20"/>
      <c r="I186" s="20">
        <f>ROUND(ROUND(H186,2)*ROUND(G186,3),2)</f>
        <v>0</v>
      </c>
      <c r="O186">
        <f>(I186*21)/100</f>
        <v>0</v>
      </c>
      <c r="P186" t="s">
        <v>13</v>
      </c>
    </row>
    <row r="187" spans="1:16" ht="13.2" x14ac:dyDescent="0.25">
      <c r="A187" s="21" t="s">
        <v>41</v>
      </c>
      <c r="E187" s="22" t="s">
        <v>559</v>
      </c>
    </row>
    <row r="188" spans="1:16" ht="13.2" x14ac:dyDescent="0.25">
      <c r="A188" s="23" t="s">
        <v>42</v>
      </c>
      <c r="E188" s="24" t="s">
        <v>560</v>
      </c>
    </row>
    <row r="189" spans="1:16" ht="264" x14ac:dyDescent="0.25">
      <c r="A189" t="s">
        <v>44</v>
      </c>
      <c r="E189" s="22" t="s">
        <v>543</v>
      </c>
    </row>
    <row r="190" spans="1:16" ht="13.2" x14ac:dyDescent="0.25">
      <c r="A190" s="12" t="s">
        <v>36</v>
      </c>
      <c r="B190" s="16" t="s">
        <v>561</v>
      </c>
      <c r="C190" s="16" t="s">
        <v>562</v>
      </c>
      <c r="D190" s="12" t="s">
        <v>38</v>
      </c>
      <c r="E190" s="17" t="s">
        <v>563</v>
      </c>
      <c r="F190" s="18" t="s">
        <v>541</v>
      </c>
      <c r="G190" s="19">
        <v>8.8000000000000007</v>
      </c>
      <c r="H190" s="20"/>
      <c r="I190" s="20">
        <f>ROUND(ROUND(H190,2)*ROUND(G190,3),2)</f>
        <v>0</v>
      </c>
      <c r="O190">
        <f>(I190*21)/100</f>
        <v>0</v>
      </c>
      <c r="P190" t="s">
        <v>13</v>
      </c>
    </row>
    <row r="191" spans="1:16" ht="13.2" x14ac:dyDescent="0.25">
      <c r="A191" s="21" t="s">
        <v>41</v>
      </c>
      <c r="E191" s="22" t="s">
        <v>38</v>
      </c>
    </row>
    <row r="192" spans="1:16" ht="13.2" x14ac:dyDescent="0.25">
      <c r="A192" s="23" t="s">
        <v>42</v>
      </c>
      <c r="E192" s="24" t="s">
        <v>564</v>
      </c>
    </row>
    <row r="193" spans="1:16" ht="264" x14ac:dyDescent="0.25">
      <c r="A193" t="s">
        <v>44</v>
      </c>
      <c r="E193" s="22" t="s">
        <v>543</v>
      </c>
    </row>
    <row r="194" spans="1:16" ht="13.2" x14ac:dyDescent="0.25">
      <c r="A194" s="12" t="s">
        <v>36</v>
      </c>
      <c r="B194" s="16" t="s">
        <v>565</v>
      </c>
      <c r="C194" s="16" t="s">
        <v>566</v>
      </c>
      <c r="D194" s="12" t="s">
        <v>38</v>
      </c>
      <c r="E194" s="17" t="s">
        <v>567</v>
      </c>
      <c r="F194" s="18" t="s">
        <v>541</v>
      </c>
      <c r="G194" s="19">
        <v>20</v>
      </c>
      <c r="H194" s="20"/>
      <c r="I194" s="20">
        <f>ROUND(ROUND(H194,2)*ROUND(G194,3),2)</f>
        <v>0</v>
      </c>
      <c r="O194">
        <f>(I194*21)/100</f>
        <v>0</v>
      </c>
      <c r="P194" t="s">
        <v>13</v>
      </c>
    </row>
    <row r="195" spans="1:16" ht="13.2" x14ac:dyDescent="0.25">
      <c r="A195" s="21" t="s">
        <v>41</v>
      </c>
      <c r="E195" s="22" t="s">
        <v>38</v>
      </c>
    </row>
    <row r="196" spans="1:16" ht="13.2" x14ac:dyDescent="0.25">
      <c r="A196" s="23" t="s">
        <v>42</v>
      </c>
      <c r="E196" s="24" t="s">
        <v>38</v>
      </c>
    </row>
    <row r="197" spans="1:16" ht="52.8" x14ac:dyDescent="0.25">
      <c r="A197" t="s">
        <v>44</v>
      </c>
      <c r="E197" s="22" t="s">
        <v>568</v>
      </c>
    </row>
    <row r="198" spans="1:16" ht="13.2" x14ac:dyDescent="0.25">
      <c r="A198" s="12" t="s">
        <v>36</v>
      </c>
      <c r="B198" s="16" t="s">
        <v>569</v>
      </c>
      <c r="C198" s="16" t="s">
        <v>570</v>
      </c>
      <c r="D198" s="12" t="s">
        <v>38</v>
      </c>
      <c r="E198" s="17" t="s">
        <v>571</v>
      </c>
      <c r="F198" s="18" t="s">
        <v>541</v>
      </c>
      <c r="G198" s="19">
        <v>26.5</v>
      </c>
      <c r="H198" s="20"/>
      <c r="I198" s="20">
        <f>ROUND(ROUND(H198,2)*ROUND(G198,3),2)</f>
        <v>0</v>
      </c>
      <c r="O198">
        <f>(I198*21)/100</f>
        <v>0</v>
      </c>
      <c r="P198" t="s">
        <v>13</v>
      </c>
    </row>
    <row r="199" spans="1:16" ht="13.2" x14ac:dyDescent="0.25">
      <c r="A199" s="21" t="s">
        <v>41</v>
      </c>
      <c r="E199" s="22" t="s">
        <v>38</v>
      </c>
    </row>
    <row r="200" spans="1:16" ht="13.2" x14ac:dyDescent="0.25">
      <c r="A200" s="23" t="s">
        <v>42</v>
      </c>
      <c r="E200" s="24" t="s">
        <v>38</v>
      </c>
    </row>
    <row r="201" spans="1:16" ht="52.8" x14ac:dyDescent="0.25">
      <c r="A201" t="s">
        <v>44</v>
      </c>
      <c r="E201" s="22" t="s">
        <v>568</v>
      </c>
    </row>
    <row r="202" spans="1:16" ht="13.2" x14ac:dyDescent="0.25">
      <c r="A202" s="12" t="s">
        <v>36</v>
      </c>
      <c r="B202" s="16" t="s">
        <v>572</v>
      </c>
      <c r="C202" s="16" t="s">
        <v>573</v>
      </c>
      <c r="D202" s="12" t="s">
        <v>38</v>
      </c>
      <c r="E202" s="17" t="s">
        <v>574</v>
      </c>
      <c r="F202" s="18" t="s">
        <v>541</v>
      </c>
      <c r="G202" s="19">
        <v>18</v>
      </c>
      <c r="H202" s="20"/>
      <c r="I202" s="20">
        <f>ROUND(ROUND(H202,2)*ROUND(G202,3),2)</f>
        <v>0</v>
      </c>
      <c r="O202">
        <f>(I202*21)/100</f>
        <v>0</v>
      </c>
      <c r="P202" t="s">
        <v>13</v>
      </c>
    </row>
    <row r="203" spans="1:16" ht="13.2" x14ac:dyDescent="0.25">
      <c r="A203" s="21" t="s">
        <v>41</v>
      </c>
      <c r="E203" s="22" t="s">
        <v>38</v>
      </c>
    </row>
    <row r="204" spans="1:16" ht="13.2" x14ac:dyDescent="0.25">
      <c r="A204" s="23" t="s">
        <v>42</v>
      </c>
      <c r="E204" s="24" t="s">
        <v>38</v>
      </c>
    </row>
    <row r="205" spans="1:16" ht="52.8" x14ac:dyDescent="0.25">
      <c r="A205" t="s">
        <v>44</v>
      </c>
      <c r="E205" s="22" t="s">
        <v>568</v>
      </c>
    </row>
    <row r="206" spans="1:16" ht="13.2" x14ac:dyDescent="0.25">
      <c r="A206" s="12" t="s">
        <v>36</v>
      </c>
      <c r="B206" s="16" t="s">
        <v>575</v>
      </c>
      <c r="C206" s="16" t="s">
        <v>576</v>
      </c>
      <c r="D206" s="12" t="s">
        <v>38</v>
      </c>
      <c r="E206" s="17" t="s">
        <v>577</v>
      </c>
      <c r="F206" s="18" t="s">
        <v>541</v>
      </c>
      <c r="G206" s="19">
        <v>25</v>
      </c>
      <c r="H206" s="20"/>
      <c r="I206" s="20">
        <f>ROUND(ROUND(H206,2)*ROUND(G206,3),2)</f>
        <v>0</v>
      </c>
      <c r="O206">
        <f>(I206*21)/100</f>
        <v>0</v>
      </c>
      <c r="P206" t="s">
        <v>13</v>
      </c>
    </row>
    <row r="207" spans="1:16" ht="13.2" x14ac:dyDescent="0.25">
      <c r="A207" s="21" t="s">
        <v>41</v>
      </c>
      <c r="E207" s="22" t="s">
        <v>38</v>
      </c>
    </row>
    <row r="208" spans="1:16" ht="13.2" x14ac:dyDescent="0.25">
      <c r="A208" s="23" t="s">
        <v>42</v>
      </c>
      <c r="E208" s="24" t="s">
        <v>38</v>
      </c>
    </row>
    <row r="209" spans="1:16" ht="52.8" x14ac:dyDescent="0.25">
      <c r="A209" t="s">
        <v>44</v>
      </c>
      <c r="E209" s="22" t="s">
        <v>568</v>
      </c>
    </row>
    <row r="210" spans="1:16" ht="13.2" x14ac:dyDescent="0.25">
      <c r="A210" s="12" t="s">
        <v>36</v>
      </c>
      <c r="B210" s="16" t="s">
        <v>578</v>
      </c>
      <c r="C210" s="16" t="s">
        <v>579</v>
      </c>
      <c r="D210" s="12" t="s">
        <v>38</v>
      </c>
      <c r="E210" s="17" t="s">
        <v>580</v>
      </c>
      <c r="F210" s="18" t="s">
        <v>541</v>
      </c>
      <c r="G210" s="19">
        <v>133.03399999999999</v>
      </c>
      <c r="H210" s="20"/>
      <c r="I210" s="20">
        <f>ROUND(ROUND(H210,2)*ROUND(G210,3),2)</f>
        <v>0</v>
      </c>
      <c r="O210">
        <f>(I210*21)/100</f>
        <v>0</v>
      </c>
      <c r="P210" t="s">
        <v>13</v>
      </c>
    </row>
    <row r="211" spans="1:16" ht="13.2" x14ac:dyDescent="0.25">
      <c r="A211" s="21" t="s">
        <v>41</v>
      </c>
      <c r="E211" s="22" t="s">
        <v>581</v>
      </c>
    </row>
    <row r="212" spans="1:16" ht="13.2" x14ac:dyDescent="0.25">
      <c r="A212" s="23" t="s">
        <v>42</v>
      </c>
      <c r="E212" s="24" t="s">
        <v>582</v>
      </c>
    </row>
    <row r="213" spans="1:16" ht="264" x14ac:dyDescent="0.25">
      <c r="A213" t="s">
        <v>44</v>
      </c>
      <c r="E213" s="22" t="s">
        <v>543</v>
      </c>
    </row>
    <row r="214" spans="1:16" ht="13.2" x14ac:dyDescent="0.25">
      <c r="A214" s="12" t="s">
        <v>36</v>
      </c>
      <c r="B214" s="16" t="s">
        <v>583</v>
      </c>
      <c r="C214" s="16" t="s">
        <v>584</v>
      </c>
      <c r="D214" s="12" t="s">
        <v>38</v>
      </c>
      <c r="E214" s="17" t="s">
        <v>585</v>
      </c>
      <c r="F214" s="18" t="s">
        <v>541</v>
      </c>
      <c r="G214" s="19">
        <v>730.3</v>
      </c>
      <c r="H214" s="20"/>
      <c r="I214" s="20">
        <f>ROUND(ROUND(H214,2)*ROUND(G214,3),2)</f>
        <v>0</v>
      </c>
      <c r="O214">
        <f>(I214*21)/100</f>
        <v>0</v>
      </c>
      <c r="P214" t="s">
        <v>13</v>
      </c>
    </row>
    <row r="215" spans="1:16" ht="13.2" x14ac:dyDescent="0.25">
      <c r="A215" s="21" t="s">
        <v>41</v>
      </c>
      <c r="E215" s="22" t="s">
        <v>586</v>
      </c>
    </row>
    <row r="216" spans="1:16" ht="13.2" x14ac:dyDescent="0.25">
      <c r="A216" s="23" t="s">
        <v>42</v>
      </c>
      <c r="E216" s="24" t="s">
        <v>38</v>
      </c>
    </row>
    <row r="217" spans="1:16" ht="264" x14ac:dyDescent="0.25">
      <c r="A217" t="s">
        <v>44</v>
      </c>
      <c r="E217" s="22" t="s">
        <v>543</v>
      </c>
    </row>
    <row r="218" spans="1:16" ht="13.2" x14ac:dyDescent="0.25">
      <c r="A218" s="12" t="s">
        <v>36</v>
      </c>
      <c r="B218" s="16" t="s">
        <v>587</v>
      </c>
      <c r="C218" s="16" t="s">
        <v>588</v>
      </c>
      <c r="D218" s="12" t="s">
        <v>38</v>
      </c>
      <c r="E218" s="17" t="s">
        <v>589</v>
      </c>
      <c r="F218" s="18" t="s">
        <v>65</v>
      </c>
      <c r="G218" s="19">
        <v>8</v>
      </c>
      <c r="H218" s="20"/>
      <c r="I218" s="20">
        <f>ROUND(ROUND(H218,2)*ROUND(G218,3),2)</f>
        <v>0</v>
      </c>
      <c r="O218">
        <f>(I218*21)/100</f>
        <v>0</v>
      </c>
      <c r="P218" t="s">
        <v>13</v>
      </c>
    </row>
    <row r="219" spans="1:16" ht="13.2" x14ac:dyDescent="0.25">
      <c r="A219" s="21" t="s">
        <v>41</v>
      </c>
      <c r="E219" s="22" t="s">
        <v>590</v>
      </c>
    </row>
    <row r="220" spans="1:16" ht="13.2" x14ac:dyDescent="0.25">
      <c r="A220" s="23" t="s">
        <v>42</v>
      </c>
      <c r="E220" s="24" t="s">
        <v>38</v>
      </c>
    </row>
    <row r="221" spans="1:16" ht="26.4" x14ac:dyDescent="0.25">
      <c r="A221" t="s">
        <v>44</v>
      </c>
      <c r="E221" s="22" t="s">
        <v>591</v>
      </c>
    </row>
    <row r="222" spans="1:16" ht="13.2" x14ac:dyDescent="0.25">
      <c r="A222" s="12" t="s">
        <v>36</v>
      </c>
      <c r="B222" s="16" t="s">
        <v>592</v>
      </c>
      <c r="C222" s="16" t="s">
        <v>593</v>
      </c>
      <c r="D222" s="12" t="s">
        <v>38</v>
      </c>
      <c r="E222" s="17" t="s">
        <v>594</v>
      </c>
      <c r="F222" s="18" t="s">
        <v>65</v>
      </c>
      <c r="G222" s="19">
        <v>3</v>
      </c>
      <c r="H222" s="20"/>
      <c r="I222" s="20">
        <f>ROUND(ROUND(H222,2)*ROUND(G222,3),2)</f>
        <v>0</v>
      </c>
      <c r="O222">
        <f>(I222*21)/100</f>
        <v>0</v>
      </c>
      <c r="P222" t="s">
        <v>13</v>
      </c>
    </row>
    <row r="223" spans="1:16" ht="26.4" x14ac:dyDescent="0.25">
      <c r="A223" s="21" t="s">
        <v>41</v>
      </c>
      <c r="E223" s="22" t="s">
        <v>595</v>
      </c>
    </row>
    <row r="224" spans="1:16" ht="13.2" x14ac:dyDescent="0.25">
      <c r="A224" s="23" t="s">
        <v>42</v>
      </c>
      <c r="E224" s="24" t="s">
        <v>38</v>
      </c>
    </row>
    <row r="225" spans="1:16" ht="26.4" x14ac:dyDescent="0.25">
      <c r="A225" t="s">
        <v>44</v>
      </c>
      <c r="E225" s="22" t="s">
        <v>591</v>
      </c>
    </row>
    <row r="226" spans="1:16" ht="13.2" x14ac:dyDescent="0.25">
      <c r="A226" s="12" t="s">
        <v>36</v>
      </c>
      <c r="B226" s="16" t="s">
        <v>596</v>
      </c>
      <c r="C226" s="16" t="s">
        <v>597</v>
      </c>
      <c r="D226" s="12" t="s">
        <v>38</v>
      </c>
      <c r="E226" s="17" t="s">
        <v>598</v>
      </c>
      <c r="F226" s="18" t="s">
        <v>65</v>
      </c>
      <c r="G226" s="19">
        <v>1</v>
      </c>
      <c r="H226" s="20"/>
      <c r="I226" s="20">
        <f>ROUND(ROUND(H226,2)*ROUND(G226,3),2)</f>
        <v>0</v>
      </c>
      <c r="O226">
        <f>(I226*21)/100</f>
        <v>0</v>
      </c>
      <c r="P226" t="s">
        <v>13</v>
      </c>
    </row>
    <row r="227" spans="1:16" ht="13.2" x14ac:dyDescent="0.25">
      <c r="A227" s="21" t="s">
        <v>41</v>
      </c>
      <c r="E227" s="22" t="s">
        <v>599</v>
      </c>
    </row>
    <row r="228" spans="1:16" ht="13.2" x14ac:dyDescent="0.25">
      <c r="A228" s="23" t="s">
        <v>42</v>
      </c>
      <c r="E228" s="24" t="s">
        <v>38</v>
      </c>
    </row>
    <row r="229" spans="1:16" ht="26.4" x14ac:dyDescent="0.25">
      <c r="A229" t="s">
        <v>44</v>
      </c>
      <c r="E229" s="22" t="s">
        <v>591</v>
      </c>
    </row>
    <row r="230" spans="1:16" ht="13.2" x14ac:dyDescent="0.25">
      <c r="A230" s="12" t="s">
        <v>36</v>
      </c>
      <c r="B230" s="16" t="s">
        <v>600</v>
      </c>
      <c r="C230" s="16" t="s">
        <v>601</v>
      </c>
      <c r="D230" s="12" t="s">
        <v>38</v>
      </c>
      <c r="E230" s="17" t="s">
        <v>602</v>
      </c>
      <c r="F230" s="18" t="s">
        <v>65</v>
      </c>
      <c r="G230" s="19">
        <v>8</v>
      </c>
      <c r="H230" s="20"/>
      <c r="I230" s="20">
        <f>ROUND(ROUND(H230,2)*ROUND(G230,3),2)</f>
        <v>0</v>
      </c>
      <c r="O230">
        <f>(I230*21)/100</f>
        <v>0</v>
      </c>
      <c r="P230" t="s">
        <v>13</v>
      </c>
    </row>
    <row r="231" spans="1:16" ht="13.2" x14ac:dyDescent="0.25">
      <c r="A231" s="21" t="s">
        <v>41</v>
      </c>
      <c r="E231" s="22" t="s">
        <v>38</v>
      </c>
    </row>
    <row r="232" spans="1:16" ht="13.2" x14ac:dyDescent="0.25">
      <c r="A232" s="23" t="s">
        <v>42</v>
      </c>
      <c r="E232" s="24" t="s">
        <v>38</v>
      </c>
    </row>
    <row r="233" spans="1:16" ht="26.4" x14ac:dyDescent="0.25">
      <c r="A233" t="s">
        <v>44</v>
      </c>
      <c r="E233" s="22" t="s">
        <v>591</v>
      </c>
    </row>
    <row r="234" spans="1:16" ht="13.2" x14ac:dyDescent="0.25">
      <c r="A234" s="12" t="s">
        <v>36</v>
      </c>
      <c r="B234" s="16" t="s">
        <v>603</v>
      </c>
      <c r="C234" s="16" t="s">
        <v>604</v>
      </c>
      <c r="D234" s="12" t="s">
        <v>38</v>
      </c>
      <c r="E234" s="17" t="s">
        <v>605</v>
      </c>
      <c r="F234" s="18" t="s">
        <v>65</v>
      </c>
      <c r="G234" s="19">
        <v>2</v>
      </c>
      <c r="H234" s="20"/>
      <c r="I234" s="20">
        <f>ROUND(ROUND(H234,2)*ROUND(G234,3),2)</f>
        <v>0</v>
      </c>
      <c r="O234">
        <f>(I234*21)/100</f>
        <v>0</v>
      </c>
      <c r="P234" t="s">
        <v>13</v>
      </c>
    </row>
    <row r="235" spans="1:16" ht="13.2" x14ac:dyDescent="0.25">
      <c r="A235" s="21" t="s">
        <v>41</v>
      </c>
      <c r="E235" s="22" t="s">
        <v>606</v>
      </c>
    </row>
    <row r="236" spans="1:16" ht="13.2" x14ac:dyDescent="0.25">
      <c r="A236" s="23" t="s">
        <v>42</v>
      </c>
      <c r="E236" s="24" t="s">
        <v>38</v>
      </c>
    </row>
    <row r="237" spans="1:16" ht="26.4" x14ac:dyDescent="0.25">
      <c r="A237" t="s">
        <v>44</v>
      </c>
      <c r="E237" s="22" t="s">
        <v>591</v>
      </c>
    </row>
    <row r="238" spans="1:16" ht="13.2" x14ac:dyDescent="0.25">
      <c r="A238" s="12" t="s">
        <v>36</v>
      </c>
      <c r="B238" s="16" t="s">
        <v>607</v>
      </c>
      <c r="C238" s="16" t="s">
        <v>608</v>
      </c>
      <c r="D238" s="12" t="s">
        <v>38</v>
      </c>
      <c r="E238" s="17" t="s">
        <v>609</v>
      </c>
      <c r="F238" s="18" t="s">
        <v>65</v>
      </c>
      <c r="G238" s="19">
        <v>1</v>
      </c>
      <c r="H238" s="20"/>
      <c r="I238" s="20">
        <f>ROUND(ROUND(H238,2)*ROUND(G238,3),2)</f>
        <v>0</v>
      </c>
      <c r="O238">
        <f>(I238*21)/100</f>
        <v>0</v>
      </c>
      <c r="P238" t="s">
        <v>13</v>
      </c>
    </row>
    <row r="239" spans="1:16" ht="13.2" x14ac:dyDescent="0.25">
      <c r="A239" s="21" t="s">
        <v>41</v>
      </c>
      <c r="E239" s="22" t="s">
        <v>38</v>
      </c>
    </row>
    <row r="240" spans="1:16" ht="13.2" x14ac:dyDescent="0.25">
      <c r="A240" s="23" t="s">
        <v>42</v>
      </c>
      <c r="E240" s="24" t="s">
        <v>38</v>
      </c>
    </row>
    <row r="241" spans="1:16" ht="26.4" x14ac:dyDescent="0.25">
      <c r="A241" t="s">
        <v>44</v>
      </c>
      <c r="E241" s="22" t="s">
        <v>591</v>
      </c>
    </row>
    <row r="242" spans="1:16" ht="13.2" x14ac:dyDescent="0.25">
      <c r="A242" s="12" t="s">
        <v>36</v>
      </c>
      <c r="B242" s="16" t="s">
        <v>610</v>
      </c>
      <c r="C242" s="16" t="s">
        <v>611</v>
      </c>
      <c r="D242" s="12" t="s">
        <v>38</v>
      </c>
      <c r="E242" s="17" t="s">
        <v>612</v>
      </c>
      <c r="F242" s="18" t="s">
        <v>119</v>
      </c>
      <c r="G242" s="19">
        <v>12</v>
      </c>
      <c r="H242" s="20"/>
      <c r="I242" s="20">
        <f>ROUND(ROUND(H242,2)*ROUND(G242,3),2)</f>
        <v>0</v>
      </c>
      <c r="O242">
        <f>(I242*21)/100</f>
        <v>0</v>
      </c>
      <c r="P242" t="s">
        <v>13</v>
      </c>
    </row>
    <row r="243" spans="1:16" ht="13.2" x14ac:dyDescent="0.25">
      <c r="A243" s="21" t="s">
        <v>41</v>
      </c>
      <c r="E243" s="22" t="s">
        <v>613</v>
      </c>
    </row>
    <row r="244" spans="1:16" ht="13.2" x14ac:dyDescent="0.25">
      <c r="A244" s="23" t="s">
        <v>42</v>
      </c>
      <c r="E244" s="24" t="s">
        <v>38</v>
      </c>
    </row>
    <row r="245" spans="1:16" ht="39.6" x14ac:dyDescent="0.25">
      <c r="A245" t="s">
        <v>44</v>
      </c>
      <c r="E245" s="22" t="s">
        <v>614</v>
      </c>
    </row>
    <row r="246" spans="1:16" ht="13.2" x14ac:dyDescent="0.25">
      <c r="A246" s="12" t="s">
        <v>36</v>
      </c>
      <c r="B246" s="16" t="s">
        <v>615</v>
      </c>
      <c r="C246" s="16" t="s">
        <v>616</v>
      </c>
      <c r="D246" s="12" t="s">
        <v>38</v>
      </c>
      <c r="E246" s="17" t="s">
        <v>617</v>
      </c>
      <c r="F246" s="18" t="s">
        <v>541</v>
      </c>
      <c r="G246" s="19">
        <v>2692.34</v>
      </c>
      <c r="H246" s="20"/>
      <c r="I246" s="20">
        <f>ROUND(ROUND(H246,2)*ROUND(G246,3),2)</f>
        <v>0</v>
      </c>
      <c r="O246">
        <f>(I246*21)/100</f>
        <v>0</v>
      </c>
      <c r="P246" t="s">
        <v>13</v>
      </c>
    </row>
    <row r="247" spans="1:16" ht="13.2" x14ac:dyDescent="0.25">
      <c r="A247" s="21" t="s">
        <v>41</v>
      </c>
      <c r="E247" s="22" t="s">
        <v>38</v>
      </c>
    </row>
    <row r="248" spans="1:16" ht="13.2" x14ac:dyDescent="0.25">
      <c r="A248" s="23" t="s">
        <v>42</v>
      </c>
      <c r="E248" s="24" t="s">
        <v>618</v>
      </c>
    </row>
    <row r="249" spans="1:16" ht="52.8" x14ac:dyDescent="0.25">
      <c r="A249" t="s">
        <v>44</v>
      </c>
      <c r="E249" s="22" t="s">
        <v>619</v>
      </c>
    </row>
    <row r="250" spans="1:16" ht="13.2" x14ac:dyDescent="0.25">
      <c r="A250" s="12" t="s">
        <v>36</v>
      </c>
      <c r="B250" s="16" t="s">
        <v>620</v>
      </c>
      <c r="C250" s="16" t="s">
        <v>621</v>
      </c>
      <c r="D250" s="12" t="s">
        <v>38</v>
      </c>
      <c r="E250" s="17" t="s">
        <v>622</v>
      </c>
      <c r="F250" s="18" t="s">
        <v>541</v>
      </c>
      <c r="G250" s="19">
        <v>2682</v>
      </c>
      <c r="H250" s="20"/>
      <c r="I250" s="20">
        <f>ROUND(ROUND(H250,2)*ROUND(G250,3),2)</f>
        <v>0</v>
      </c>
      <c r="O250">
        <f>(I250*21)/100</f>
        <v>0</v>
      </c>
      <c r="P250" t="s">
        <v>13</v>
      </c>
    </row>
    <row r="251" spans="1:16" ht="13.2" x14ac:dyDescent="0.25">
      <c r="A251" s="21" t="s">
        <v>41</v>
      </c>
      <c r="E251" s="22" t="s">
        <v>38</v>
      </c>
    </row>
    <row r="252" spans="1:16" ht="13.2" x14ac:dyDescent="0.25">
      <c r="A252" s="23" t="s">
        <v>42</v>
      </c>
      <c r="E252" s="24" t="s">
        <v>38</v>
      </c>
    </row>
    <row r="253" spans="1:16" ht="39.6" x14ac:dyDescent="0.25">
      <c r="A253" t="s">
        <v>44</v>
      </c>
      <c r="E253" s="22" t="s">
        <v>614</v>
      </c>
    </row>
    <row r="254" spans="1:16" ht="13.2" x14ac:dyDescent="0.25">
      <c r="A254" s="12" t="s">
        <v>36</v>
      </c>
      <c r="B254" s="16" t="s">
        <v>623</v>
      </c>
      <c r="C254" s="16" t="s">
        <v>624</v>
      </c>
      <c r="D254" s="12" t="s">
        <v>38</v>
      </c>
      <c r="E254" s="17" t="s">
        <v>625</v>
      </c>
      <c r="F254" s="18" t="s">
        <v>65</v>
      </c>
      <c r="G254" s="19">
        <v>6</v>
      </c>
      <c r="H254" s="20"/>
      <c r="I254" s="20">
        <f>ROUND(ROUND(H254,2)*ROUND(G254,3),2)</f>
        <v>0</v>
      </c>
      <c r="O254">
        <f>(I254*21)/100</f>
        <v>0</v>
      </c>
      <c r="P254" t="s">
        <v>13</v>
      </c>
    </row>
    <row r="255" spans="1:16" ht="13.2" x14ac:dyDescent="0.25">
      <c r="A255" s="21" t="s">
        <v>41</v>
      </c>
      <c r="E255" s="22" t="s">
        <v>38</v>
      </c>
    </row>
    <row r="256" spans="1:16" ht="13.2" x14ac:dyDescent="0.25">
      <c r="A256" s="23" t="s">
        <v>42</v>
      </c>
      <c r="E256" s="24" t="s">
        <v>626</v>
      </c>
    </row>
    <row r="257" spans="1:16" ht="52.8" x14ac:dyDescent="0.25">
      <c r="A257" t="s">
        <v>44</v>
      </c>
      <c r="E257" s="22" t="s">
        <v>627</v>
      </c>
    </row>
    <row r="258" spans="1:16" ht="13.2" x14ac:dyDescent="0.25">
      <c r="A258" s="12" t="s">
        <v>36</v>
      </c>
      <c r="B258" s="16" t="s">
        <v>628</v>
      </c>
      <c r="C258" s="16" t="s">
        <v>629</v>
      </c>
      <c r="D258" s="12" t="s">
        <v>38</v>
      </c>
      <c r="E258" s="17" t="s">
        <v>630</v>
      </c>
      <c r="F258" s="18" t="s">
        <v>65</v>
      </c>
      <c r="G258" s="19">
        <v>2</v>
      </c>
      <c r="H258" s="20"/>
      <c r="I258" s="20">
        <f>ROUND(ROUND(H258,2)*ROUND(G258,3),2)</f>
        <v>0</v>
      </c>
      <c r="O258">
        <f>(I258*21)/100</f>
        <v>0</v>
      </c>
      <c r="P258" t="s">
        <v>13</v>
      </c>
    </row>
    <row r="259" spans="1:16" ht="13.2" x14ac:dyDescent="0.25">
      <c r="A259" s="21" t="s">
        <v>41</v>
      </c>
      <c r="E259" s="22" t="s">
        <v>38</v>
      </c>
    </row>
    <row r="260" spans="1:16" ht="13.2" x14ac:dyDescent="0.25">
      <c r="A260" s="23" t="s">
        <v>42</v>
      </c>
      <c r="E260" s="24" t="s">
        <v>631</v>
      </c>
    </row>
    <row r="261" spans="1:16" ht="52.8" x14ac:dyDescent="0.25">
      <c r="A261" t="s">
        <v>44</v>
      </c>
      <c r="E261" s="22" t="s">
        <v>627</v>
      </c>
    </row>
    <row r="262" spans="1:16" ht="13.2" x14ac:dyDescent="0.25">
      <c r="A262" s="12" t="s">
        <v>36</v>
      </c>
      <c r="B262" s="16" t="s">
        <v>632</v>
      </c>
      <c r="C262" s="16" t="s">
        <v>633</v>
      </c>
      <c r="D262" s="12" t="s">
        <v>38</v>
      </c>
      <c r="E262" s="17" t="s">
        <v>634</v>
      </c>
      <c r="F262" s="18" t="s">
        <v>65</v>
      </c>
      <c r="G262" s="19">
        <v>2</v>
      </c>
      <c r="H262" s="20"/>
      <c r="I262" s="20">
        <f>ROUND(ROUND(H262,2)*ROUND(G262,3),2)</f>
        <v>0</v>
      </c>
      <c r="O262">
        <f>(I262*21)/100</f>
        <v>0</v>
      </c>
      <c r="P262" t="s">
        <v>13</v>
      </c>
    </row>
    <row r="263" spans="1:16" ht="13.2" x14ac:dyDescent="0.25">
      <c r="A263" s="21" t="s">
        <v>41</v>
      </c>
      <c r="E263" s="22" t="s">
        <v>635</v>
      </c>
    </row>
    <row r="264" spans="1:16" ht="13.2" x14ac:dyDescent="0.25">
      <c r="A264" s="23" t="s">
        <v>42</v>
      </c>
      <c r="E264" s="24" t="s">
        <v>631</v>
      </c>
    </row>
    <row r="265" spans="1:16" ht="52.8" x14ac:dyDescent="0.25">
      <c r="A265" t="s">
        <v>44</v>
      </c>
      <c r="E265" s="22" t="s">
        <v>627</v>
      </c>
    </row>
    <row r="266" spans="1:16" ht="13.2" x14ac:dyDescent="0.25">
      <c r="A266" s="12" t="s">
        <v>36</v>
      </c>
      <c r="B266" s="16" t="s">
        <v>636</v>
      </c>
      <c r="C266" s="16" t="s">
        <v>637</v>
      </c>
      <c r="D266" s="12" t="s">
        <v>38</v>
      </c>
      <c r="E266" s="17" t="s">
        <v>638</v>
      </c>
      <c r="F266" s="18" t="s">
        <v>65</v>
      </c>
      <c r="G266" s="19">
        <v>2</v>
      </c>
      <c r="H266" s="20"/>
      <c r="I266" s="20">
        <f>ROUND(ROUND(H266,2)*ROUND(G266,3),2)</f>
        <v>0</v>
      </c>
      <c r="O266">
        <f>(I266*21)/100</f>
        <v>0</v>
      </c>
      <c r="P266" t="s">
        <v>13</v>
      </c>
    </row>
    <row r="267" spans="1:16" ht="13.2" x14ac:dyDescent="0.25">
      <c r="A267" s="21" t="s">
        <v>41</v>
      </c>
      <c r="E267" s="22" t="s">
        <v>38</v>
      </c>
    </row>
    <row r="268" spans="1:16" ht="13.2" x14ac:dyDescent="0.25">
      <c r="A268" s="23" t="s">
        <v>42</v>
      </c>
      <c r="E268" s="24" t="s">
        <v>631</v>
      </c>
    </row>
    <row r="269" spans="1:16" ht="52.8" x14ac:dyDescent="0.25">
      <c r="A269" t="s">
        <v>44</v>
      </c>
      <c r="E269" s="22" t="s">
        <v>627</v>
      </c>
    </row>
    <row r="270" spans="1:16" ht="13.2" x14ac:dyDescent="0.25">
      <c r="A270" s="12" t="s">
        <v>36</v>
      </c>
      <c r="B270" s="16" t="s">
        <v>639</v>
      </c>
      <c r="C270" s="16" t="s">
        <v>640</v>
      </c>
      <c r="D270" s="12" t="s">
        <v>38</v>
      </c>
      <c r="E270" s="17" t="s">
        <v>641</v>
      </c>
      <c r="F270" s="18" t="s">
        <v>541</v>
      </c>
      <c r="G270" s="19">
        <v>445.23</v>
      </c>
      <c r="H270" s="20"/>
      <c r="I270" s="20">
        <f>ROUND(ROUND(H270,2)*ROUND(G270,3),2)</f>
        <v>0</v>
      </c>
      <c r="O270">
        <f>(I270*21)/100</f>
        <v>0</v>
      </c>
      <c r="P270" t="s">
        <v>13</v>
      </c>
    </row>
    <row r="271" spans="1:16" ht="13.2" x14ac:dyDescent="0.25">
      <c r="A271" s="21" t="s">
        <v>41</v>
      </c>
      <c r="E271" s="22" t="s">
        <v>38</v>
      </c>
    </row>
    <row r="272" spans="1:16" ht="13.2" x14ac:dyDescent="0.25">
      <c r="A272" s="23" t="s">
        <v>42</v>
      </c>
      <c r="E272" s="24" t="s">
        <v>642</v>
      </c>
    </row>
    <row r="273" spans="1:16" ht="52.8" x14ac:dyDescent="0.25">
      <c r="A273" t="s">
        <v>44</v>
      </c>
      <c r="E273" s="22" t="s">
        <v>643</v>
      </c>
    </row>
    <row r="274" spans="1:16" ht="13.2" x14ac:dyDescent="0.25">
      <c r="A274" s="12" t="s">
        <v>36</v>
      </c>
      <c r="B274" s="16" t="s">
        <v>644</v>
      </c>
      <c r="C274" s="16" t="s">
        <v>645</v>
      </c>
      <c r="D274" s="12" t="s">
        <v>38</v>
      </c>
      <c r="E274" s="17" t="s">
        <v>646</v>
      </c>
      <c r="F274" s="18" t="s">
        <v>541</v>
      </c>
      <c r="G274" s="19">
        <v>560.61</v>
      </c>
      <c r="H274" s="20"/>
      <c r="I274" s="20">
        <f>ROUND(ROUND(H274,2)*ROUND(G274,3),2)</f>
        <v>0</v>
      </c>
      <c r="O274">
        <f>(I274*21)/100</f>
        <v>0</v>
      </c>
      <c r="P274" t="s">
        <v>13</v>
      </c>
    </row>
    <row r="275" spans="1:16" ht="13.2" x14ac:dyDescent="0.25">
      <c r="A275" s="21" t="s">
        <v>41</v>
      </c>
      <c r="E275" s="22" t="s">
        <v>38</v>
      </c>
    </row>
    <row r="276" spans="1:16" ht="13.2" x14ac:dyDescent="0.25">
      <c r="A276" s="23" t="s">
        <v>42</v>
      </c>
      <c r="E276" s="24" t="s">
        <v>647</v>
      </c>
    </row>
    <row r="277" spans="1:16" ht="52.8" x14ac:dyDescent="0.25">
      <c r="A277" t="s">
        <v>44</v>
      </c>
      <c r="E277" s="22" t="s">
        <v>643</v>
      </c>
    </row>
    <row r="278" spans="1:16" ht="13.2" x14ac:dyDescent="0.25">
      <c r="A278" s="12" t="s">
        <v>36</v>
      </c>
      <c r="B278" s="16" t="s">
        <v>648</v>
      </c>
      <c r="C278" s="16" t="s">
        <v>649</v>
      </c>
      <c r="D278" s="12" t="s">
        <v>38</v>
      </c>
      <c r="E278" s="17" t="s">
        <v>650</v>
      </c>
      <c r="F278" s="18" t="s">
        <v>541</v>
      </c>
      <c r="G278" s="19">
        <v>124.82</v>
      </c>
      <c r="H278" s="20"/>
      <c r="I278" s="20">
        <f>ROUND(ROUND(H278,2)*ROUND(G278,3),2)</f>
        <v>0</v>
      </c>
      <c r="O278">
        <f>(I278*21)/100</f>
        <v>0</v>
      </c>
      <c r="P278" t="s">
        <v>13</v>
      </c>
    </row>
    <row r="279" spans="1:16" ht="13.2" x14ac:dyDescent="0.25">
      <c r="A279" s="21" t="s">
        <v>41</v>
      </c>
      <c r="E279" s="22" t="s">
        <v>651</v>
      </c>
    </row>
    <row r="280" spans="1:16" ht="13.2" x14ac:dyDescent="0.25">
      <c r="A280" s="23" t="s">
        <v>42</v>
      </c>
      <c r="E280" s="24" t="s">
        <v>652</v>
      </c>
    </row>
    <row r="281" spans="1:16" ht="52.8" x14ac:dyDescent="0.25">
      <c r="A281" t="s">
        <v>44</v>
      </c>
      <c r="E281" s="22" t="s">
        <v>643</v>
      </c>
    </row>
    <row r="282" spans="1:16" ht="13.2" x14ac:dyDescent="0.25">
      <c r="A282" s="12" t="s">
        <v>36</v>
      </c>
      <c r="B282" s="16" t="s">
        <v>653</v>
      </c>
      <c r="C282" s="16" t="s">
        <v>654</v>
      </c>
      <c r="D282" s="12" t="s">
        <v>38</v>
      </c>
      <c r="E282" s="17" t="s">
        <v>655</v>
      </c>
      <c r="F282" s="18" t="s">
        <v>541</v>
      </c>
      <c r="G282" s="19">
        <v>166.69</v>
      </c>
      <c r="H282" s="20"/>
      <c r="I282" s="20">
        <f>ROUND(ROUND(H282,2)*ROUND(G282,3),2)</f>
        <v>0</v>
      </c>
      <c r="O282">
        <f>(I282*21)/100</f>
        <v>0</v>
      </c>
      <c r="P282" t="s">
        <v>13</v>
      </c>
    </row>
    <row r="283" spans="1:16" ht="13.2" x14ac:dyDescent="0.25">
      <c r="A283" s="21" t="s">
        <v>41</v>
      </c>
      <c r="E283" s="22" t="s">
        <v>38</v>
      </c>
    </row>
    <row r="284" spans="1:16" ht="13.2" x14ac:dyDescent="0.25">
      <c r="A284" s="23" t="s">
        <v>42</v>
      </c>
      <c r="E284" s="24" t="s">
        <v>656</v>
      </c>
    </row>
    <row r="285" spans="1:16" ht="52.8" x14ac:dyDescent="0.25">
      <c r="A285" t="s">
        <v>44</v>
      </c>
      <c r="E285" s="22" t="s">
        <v>643</v>
      </c>
    </row>
    <row r="286" spans="1:16" ht="13.2" x14ac:dyDescent="0.25">
      <c r="A286" s="12" t="s">
        <v>36</v>
      </c>
      <c r="B286" s="16" t="s">
        <v>657</v>
      </c>
      <c r="C286" s="16" t="s">
        <v>658</v>
      </c>
      <c r="D286" s="12" t="s">
        <v>38</v>
      </c>
      <c r="E286" s="17" t="s">
        <v>659</v>
      </c>
      <c r="F286" s="18" t="s">
        <v>541</v>
      </c>
      <c r="G286" s="19">
        <v>445.23</v>
      </c>
      <c r="H286" s="20"/>
      <c r="I286" s="20">
        <f>ROUND(ROUND(H286,2)*ROUND(G286,3),2)</f>
        <v>0</v>
      </c>
      <c r="O286">
        <f>(I286*21)/100</f>
        <v>0</v>
      </c>
      <c r="P286" t="s">
        <v>13</v>
      </c>
    </row>
    <row r="287" spans="1:16" ht="13.2" x14ac:dyDescent="0.25">
      <c r="A287" s="21" t="s">
        <v>41</v>
      </c>
      <c r="E287" s="22" t="s">
        <v>38</v>
      </c>
    </row>
    <row r="288" spans="1:16" ht="13.2" x14ac:dyDescent="0.25">
      <c r="A288" s="23" t="s">
        <v>42</v>
      </c>
      <c r="E288" s="24" t="s">
        <v>660</v>
      </c>
    </row>
    <row r="289" spans="1:16" ht="26.4" x14ac:dyDescent="0.25">
      <c r="A289" t="s">
        <v>44</v>
      </c>
      <c r="E289" s="22" t="s">
        <v>661</v>
      </c>
    </row>
    <row r="290" spans="1:16" ht="13.2" x14ac:dyDescent="0.25">
      <c r="A290" s="12" t="s">
        <v>36</v>
      </c>
      <c r="B290" s="16" t="s">
        <v>662</v>
      </c>
      <c r="C290" s="16" t="s">
        <v>663</v>
      </c>
      <c r="D290" s="12" t="s">
        <v>38</v>
      </c>
      <c r="E290" s="17" t="s">
        <v>664</v>
      </c>
      <c r="F290" s="18" t="s">
        <v>541</v>
      </c>
      <c r="G290" s="19">
        <v>560.61</v>
      </c>
      <c r="H290" s="20"/>
      <c r="I290" s="20">
        <f>ROUND(ROUND(H290,2)*ROUND(G290,3),2)</f>
        <v>0</v>
      </c>
      <c r="O290">
        <f>(I290*21)/100</f>
        <v>0</v>
      </c>
      <c r="P290" t="s">
        <v>13</v>
      </c>
    </row>
    <row r="291" spans="1:16" ht="13.2" x14ac:dyDescent="0.25">
      <c r="A291" s="21" t="s">
        <v>41</v>
      </c>
      <c r="E291" s="22" t="s">
        <v>38</v>
      </c>
    </row>
    <row r="292" spans="1:16" ht="13.2" x14ac:dyDescent="0.25">
      <c r="A292" s="23" t="s">
        <v>42</v>
      </c>
      <c r="E292" s="24" t="s">
        <v>647</v>
      </c>
    </row>
    <row r="293" spans="1:16" ht="26.4" x14ac:dyDescent="0.25">
      <c r="A293" t="s">
        <v>44</v>
      </c>
      <c r="E293" s="22" t="s">
        <v>661</v>
      </c>
    </row>
    <row r="294" spans="1:16" ht="13.2" x14ac:dyDescent="0.25">
      <c r="A294" s="12" t="s">
        <v>36</v>
      </c>
      <c r="B294" s="16" t="s">
        <v>665</v>
      </c>
      <c r="C294" s="16" t="s">
        <v>666</v>
      </c>
      <c r="D294" s="12" t="s">
        <v>38</v>
      </c>
      <c r="E294" s="17" t="s">
        <v>667</v>
      </c>
      <c r="F294" s="18" t="s">
        <v>541</v>
      </c>
      <c r="G294" s="19">
        <v>173.64</v>
      </c>
      <c r="H294" s="20"/>
      <c r="I294" s="20">
        <f>ROUND(ROUND(H294,2)*ROUND(G294,3),2)</f>
        <v>0</v>
      </c>
      <c r="O294">
        <f>(I294*21)/100</f>
        <v>0</v>
      </c>
      <c r="P294" t="s">
        <v>13</v>
      </c>
    </row>
    <row r="295" spans="1:16" ht="13.2" x14ac:dyDescent="0.25">
      <c r="A295" s="21" t="s">
        <v>41</v>
      </c>
      <c r="E295" s="22" t="s">
        <v>651</v>
      </c>
    </row>
    <row r="296" spans="1:16" ht="13.2" x14ac:dyDescent="0.25">
      <c r="A296" s="23" t="s">
        <v>42</v>
      </c>
      <c r="E296" s="24" t="s">
        <v>668</v>
      </c>
    </row>
    <row r="297" spans="1:16" ht="26.4" x14ac:dyDescent="0.25">
      <c r="A297" t="s">
        <v>44</v>
      </c>
      <c r="E297" s="22" t="s">
        <v>661</v>
      </c>
    </row>
    <row r="298" spans="1:16" ht="13.2" x14ac:dyDescent="0.25">
      <c r="A298" s="12" t="s">
        <v>36</v>
      </c>
      <c r="B298" s="16" t="s">
        <v>669</v>
      </c>
      <c r="C298" s="16" t="s">
        <v>670</v>
      </c>
      <c r="D298" s="12" t="s">
        <v>38</v>
      </c>
      <c r="E298" s="17" t="s">
        <v>671</v>
      </c>
      <c r="F298" s="18" t="s">
        <v>541</v>
      </c>
      <c r="G298" s="19">
        <v>166.69</v>
      </c>
      <c r="H298" s="20"/>
      <c r="I298" s="20">
        <f>ROUND(ROUND(H298,2)*ROUND(G298,3),2)</f>
        <v>0</v>
      </c>
      <c r="O298">
        <f>(I298*21)/100</f>
        <v>0</v>
      </c>
      <c r="P298" t="s">
        <v>13</v>
      </c>
    </row>
    <row r="299" spans="1:16" ht="13.2" x14ac:dyDescent="0.25">
      <c r="A299" s="21" t="s">
        <v>41</v>
      </c>
      <c r="E299" s="22" t="s">
        <v>38</v>
      </c>
    </row>
    <row r="300" spans="1:16" ht="13.2" x14ac:dyDescent="0.25">
      <c r="A300" s="23" t="s">
        <v>42</v>
      </c>
      <c r="E300" s="24" t="s">
        <v>656</v>
      </c>
    </row>
    <row r="301" spans="1:16" ht="26.4" x14ac:dyDescent="0.25">
      <c r="A301" t="s">
        <v>44</v>
      </c>
      <c r="E301" s="22" t="s">
        <v>661</v>
      </c>
    </row>
    <row r="302" spans="1:16" ht="13.2" x14ac:dyDescent="0.25">
      <c r="A302" s="12" t="s">
        <v>36</v>
      </c>
      <c r="B302" s="16" t="s">
        <v>672</v>
      </c>
      <c r="C302" s="16" t="s">
        <v>673</v>
      </c>
      <c r="D302" s="12" t="s">
        <v>38</v>
      </c>
      <c r="E302" s="17" t="s">
        <v>674</v>
      </c>
      <c r="F302" s="18" t="s">
        <v>541</v>
      </c>
      <c r="G302" s="19">
        <v>49.5</v>
      </c>
      <c r="H302" s="20"/>
      <c r="I302" s="20">
        <f>ROUND(ROUND(H302,2)*ROUND(G302,3),2)</f>
        <v>0</v>
      </c>
      <c r="O302">
        <f>(I302*21)/100</f>
        <v>0</v>
      </c>
      <c r="P302" t="s">
        <v>13</v>
      </c>
    </row>
    <row r="303" spans="1:16" ht="13.2" x14ac:dyDescent="0.25">
      <c r="A303" s="21" t="s">
        <v>41</v>
      </c>
      <c r="E303" s="22" t="s">
        <v>675</v>
      </c>
    </row>
    <row r="304" spans="1:16" ht="13.2" x14ac:dyDescent="0.25">
      <c r="A304" s="23" t="s">
        <v>42</v>
      </c>
      <c r="E304" s="24" t="s">
        <v>676</v>
      </c>
    </row>
    <row r="305" spans="1:16" ht="264" x14ac:dyDescent="0.25">
      <c r="A305" t="s">
        <v>44</v>
      </c>
      <c r="E305" s="22" t="s">
        <v>677</v>
      </c>
    </row>
    <row r="306" spans="1:16" ht="13.2" x14ac:dyDescent="0.25">
      <c r="A306" s="12" t="s">
        <v>36</v>
      </c>
      <c r="B306" s="16" t="s">
        <v>115</v>
      </c>
      <c r="C306" s="16" t="s">
        <v>678</v>
      </c>
      <c r="D306" s="12" t="s">
        <v>38</v>
      </c>
      <c r="E306" s="17" t="s">
        <v>679</v>
      </c>
      <c r="F306" s="18" t="s">
        <v>541</v>
      </c>
      <c r="G306" s="19">
        <v>19</v>
      </c>
      <c r="H306" s="20"/>
      <c r="I306" s="20">
        <f>ROUND(ROUND(H306,2)*ROUND(G306,3),2)</f>
        <v>0</v>
      </c>
      <c r="O306">
        <f>(I306*21)/100</f>
        <v>0</v>
      </c>
      <c r="P306" t="s">
        <v>13</v>
      </c>
    </row>
    <row r="307" spans="1:16" ht="13.2" x14ac:dyDescent="0.25">
      <c r="A307" s="21" t="s">
        <v>41</v>
      </c>
      <c r="E307" s="22" t="s">
        <v>680</v>
      </c>
    </row>
    <row r="308" spans="1:16" ht="13.2" x14ac:dyDescent="0.25">
      <c r="A308" s="23" t="s">
        <v>42</v>
      </c>
      <c r="E308" s="24" t="s">
        <v>38</v>
      </c>
    </row>
    <row r="309" spans="1:16" ht="264" x14ac:dyDescent="0.25">
      <c r="A309" t="s">
        <v>44</v>
      </c>
      <c r="E309" s="22" t="s">
        <v>681</v>
      </c>
    </row>
    <row r="310" spans="1:16" ht="13.2" x14ac:dyDescent="0.25">
      <c r="A310" s="12" t="s">
        <v>36</v>
      </c>
      <c r="B310" s="16" t="s">
        <v>682</v>
      </c>
      <c r="C310" s="16" t="s">
        <v>678</v>
      </c>
      <c r="D310" s="12" t="s">
        <v>19</v>
      </c>
      <c r="E310" s="17" t="s">
        <v>683</v>
      </c>
      <c r="F310" s="18" t="s">
        <v>541</v>
      </c>
      <c r="G310" s="19">
        <v>25</v>
      </c>
      <c r="H310" s="20"/>
      <c r="I310" s="20">
        <f>ROUND(ROUND(H310,2)*ROUND(G310,3),2)</f>
        <v>0</v>
      </c>
      <c r="O310">
        <f>(I310*21)/100</f>
        <v>0</v>
      </c>
      <c r="P310" t="s">
        <v>13</v>
      </c>
    </row>
    <row r="311" spans="1:16" ht="13.2" x14ac:dyDescent="0.25">
      <c r="A311" s="21" t="s">
        <v>41</v>
      </c>
      <c r="E311" s="22" t="s">
        <v>684</v>
      </c>
    </row>
    <row r="312" spans="1:16" ht="13.2" x14ac:dyDescent="0.25">
      <c r="A312" s="23" t="s">
        <v>42</v>
      </c>
      <c r="E312" s="24" t="s">
        <v>204</v>
      </c>
    </row>
    <row r="313" spans="1:16" ht="264" x14ac:dyDescent="0.25">
      <c r="A313" t="s">
        <v>44</v>
      </c>
      <c r="E313" s="22" t="s">
        <v>681</v>
      </c>
    </row>
    <row r="314" spans="1:16" ht="13.2" x14ac:dyDescent="0.25">
      <c r="A314" s="12" t="s">
        <v>36</v>
      </c>
      <c r="B314" s="16" t="s">
        <v>685</v>
      </c>
      <c r="C314" s="16" t="s">
        <v>686</v>
      </c>
      <c r="D314" s="12" t="s">
        <v>38</v>
      </c>
      <c r="E314" s="17" t="s">
        <v>687</v>
      </c>
      <c r="F314" s="18" t="s">
        <v>541</v>
      </c>
      <c r="G314" s="19">
        <v>20</v>
      </c>
      <c r="H314" s="20"/>
      <c r="I314" s="20">
        <f>ROUND(ROUND(H314,2)*ROUND(G314,3),2)</f>
        <v>0</v>
      </c>
      <c r="O314">
        <f>(I314*21)/100</f>
        <v>0</v>
      </c>
      <c r="P314" t="s">
        <v>13</v>
      </c>
    </row>
    <row r="315" spans="1:16" ht="26.4" x14ac:dyDescent="0.25">
      <c r="A315" s="21" t="s">
        <v>41</v>
      </c>
      <c r="E315" s="22" t="s">
        <v>688</v>
      </c>
    </row>
    <row r="316" spans="1:16" ht="13.2" x14ac:dyDescent="0.25">
      <c r="A316" s="23" t="s">
        <v>42</v>
      </c>
      <c r="E316" s="24" t="s">
        <v>38</v>
      </c>
    </row>
    <row r="317" spans="1:16" ht="224.4" x14ac:dyDescent="0.25">
      <c r="A317" t="s">
        <v>44</v>
      </c>
      <c r="E317" s="22" t="s">
        <v>689</v>
      </c>
    </row>
    <row r="318" spans="1:16" ht="13.2" x14ac:dyDescent="0.25">
      <c r="A318" s="12" t="s">
        <v>36</v>
      </c>
      <c r="B318" s="16" t="s">
        <v>690</v>
      </c>
      <c r="C318" s="16" t="s">
        <v>691</v>
      </c>
      <c r="D318" s="12" t="s">
        <v>38</v>
      </c>
      <c r="E318" s="17" t="s">
        <v>692</v>
      </c>
      <c r="F318" s="18" t="s">
        <v>65</v>
      </c>
      <c r="G318" s="19">
        <v>9</v>
      </c>
      <c r="H318" s="20"/>
      <c r="I318" s="20">
        <f>ROUND(ROUND(H318,2)*ROUND(G318,3),2)</f>
        <v>0</v>
      </c>
      <c r="O318">
        <f>(I318*21)/100</f>
        <v>0</v>
      </c>
      <c r="P318" t="s">
        <v>13</v>
      </c>
    </row>
    <row r="319" spans="1:16" ht="13.2" x14ac:dyDescent="0.25">
      <c r="A319" s="21" t="s">
        <v>41</v>
      </c>
      <c r="E319" s="22" t="s">
        <v>693</v>
      </c>
    </row>
    <row r="320" spans="1:16" ht="13.2" x14ac:dyDescent="0.25">
      <c r="A320" s="23" t="s">
        <v>42</v>
      </c>
      <c r="E320" s="24" t="s">
        <v>38</v>
      </c>
    </row>
    <row r="321" spans="1:18" ht="39.6" x14ac:dyDescent="0.25">
      <c r="A321" t="s">
        <v>44</v>
      </c>
      <c r="E321" s="22" t="s">
        <v>694</v>
      </c>
    </row>
    <row r="322" spans="1:18" ht="12.75" customHeight="1" x14ac:dyDescent="0.25">
      <c r="A322" s="5" t="s">
        <v>33</v>
      </c>
      <c r="B322" s="5"/>
      <c r="C322" s="25" t="s">
        <v>30</v>
      </c>
      <c r="D322" s="5"/>
      <c r="E322" s="14" t="s">
        <v>267</v>
      </c>
      <c r="F322" s="5"/>
      <c r="G322" s="5"/>
      <c r="H322" s="5"/>
      <c r="I322" s="26">
        <f>0+Q322</f>
        <v>0</v>
      </c>
      <c r="O322">
        <f>0+R322</f>
        <v>0</v>
      </c>
      <c r="Q322">
        <f>0+I323+I327+I331+I335+I339+I343+I347+I351+I355+I359</f>
        <v>0</v>
      </c>
      <c r="R322">
        <f>0+O323+O327+O331+O335+O339+O343+O347+O351+O355+O359</f>
        <v>0</v>
      </c>
    </row>
    <row r="323" spans="1:18" ht="13.2" x14ac:dyDescent="0.25">
      <c r="A323" s="12" t="s">
        <v>36</v>
      </c>
      <c r="B323" s="16" t="s">
        <v>695</v>
      </c>
      <c r="C323" s="16" t="s">
        <v>696</v>
      </c>
      <c r="D323" s="12" t="s">
        <v>38</v>
      </c>
      <c r="E323" s="17" t="s">
        <v>697</v>
      </c>
      <c r="F323" s="18" t="s">
        <v>541</v>
      </c>
      <c r="G323" s="19">
        <v>60</v>
      </c>
      <c r="H323" s="20"/>
      <c r="I323" s="20">
        <f>ROUND(ROUND(H323,2)*ROUND(G323,3),2)</f>
        <v>0</v>
      </c>
      <c r="O323">
        <f>(I323*21)/100</f>
        <v>0</v>
      </c>
      <c r="P323" t="s">
        <v>13</v>
      </c>
    </row>
    <row r="324" spans="1:18" ht="13.2" x14ac:dyDescent="0.25">
      <c r="A324" s="21" t="s">
        <v>41</v>
      </c>
      <c r="E324" s="22" t="s">
        <v>38</v>
      </c>
    </row>
    <row r="325" spans="1:18" ht="13.2" x14ac:dyDescent="0.25">
      <c r="A325" s="23" t="s">
        <v>42</v>
      </c>
      <c r="E325" s="24" t="s">
        <v>38</v>
      </c>
    </row>
    <row r="326" spans="1:18" ht="39.6" x14ac:dyDescent="0.25">
      <c r="A326" t="s">
        <v>44</v>
      </c>
      <c r="E326" s="22" t="s">
        <v>698</v>
      </c>
    </row>
    <row r="327" spans="1:18" ht="13.2" x14ac:dyDescent="0.25">
      <c r="A327" s="12" t="s">
        <v>36</v>
      </c>
      <c r="B327" s="16" t="s">
        <v>699</v>
      </c>
      <c r="C327" s="16" t="s">
        <v>700</v>
      </c>
      <c r="D327" s="12" t="s">
        <v>38</v>
      </c>
      <c r="E327" s="17" t="s">
        <v>701</v>
      </c>
      <c r="F327" s="18" t="s">
        <v>541</v>
      </c>
      <c r="G327" s="19">
        <v>2551.54</v>
      </c>
      <c r="H327" s="20"/>
      <c r="I327" s="20">
        <f>ROUND(ROUND(H327,2)*ROUND(G327,3),2)</f>
        <v>0</v>
      </c>
      <c r="O327">
        <f>(I327*21)/100</f>
        <v>0</v>
      </c>
      <c r="P327" t="s">
        <v>13</v>
      </c>
    </row>
    <row r="328" spans="1:18" ht="13.2" x14ac:dyDescent="0.25">
      <c r="A328" s="21" t="s">
        <v>41</v>
      </c>
      <c r="E328" s="22" t="s">
        <v>38</v>
      </c>
    </row>
    <row r="329" spans="1:18" ht="13.2" x14ac:dyDescent="0.25">
      <c r="A329" s="23" t="s">
        <v>42</v>
      </c>
      <c r="E329" s="24" t="s">
        <v>702</v>
      </c>
    </row>
    <row r="330" spans="1:18" ht="26.4" x14ac:dyDescent="0.25">
      <c r="A330" t="s">
        <v>44</v>
      </c>
      <c r="E330" s="22" t="s">
        <v>703</v>
      </c>
    </row>
    <row r="331" spans="1:18" ht="13.2" x14ac:dyDescent="0.25">
      <c r="A331" s="12" t="s">
        <v>36</v>
      </c>
      <c r="B331" s="16" t="s">
        <v>704</v>
      </c>
      <c r="C331" s="16" t="s">
        <v>705</v>
      </c>
      <c r="D331" s="12" t="s">
        <v>38</v>
      </c>
      <c r="E331" s="17" t="s">
        <v>706</v>
      </c>
      <c r="F331" s="18" t="s">
        <v>65</v>
      </c>
      <c r="G331" s="19">
        <v>8</v>
      </c>
      <c r="H331" s="20"/>
      <c r="I331" s="20">
        <f>ROUND(ROUND(H331,2)*ROUND(G331,3),2)</f>
        <v>0</v>
      </c>
      <c r="O331">
        <f>(I331*21)/100</f>
        <v>0</v>
      </c>
      <c r="P331" t="s">
        <v>13</v>
      </c>
    </row>
    <row r="332" spans="1:18" ht="13.2" x14ac:dyDescent="0.25">
      <c r="A332" s="21" t="s">
        <v>41</v>
      </c>
      <c r="E332" s="22" t="s">
        <v>38</v>
      </c>
    </row>
    <row r="333" spans="1:18" ht="13.2" x14ac:dyDescent="0.25">
      <c r="A333" s="23" t="s">
        <v>42</v>
      </c>
      <c r="E333" s="24" t="s">
        <v>38</v>
      </c>
    </row>
    <row r="334" spans="1:18" ht="92.4" x14ac:dyDescent="0.25">
      <c r="A334" t="s">
        <v>44</v>
      </c>
      <c r="E334" s="22" t="s">
        <v>707</v>
      </c>
    </row>
    <row r="335" spans="1:18" ht="13.2" x14ac:dyDescent="0.25">
      <c r="A335" s="12" t="s">
        <v>36</v>
      </c>
      <c r="B335" s="16" t="s">
        <v>708</v>
      </c>
      <c r="C335" s="16" t="s">
        <v>709</v>
      </c>
      <c r="D335" s="12" t="s">
        <v>38</v>
      </c>
      <c r="E335" s="17" t="s">
        <v>710</v>
      </c>
      <c r="F335" s="18" t="s">
        <v>119</v>
      </c>
      <c r="G335" s="19">
        <v>2.5</v>
      </c>
      <c r="H335" s="20"/>
      <c r="I335" s="20">
        <f>ROUND(ROUND(H335,2)*ROUND(G335,3),2)</f>
        <v>0</v>
      </c>
      <c r="O335">
        <f>(I335*21)/100</f>
        <v>0</v>
      </c>
      <c r="P335" t="s">
        <v>13</v>
      </c>
    </row>
    <row r="336" spans="1:18" ht="13.2" x14ac:dyDescent="0.25">
      <c r="A336" s="21" t="s">
        <v>41</v>
      </c>
      <c r="E336" s="22" t="s">
        <v>38</v>
      </c>
    </row>
    <row r="337" spans="1:16" ht="13.2" x14ac:dyDescent="0.25">
      <c r="A337" s="23" t="s">
        <v>42</v>
      </c>
      <c r="E337" s="24" t="s">
        <v>38</v>
      </c>
    </row>
    <row r="338" spans="1:16" ht="79.2" x14ac:dyDescent="0.25">
      <c r="A338" t="s">
        <v>44</v>
      </c>
      <c r="E338" s="22" t="s">
        <v>711</v>
      </c>
    </row>
    <row r="339" spans="1:16" ht="13.2" x14ac:dyDescent="0.25">
      <c r="A339" s="12" t="s">
        <v>36</v>
      </c>
      <c r="B339" s="16" t="s">
        <v>712</v>
      </c>
      <c r="C339" s="16" t="s">
        <v>713</v>
      </c>
      <c r="D339" s="12" t="s">
        <v>38</v>
      </c>
      <c r="E339" s="17" t="s">
        <v>714</v>
      </c>
      <c r="F339" s="18" t="s">
        <v>119</v>
      </c>
      <c r="G339" s="19">
        <v>12</v>
      </c>
      <c r="H339" s="20"/>
      <c r="I339" s="20">
        <f>ROUND(ROUND(H339,2)*ROUND(G339,3),2)</f>
        <v>0</v>
      </c>
      <c r="O339">
        <f>(I339*21)/100</f>
        <v>0</v>
      </c>
      <c r="P339" t="s">
        <v>13</v>
      </c>
    </row>
    <row r="340" spans="1:16" ht="13.2" x14ac:dyDescent="0.25">
      <c r="A340" s="21" t="s">
        <v>41</v>
      </c>
      <c r="E340" s="22" t="s">
        <v>38</v>
      </c>
    </row>
    <row r="341" spans="1:16" ht="13.2" x14ac:dyDescent="0.25">
      <c r="A341" s="23" t="s">
        <v>42</v>
      </c>
      <c r="E341" s="24" t="s">
        <v>38</v>
      </c>
    </row>
    <row r="342" spans="1:16" ht="79.2" x14ac:dyDescent="0.25">
      <c r="A342" t="s">
        <v>44</v>
      </c>
      <c r="E342" s="22" t="s">
        <v>711</v>
      </c>
    </row>
    <row r="343" spans="1:16" ht="13.2" x14ac:dyDescent="0.25">
      <c r="A343" s="12" t="s">
        <v>36</v>
      </c>
      <c r="B343" s="16" t="s">
        <v>715</v>
      </c>
      <c r="C343" s="16" t="s">
        <v>716</v>
      </c>
      <c r="D343" s="12" t="s">
        <v>38</v>
      </c>
      <c r="E343" s="17" t="s">
        <v>717</v>
      </c>
      <c r="F343" s="18" t="s">
        <v>541</v>
      </c>
      <c r="G343" s="19">
        <v>84</v>
      </c>
      <c r="H343" s="20"/>
      <c r="I343" s="20">
        <f>ROUND(ROUND(H343,2)*ROUND(G343,3),2)</f>
        <v>0</v>
      </c>
      <c r="O343">
        <f>(I343*21)/100</f>
        <v>0</v>
      </c>
      <c r="P343" t="s">
        <v>13</v>
      </c>
    </row>
    <row r="344" spans="1:16" ht="13.2" x14ac:dyDescent="0.25">
      <c r="A344" s="21" t="s">
        <v>41</v>
      </c>
      <c r="E344" s="22" t="s">
        <v>38</v>
      </c>
    </row>
    <row r="345" spans="1:16" ht="13.2" x14ac:dyDescent="0.25">
      <c r="A345" s="23" t="s">
        <v>42</v>
      </c>
      <c r="E345" s="24" t="s">
        <v>718</v>
      </c>
    </row>
    <row r="346" spans="1:16" ht="79.2" x14ac:dyDescent="0.25">
      <c r="A346" t="s">
        <v>44</v>
      </c>
      <c r="E346" s="22" t="s">
        <v>711</v>
      </c>
    </row>
    <row r="347" spans="1:16" ht="13.2" x14ac:dyDescent="0.25">
      <c r="A347" s="12" t="s">
        <v>36</v>
      </c>
      <c r="B347" s="16" t="s">
        <v>719</v>
      </c>
      <c r="C347" s="16" t="s">
        <v>720</v>
      </c>
      <c r="D347" s="12" t="s">
        <v>38</v>
      </c>
      <c r="E347" s="17" t="s">
        <v>721</v>
      </c>
      <c r="F347" s="18" t="s">
        <v>541</v>
      </c>
      <c r="G347" s="19">
        <v>377.52</v>
      </c>
      <c r="H347" s="20"/>
      <c r="I347" s="20">
        <f>ROUND(ROUND(H347,2)*ROUND(G347,3),2)</f>
        <v>0</v>
      </c>
      <c r="O347">
        <f>(I347*21)/100</f>
        <v>0</v>
      </c>
      <c r="P347" t="s">
        <v>13</v>
      </c>
    </row>
    <row r="348" spans="1:16" ht="13.2" x14ac:dyDescent="0.25">
      <c r="A348" s="21" t="s">
        <v>41</v>
      </c>
      <c r="E348" s="22" t="s">
        <v>38</v>
      </c>
    </row>
    <row r="349" spans="1:16" ht="13.2" x14ac:dyDescent="0.25">
      <c r="A349" s="23" t="s">
        <v>42</v>
      </c>
      <c r="E349" s="24" t="s">
        <v>722</v>
      </c>
    </row>
    <row r="350" spans="1:16" ht="79.2" x14ac:dyDescent="0.25">
      <c r="A350" t="s">
        <v>44</v>
      </c>
      <c r="E350" s="22" t="s">
        <v>711</v>
      </c>
    </row>
    <row r="351" spans="1:16" ht="13.2" x14ac:dyDescent="0.25">
      <c r="A351" s="12" t="s">
        <v>36</v>
      </c>
      <c r="B351" s="16" t="s">
        <v>723</v>
      </c>
      <c r="C351" s="16" t="s">
        <v>724</v>
      </c>
      <c r="D351" s="12" t="s">
        <v>38</v>
      </c>
      <c r="E351" s="17" t="s">
        <v>725</v>
      </c>
      <c r="F351" s="18" t="s">
        <v>541</v>
      </c>
      <c r="G351" s="19">
        <v>124.82</v>
      </c>
      <c r="H351" s="20"/>
      <c r="I351" s="20">
        <f>ROUND(ROUND(H351,2)*ROUND(G351,3),2)</f>
        <v>0</v>
      </c>
      <c r="O351">
        <f>(I351*21)/100</f>
        <v>0</v>
      </c>
      <c r="P351" t="s">
        <v>13</v>
      </c>
    </row>
    <row r="352" spans="1:16" ht="13.2" x14ac:dyDescent="0.25">
      <c r="A352" s="21" t="s">
        <v>41</v>
      </c>
      <c r="E352" s="22" t="s">
        <v>38</v>
      </c>
    </row>
    <row r="353" spans="1:16" ht="13.2" x14ac:dyDescent="0.25">
      <c r="A353" s="23" t="s">
        <v>42</v>
      </c>
      <c r="E353" s="24" t="s">
        <v>38</v>
      </c>
    </row>
    <row r="354" spans="1:16" ht="79.2" x14ac:dyDescent="0.25">
      <c r="A354" t="s">
        <v>44</v>
      </c>
      <c r="E354" s="22" t="s">
        <v>711</v>
      </c>
    </row>
    <row r="355" spans="1:16" ht="13.2" x14ac:dyDescent="0.25">
      <c r="A355" s="12" t="s">
        <v>36</v>
      </c>
      <c r="B355" s="16" t="s">
        <v>726</v>
      </c>
      <c r="C355" s="16" t="s">
        <v>727</v>
      </c>
      <c r="D355" s="12" t="s">
        <v>38</v>
      </c>
      <c r="E355" s="17" t="s">
        <v>728</v>
      </c>
      <c r="F355" s="18" t="s">
        <v>541</v>
      </c>
      <c r="G355" s="19">
        <v>91.5</v>
      </c>
      <c r="H355" s="20"/>
      <c r="I355" s="20">
        <f>ROUND(ROUND(H355,2)*ROUND(G355,3),2)</f>
        <v>0</v>
      </c>
      <c r="O355">
        <f>(I355*21)/100</f>
        <v>0</v>
      </c>
      <c r="P355" t="s">
        <v>13</v>
      </c>
    </row>
    <row r="356" spans="1:16" ht="13.2" x14ac:dyDescent="0.25">
      <c r="A356" s="21" t="s">
        <v>41</v>
      </c>
      <c r="E356" s="22" t="s">
        <v>38</v>
      </c>
    </row>
    <row r="357" spans="1:16" ht="13.2" x14ac:dyDescent="0.25">
      <c r="A357" s="23" t="s">
        <v>42</v>
      </c>
      <c r="E357" s="24" t="s">
        <v>38</v>
      </c>
    </row>
    <row r="358" spans="1:16" ht="79.2" x14ac:dyDescent="0.25">
      <c r="A358" t="s">
        <v>44</v>
      </c>
      <c r="E358" s="22" t="s">
        <v>711</v>
      </c>
    </row>
    <row r="359" spans="1:16" ht="13.2" x14ac:dyDescent="0.25">
      <c r="A359" s="12" t="s">
        <v>36</v>
      </c>
      <c r="B359" s="16" t="s">
        <v>729</v>
      </c>
      <c r="C359" s="16" t="s">
        <v>730</v>
      </c>
      <c r="D359" s="12" t="s">
        <v>38</v>
      </c>
      <c r="E359" s="17" t="s">
        <v>731</v>
      </c>
      <c r="F359" s="18" t="s">
        <v>541</v>
      </c>
      <c r="G359" s="19">
        <v>166.69</v>
      </c>
      <c r="H359" s="20"/>
      <c r="I359" s="20">
        <f>ROUND(ROUND(H359,2)*ROUND(G359,3),2)</f>
        <v>0</v>
      </c>
      <c r="O359">
        <f>(I359*21)/100</f>
        <v>0</v>
      </c>
      <c r="P359" t="s">
        <v>13</v>
      </c>
    </row>
    <row r="360" spans="1:16" ht="13.2" x14ac:dyDescent="0.25">
      <c r="A360" s="21" t="s">
        <v>41</v>
      </c>
      <c r="E360" s="22" t="s">
        <v>38</v>
      </c>
    </row>
    <row r="361" spans="1:16" ht="13.2" x14ac:dyDescent="0.25">
      <c r="A361" s="23" t="s">
        <v>42</v>
      </c>
      <c r="E361" s="24" t="s">
        <v>38</v>
      </c>
    </row>
    <row r="362" spans="1:16" ht="79.2" x14ac:dyDescent="0.25">
      <c r="A362" t="s">
        <v>44</v>
      </c>
      <c r="E362" s="22" t="s">
        <v>711</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7</vt:i4>
      </vt:variant>
    </vt:vector>
  </HeadingPairs>
  <TitlesOfParts>
    <vt:vector size="7" baseType="lpstr">
      <vt:lpstr>PS 01-28-01</vt:lpstr>
      <vt:lpstr>SO 01-01-01</vt:lpstr>
      <vt:lpstr>SO 07-17-03</vt:lpstr>
      <vt:lpstr>SO 07-21-01</vt:lpstr>
      <vt:lpstr>SO 07-21-02</vt:lpstr>
      <vt:lpstr>SO 07-21-03</vt:lpstr>
      <vt:lpstr>SO 07-22-01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Kuchař Vojtěch, Ing.</dc:creator>
  <cp:keywords/>
  <dc:description/>
  <cp:lastModifiedBy>Kuchař Vojtěch, Ing.</cp:lastModifiedBy>
  <dcterms:created xsi:type="dcterms:W3CDTF">2021-03-08T11:55:33Z</dcterms:created>
  <dcterms:modified xsi:type="dcterms:W3CDTF">2021-03-09T08:15:01Z</dcterms:modified>
  <cp:category/>
  <cp:contentStatus/>
</cp:coreProperties>
</file>