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SZT\SSZT (-63321041-) Údržba,opr.a odstr.závad u SSZT2021-opr.komp. zab.zař\ZD pro uchazeče\"/>
    </mc:Choice>
  </mc:AlternateContent>
  <bookViews>
    <workbookView xWindow="0" yWindow="0" windowWidth="19245" windowHeight="11610"/>
  </bookViews>
  <sheets>
    <sheet name="Rekapitulace stavby" sheetId="1" r:id="rId1"/>
    <sheet name="PS 01.1 - Počítače náprav" sheetId="2" r:id="rId2"/>
    <sheet name="PS 01.2 - Dobíječe" sheetId="3" r:id="rId3"/>
    <sheet name="PS 01.3 - Baterie" sheetId="4" r:id="rId4"/>
    <sheet name="PS 01.4 - Přejezdová zabe..." sheetId="5" r:id="rId5"/>
    <sheet name="PS 01.5 - Návěstidla" sheetId="6" r:id="rId6"/>
  </sheets>
  <definedNames>
    <definedName name="_xlnm._FilterDatabase" localSheetId="1" hidden="1">'PS 01.1 - Počítače náprav'!$C$120:$K$242</definedName>
    <definedName name="_xlnm._FilterDatabase" localSheetId="2" hidden="1">'PS 01.2 - Dobíječe'!$C$120:$K$228</definedName>
    <definedName name="_xlnm._FilterDatabase" localSheetId="3" hidden="1">'PS 01.3 - Baterie'!$C$120:$K$230</definedName>
    <definedName name="_xlnm._FilterDatabase" localSheetId="4" hidden="1">'PS 01.4 - Přejezdová zabe...'!$C$120:$K$278</definedName>
    <definedName name="_xlnm._FilterDatabase" localSheetId="5" hidden="1">'PS 01.5 - Návěstidla'!$C$122:$K$192</definedName>
    <definedName name="_xlnm.Print_Titles" localSheetId="1">'PS 01.1 - Počítače náprav'!$120:$120</definedName>
    <definedName name="_xlnm.Print_Titles" localSheetId="2">'PS 01.2 - Dobíječe'!$120:$120</definedName>
    <definedName name="_xlnm.Print_Titles" localSheetId="3">'PS 01.3 - Baterie'!$120:$120</definedName>
    <definedName name="_xlnm.Print_Titles" localSheetId="4">'PS 01.4 - Přejezdová zabe...'!$120:$120</definedName>
    <definedName name="_xlnm.Print_Titles" localSheetId="5">'PS 01.5 - Návěstidla'!$122:$122</definedName>
    <definedName name="_xlnm.Print_Titles" localSheetId="0">'Rekapitulace stavby'!$92:$92</definedName>
    <definedName name="_xlnm.Print_Area" localSheetId="1">'PS 01.1 - Počítače náprav'!$C$4:$J$76,'PS 01.1 - Počítače náprav'!$C$82:$J$100,'PS 01.1 - Počítače náprav'!$C$106:$K$242</definedName>
    <definedName name="_xlnm.Print_Area" localSheetId="2">'PS 01.2 - Dobíječe'!$C$4:$J$76,'PS 01.2 - Dobíječe'!$C$82:$J$100,'PS 01.2 - Dobíječe'!$C$106:$K$228</definedName>
    <definedName name="_xlnm.Print_Area" localSheetId="3">'PS 01.3 - Baterie'!$C$4:$J$76,'PS 01.3 - Baterie'!$C$82:$J$100,'PS 01.3 - Baterie'!$C$106:$K$230</definedName>
    <definedName name="_xlnm.Print_Area" localSheetId="4">'PS 01.4 - Přejezdová zabe...'!$C$4:$J$76,'PS 01.4 - Přejezdová zabe...'!$C$82:$J$100,'PS 01.4 - Přejezdová zabe...'!$C$106:$K$278</definedName>
    <definedName name="_xlnm.Print_Area" localSheetId="5">'PS 01.5 - Návěstidla'!$C$4:$J$76,'PS 01.5 - Návěstidla'!$C$82:$J$102,'PS 01.5 - Návěstidla'!$C$108:$K$192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9" i="6" l="1"/>
  <c r="J38" i="6"/>
  <c r="AY100" i="1"/>
  <c r="J37" i="6"/>
  <c r="AX100" i="1" s="1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F117" i="6"/>
  <c r="E115" i="6"/>
  <c r="F91" i="6"/>
  <c r="E89" i="6"/>
  <c r="J26" i="6"/>
  <c r="E26" i="6"/>
  <c r="J120" i="6"/>
  <c r="J25" i="6"/>
  <c r="J23" i="6"/>
  <c r="E23" i="6"/>
  <c r="J119" i="6"/>
  <c r="J22" i="6"/>
  <c r="J20" i="6"/>
  <c r="E20" i="6"/>
  <c r="F120" i="6"/>
  <c r="J19" i="6"/>
  <c r="J17" i="6"/>
  <c r="E17" i="6"/>
  <c r="F119" i="6"/>
  <c r="J16" i="6"/>
  <c r="J14" i="6"/>
  <c r="J117" i="6" s="1"/>
  <c r="E7" i="6"/>
  <c r="E111" i="6"/>
  <c r="J39" i="5"/>
  <c r="J38" i="5"/>
  <c r="AY99" i="1"/>
  <c r="J37" i="5"/>
  <c r="AX99" i="1" s="1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F115" i="5"/>
  <c r="E113" i="5"/>
  <c r="F91" i="5"/>
  <c r="E89" i="5"/>
  <c r="J26" i="5"/>
  <c r="E26" i="5"/>
  <c r="J118" i="5" s="1"/>
  <c r="J25" i="5"/>
  <c r="J23" i="5"/>
  <c r="E23" i="5"/>
  <c r="J117" i="5" s="1"/>
  <c r="J22" i="5"/>
  <c r="J20" i="5"/>
  <c r="E20" i="5"/>
  <c r="F94" i="5" s="1"/>
  <c r="J19" i="5"/>
  <c r="J17" i="5"/>
  <c r="E17" i="5"/>
  <c r="F117" i="5" s="1"/>
  <c r="J16" i="5"/>
  <c r="J14" i="5"/>
  <c r="J91" i="5" s="1"/>
  <c r="E7" i="5"/>
  <c r="E85" i="5"/>
  <c r="J39" i="4"/>
  <c r="J38" i="4"/>
  <c r="AY98" i="1" s="1"/>
  <c r="J37" i="4"/>
  <c r="AX98" i="1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F115" i="4"/>
  <c r="E113" i="4"/>
  <c r="F91" i="4"/>
  <c r="E89" i="4"/>
  <c r="J26" i="4"/>
  <c r="E26" i="4"/>
  <c r="J118" i="4" s="1"/>
  <c r="J25" i="4"/>
  <c r="J23" i="4"/>
  <c r="E23" i="4"/>
  <c r="J117" i="4" s="1"/>
  <c r="J22" i="4"/>
  <c r="J20" i="4"/>
  <c r="E20" i="4"/>
  <c r="F94" i="4" s="1"/>
  <c r="J19" i="4"/>
  <c r="J17" i="4"/>
  <c r="E17" i="4"/>
  <c r="F93" i="4" s="1"/>
  <c r="J16" i="4"/>
  <c r="J14" i="4"/>
  <c r="J115" i="4" s="1"/>
  <c r="E7" i="4"/>
  <c r="E85" i="4"/>
  <c r="J39" i="3"/>
  <c r="J38" i="3"/>
  <c r="AY97" i="1" s="1"/>
  <c r="J37" i="3"/>
  <c r="AX97" i="1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5" i="3"/>
  <c r="E113" i="3"/>
  <c r="F91" i="3"/>
  <c r="E89" i="3"/>
  <c r="J26" i="3"/>
  <c r="E26" i="3"/>
  <c r="J118" i="3" s="1"/>
  <c r="J25" i="3"/>
  <c r="J23" i="3"/>
  <c r="E23" i="3"/>
  <c r="J117" i="3" s="1"/>
  <c r="J22" i="3"/>
  <c r="J20" i="3"/>
  <c r="E20" i="3"/>
  <c r="F118" i="3" s="1"/>
  <c r="J19" i="3"/>
  <c r="J17" i="3"/>
  <c r="E17" i="3"/>
  <c r="F117" i="3" s="1"/>
  <c r="J16" i="3"/>
  <c r="J14" i="3"/>
  <c r="J115" i="3" s="1"/>
  <c r="E7" i="3"/>
  <c r="E109" i="3"/>
  <c r="J39" i="2"/>
  <c r="J38" i="2"/>
  <c r="AY96" i="1" s="1"/>
  <c r="J37" i="2"/>
  <c r="AX96" i="1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F115" i="2"/>
  <c r="E113" i="2"/>
  <c r="F91" i="2"/>
  <c r="E89" i="2"/>
  <c r="J26" i="2"/>
  <c r="E26" i="2"/>
  <c r="J94" i="2" s="1"/>
  <c r="J25" i="2"/>
  <c r="J23" i="2"/>
  <c r="E23" i="2"/>
  <c r="J117" i="2" s="1"/>
  <c r="J22" i="2"/>
  <c r="J20" i="2"/>
  <c r="E20" i="2"/>
  <c r="F118" i="2" s="1"/>
  <c r="J19" i="2"/>
  <c r="J17" i="2"/>
  <c r="E17" i="2"/>
  <c r="F93" i="2" s="1"/>
  <c r="J16" i="2"/>
  <c r="J14" i="2"/>
  <c r="J115" i="2" s="1"/>
  <c r="E7" i="2"/>
  <c r="E109" i="2"/>
  <c r="L90" i="1"/>
  <c r="AM90" i="1"/>
  <c r="AM89" i="1"/>
  <c r="L89" i="1"/>
  <c r="AM87" i="1"/>
  <c r="L87" i="1"/>
  <c r="L85" i="1"/>
  <c r="L84" i="1"/>
  <c r="BK183" i="6"/>
  <c r="BK157" i="6"/>
  <c r="J155" i="6"/>
  <c r="BK153" i="6"/>
  <c r="J153" i="6"/>
  <c r="BK151" i="6"/>
  <c r="J151" i="6"/>
  <c r="BK149" i="6"/>
  <c r="J147" i="6"/>
  <c r="BK257" i="5"/>
  <c r="J249" i="5"/>
  <c r="BK247" i="5"/>
  <c r="J241" i="5"/>
  <c r="BK199" i="5"/>
  <c r="J187" i="5"/>
  <c r="J185" i="5"/>
  <c r="BK179" i="5"/>
  <c r="BK163" i="5"/>
  <c r="BK161" i="5"/>
  <c r="BK155" i="5"/>
  <c r="J149" i="5"/>
  <c r="BK141" i="5"/>
  <c r="J139" i="5"/>
  <c r="BK135" i="5"/>
  <c r="J131" i="5"/>
  <c r="J125" i="5"/>
  <c r="BK227" i="4"/>
  <c r="BK213" i="4"/>
  <c r="J203" i="4"/>
  <c r="J197" i="4"/>
  <c r="BK193" i="4"/>
  <c r="J191" i="4"/>
  <c r="J189" i="4"/>
  <c r="J184" i="4"/>
  <c r="BK180" i="4"/>
  <c r="J168" i="4"/>
  <c r="J166" i="4"/>
  <c r="J160" i="4"/>
  <c r="BK152" i="4"/>
  <c r="J140" i="4"/>
  <c r="J136" i="4"/>
  <c r="J122" i="4"/>
  <c r="BK219" i="3"/>
  <c r="BK217" i="3"/>
  <c r="J215" i="3"/>
  <c r="BK205" i="3"/>
  <c r="J168" i="3"/>
  <c r="BK158" i="3"/>
  <c r="J146" i="3"/>
  <c r="BK144" i="3"/>
  <c r="BK138" i="3"/>
  <c r="BK132" i="3"/>
  <c r="J128" i="3"/>
  <c r="J237" i="2"/>
  <c r="J229" i="2"/>
  <c r="J209" i="2"/>
  <c r="BK203" i="2"/>
  <c r="BK199" i="2"/>
  <c r="J189" i="2"/>
  <c r="J171" i="2"/>
  <c r="BK169" i="2"/>
  <c r="BK159" i="2"/>
  <c r="BK157" i="2"/>
  <c r="BK141" i="2"/>
  <c r="J145" i="6"/>
  <c r="BK143" i="6"/>
  <c r="BK141" i="6"/>
  <c r="BK139" i="6"/>
  <c r="J139" i="6"/>
  <c r="BK137" i="6"/>
  <c r="J137" i="6"/>
  <c r="BK135" i="6"/>
  <c r="J135" i="6"/>
  <c r="BK132" i="6"/>
  <c r="J132" i="6"/>
  <c r="BK130" i="6"/>
  <c r="J130" i="6"/>
  <c r="BK128" i="6"/>
  <c r="J128" i="6"/>
  <c r="BK126" i="6"/>
  <c r="J126" i="6"/>
  <c r="J255" i="5"/>
  <c r="J245" i="5"/>
  <c r="J237" i="5"/>
  <c r="BK227" i="5"/>
  <c r="BK223" i="5"/>
  <c r="J221" i="5"/>
  <c r="BK219" i="5"/>
  <c r="BK213" i="5"/>
  <c r="J211" i="5"/>
  <c r="J209" i="5"/>
  <c r="J207" i="5"/>
  <c r="J193" i="5"/>
  <c r="BK185" i="5"/>
  <c r="J179" i="5"/>
  <c r="J169" i="5"/>
  <c r="J163" i="5"/>
  <c r="J161" i="5"/>
  <c r="J157" i="5"/>
  <c r="BK147" i="5"/>
  <c r="BK139" i="5"/>
  <c r="BK215" i="4"/>
  <c r="BK209" i="4"/>
  <c r="J193" i="4"/>
  <c r="BK178" i="4"/>
  <c r="J176" i="4"/>
  <c r="J174" i="4"/>
  <c r="BK164" i="4"/>
  <c r="J148" i="4"/>
  <c r="J132" i="4"/>
  <c r="J126" i="4"/>
  <c r="J124" i="4"/>
  <c r="J217" i="3"/>
  <c r="J213" i="3"/>
  <c r="BK207" i="3"/>
  <c r="J203" i="3"/>
  <c r="BK186" i="3"/>
  <c r="J170" i="3"/>
  <c r="J166" i="3"/>
  <c r="BK164" i="3"/>
  <c r="J156" i="3"/>
  <c r="J140" i="3"/>
  <c r="J130" i="3"/>
  <c r="BK126" i="3"/>
  <c r="J225" i="2"/>
  <c r="J223" i="2"/>
  <c r="J219" i="2"/>
  <c r="BK209" i="2"/>
  <c r="J195" i="2"/>
  <c r="BK189" i="2"/>
  <c r="J169" i="2"/>
  <c r="BK167" i="2"/>
  <c r="BK155" i="2"/>
  <c r="BK151" i="2"/>
  <c r="BK147" i="2"/>
  <c r="J141" i="2"/>
  <c r="J183" i="6"/>
  <c r="J149" i="6"/>
  <c r="BK147" i="6"/>
  <c r="BK145" i="6"/>
  <c r="J143" i="6"/>
  <c r="J141" i="6"/>
  <c r="BK269" i="5"/>
  <c r="J259" i="5"/>
  <c r="J243" i="5"/>
  <c r="BK215" i="5"/>
  <c r="BK189" i="4"/>
  <c r="J170" i="4"/>
  <c r="BK168" i="4"/>
  <c r="J158" i="4"/>
  <c r="BK156" i="4"/>
  <c r="J144" i="4"/>
  <c r="BK140" i="4"/>
  <c r="J138" i="4"/>
  <c r="J128" i="4"/>
  <c r="BK126" i="4"/>
  <c r="J194" i="3"/>
  <c r="J184" i="3"/>
  <c r="J174" i="3"/>
  <c r="BK170" i="3"/>
  <c r="BK166" i="3"/>
  <c r="BK152" i="3"/>
  <c r="BK142" i="3"/>
  <c r="BK140" i="3"/>
  <c r="J134" i="3"/>
  <c r="J132" i="3"/>
  <c r="BK130" i="3"/>
  <c r="BK241" i="2"/>
  <c r="J239" i="2"/>
  <c r="BK227" i="2"/>
  <c r="BK215" i="2"/>
  <c r="J211" i="2"/>
  <c r="J197" i="2"/>
  <c r="J175" i="2"/>
  <c r="BK165" i="2"/>
  <c r="J153" i="2"/>
  <c r="J149" i="2"/>
  <c r="BK137" i="2"/>
  <c r="J135" i="2"/>
  <c r="BK181" i="6"/>
  <c r="J181" i="6"/>
  <c r="BK179" i="6"/>
  <c r="J179" i="6"/>
  <c r="BK177" i="6"/>
  <c r="J177" i="6"/>
  <c r="BK175" i="6"/>
  <c r="J175" i="6"/>
  <c r="BK173" i="6"/>
  <c r="J171" i="6"/>
  <c r="BK169" i="6"/>
  <c r="J169" i="6"/>
  <c r="BK167" i="6"/>
  <c r="J167" i="6"/>
  <c r="BK165" i="6"/>
  <c r="J165" i="6"/>
  <c r="BK163" i="6"/>
  <c r="J163" i="6"/>
  <c r="J161" i="6"/>
  <c r="BK159" i="6"/>
  <c r="J159" i="6"/>
  <c r="J257" i="5"/>
  <c r="J253" i="5"/>
  <c r="J247" i="5"/>
  <c r="BK245" i="5"/>
  <c r="BK239" i="5"/>
  <c r="J235" i="5"/>
  <c r="BK231" i="5"/>
  <c r="J227" i="5"/>
  <c r="J225" i="5"/>
  <c r="BK221" i="5"/>
  <c r="BK211" i="5"/>
  <c r="BK207" i="5"/>
  <c r="J203" i="5"/>
  <c r="J201" i="5"/>
  <c r="J199" i="5"/>
  <c r="J197" i="5"/>
  <c r="J195" i="5"/>
  <c r="BK191" i="5"/>
  <c r="J189" i="5"/>
  <c r="BK187" i="5"/>
  <c r="J177" i="5"/>
  <c r="BK165" i="5"/>
  <c r="BK151" i="5"/>
  <c r="BK149" i="5"/>
  <c r="J147" i="5"/>
  <c r="BK143" i="5"/>
  <c r="J141" i="5"/>
  <c r="J137" i="5"/>
  <c r="BK125" i="5"/>
  <c r="J229" i="4"/>
  <c r="BK223" i="4"/>
  <c r="J213" i="4"/>
  <c r="BK207" i="4"/>
  <c r="BK205" i="4"/>
  <c r="BK199" i="4"/>
  <c r="BK172" i="4"/>
  <c r="BK170" i="4"/>
  <c r="BK166" i="4"/>
  <c r="BK134" i="4"/>
  <c r="BK223" i="3"/>
  <c r="J219" i="3"/>
  <c r="J209" i="3"/>
  <c r="J205" i="3"/>
  <c r="J201" i="3"/>
  <c r="J192" i="3"/>
  <c r="BK184" i="3"/>
  <c r="J180" i="3"/>
  <c r="J178" i="3"/>
  <c r="J150" i="3"/>
  <c r="J148" i="3"/>
  <c r="J144" i="3"/>
  <c r="BK136" i="3"/>
  <c r="BK124" i="3"/>
  <c r="BK122" i="3"/>
  <c r="BK237" i="2"/>
  <c r="BK235" i="2"/>
  <c r="J205" i="2"/>
  <c r="BK201" i="2"/>
  <c r="J191" i="2"/>
  <c r="BK183" i="2"/>
  <c r="BK175" i="2"/>
  <c r="J173" i="2"/>
  <c r="BK171" i="2"/>
  <c r="BK153" i="2"/>
  <c r="J139" i="2"/>
  <c r="J125" i="2"/>
  <c r="J123" i="2"/>
  <c r="BK191" i="6"/>
  <c r="J191" i="6"/>
  <c r="J185" i="6"/>
  <c r="BK161" i="6"/>
  <c r="J277" i="5"/>
  <c r="J271" i="5"/>
  <c r="J269" i="5"/>
  <c r="J261" i="5"/>
  <c r="BK255" i="5"/>
  <c r="J251" i="5"/>
  <c r="BK243" i="5"/>
  <c r="J229" i="5"/>
  <c r="J213" i="5"/>
  <c r="BK209" i="5"/>
  <c r="BK203" i="5"/>
  <c r="BK195" i="5"/>
  <c r="J181" i="5"/>
  <c r="BK177" i="5"/>
  <c r="BK175" i="5"/>
  <c r="BK173" i="5"/>
  <c r="BK169" i="5"/>
  <c r="J153" i="5"/>
  <c r="J133" i="5"/>
  <c r="J123" i="5"/>
  <c r="BK225" i="4"/>
  <c r="BK221" i="4"/>
  <c r="J219" i="4"/>
  <c r="BK217" i="4"/>
  <c r="J205" i="4"/>
  <c r="BK203" i="4"/>
  <c r="BK191" i="4"/>
  <c r="J187" i="4"/>
  <c r="BK184" i="4"/>
  <c r="J180" i="4"/>
  <c r="BK174" i="4"/>
  <c r="J164" i="4"/>
  <c r="BK160" i="4"/>
  <c r="BK158" i="4"/>
  <c r="J156" i="4"/>
  <c r="J150" i="4"/>
  <c r="BK148" i="4"/>
  <c r="J146" i="4"/>
  <c r="BK144" i="4"/>
  <c r="BK142" i="4"/>
  <c r="BK136" i="4"/>
  <c r="BK130" i="4"/>
  <c r="J223" i="3"/>
  <c r="J221" i="3"/>
  <c r="J207" i="3"/>
  <c r="BK192" i="3"/>
  <c r="BK190" i="3"/>
  <c r="BK182" i="3"/>
  <c r="BK180" i="3"/>
  <c r="BK178" i="3"/>
  <c r="J176" i="3"/>
  <c r="BK174" i="3"/>
  <c r="J172" i="3"/>
  <c r="BK162" i="3"/>
  <c r="J152" i="3"/>
  <c r="BK148" i="3"/>
  <c r="J142" i="3"/>
  <c r="BK128" i="3"/>
  <c r="J126" i="3"/>
  <c r="J235" i="2"/>
  <c r="BK233" i="2"/>
  <c r="J231" i="2"/>
  <c r="BK229" i="2"/>
  <c r="J227" i="2"/>
  <c r="BK223" i="2"/>
  <c r="J217" i="2"/>
  <c r="J213" i="2"/>
  <c r="BK211" i="2"/>
  <c r="BK205" i="2"/>
  <c r="J201" i="2"/>
  <c r="BK197" i="2"/>
  <c r="J193" i="2"/>
  <c r="BK185" i="2"/>
  <c r="J183" i="2"/>
  <c r="BK179" i="2"/>
  <c r="J167" i="2"/>
  <c r="J165" i="2"/>
  <c r="BK163" i="2"/>
  <c r="J161" i="2"/>
  <c r="J151" i="2"/>
  <c r="BK149" i="2"/>
  <c r="BK145" i="2"/>
  <c r="BK143" i="2"/>
  <c r="J137" i="2"/>
  <c r="BK131" i="2"/>
  <c r="BK129" i="2"/>
  <c r="BK127" i="2"/>
  <c r="BK189" i="6"/>
  <c r="J189" i="6"/>
  <c r="J157" i="6"/>
  <c r="BK155" i="6"/>
  <c r="BK275" i="5"/>
  <c r="J265" i="5"/>
  <c r="J263" i="5"/>
  <c r="BK261" i="5"/>
  <c r="BK233" i="5"/>
  <c r="J231" i="5"/>
  <c r="BK229" i="5"/>
  <c r="BK225" i="5"/>
  <c r="J223" i="5"/>
  <c r="J219" i="5"/>
  <c r="J215" i="5"/>
  <c r="BK193" i="5"/>
  <c r="J191" i="5"/>
  <c r="BK181" i="5"/>
  <c r="J175" i="5"/>
  <c r="J173" i="5"/>
  <c r="J167" i="5"/>
  <c r="J165" i="5"/>
  <c r="BK159" i="5"/>
  <c r="BK157" i="5"/>
  <c r="BK153" i="5"/>
  <c r="BK137" i="5"/>
  <c r="J135" i="5"/>
  <c r="BK131" i="5"/>
  <c r="J227" i="4"/>
  <c r="J217" i="4"/>
  <c r="J209" i="4"/>
  <c r="J207" i="4"/>
  <c r="J195" i="4"/>
  <c r="BK187" i="4"/>
  <c r="J182" i="4"/>
  <c r="BK176" i="4"/>
  <c r="J162" i="4"/>
  <c r="BK154" i="4"/>
  <c r="J152" i="4"/>
  <c r="BK150" i="4"/>
  <c r="J211" i="3"/>
  <c r="J190" i="3"/>
  <c r="BK188" i="3"/>
  <c r="J154" i="3"/>
  <c r="BK225" i="2"/>
  <c r="BK221" i="2"/>
  <c r="BK207" i="2"/>
  <c r="J203" i="2"/>
  <c r="J187" i="2"/>
  <c r="J185" i="2"/>
  <c r="J177" i="2"/>
  <c r="J163" i="2"/>
  <c r="J147" i="2"/>
  <c r="J145" i="2"/>
  <c r="J133" i="2"/>
  <c r="J127" i="2"/>
  <c r="BK277" i="5"/>
  <c r="J275" i="5"/>
  <c r="BK273" i="5"/>
  <c r="BK271" i="5"/>
  <c r="BK267" i="5"/>
  <c r="BK265" i="5"/>
  <c r="BK263" i="5"/>
  <c r="BK259" i="5"/>
  <c r="BK253" i="5"/>
  <c r="BK251" i="5"/>
  <c r="BK249" i="5"/>
  <c r="BK241" i="5"/>
  <c r="BK237" i="5"/>
  <c r="BK235" i="5"/>
  <c r="BK217" i="5"/>
  <c r="J205" i="5"/>
  <c r="BK201" i="5"/>
  <c r="BK197" i="5"/>
  <c r="BK189" i="5"/>
  <c r="J183" i="5"/>
  <c r="BK171" i="5"/>
  <c r="J155" i="5"/>
  <c r="J151" i="5"/>
  <c r="BK145" i="5"/>
  <c r="BK133" i="5"/>
  <c r="J129" i="5"/>
  <c r="BK127" i="5"/>
  <c r="BK123" i="5"/>
  <c r="BK229" i="4"/>
  <c r="J225" i="4"/>
  <c r="J223" i="4"/>
  <c r="J221" i="4"/>
  <c r="BK219" i="4"/>
  <c r="BK211" i="4"/>
  <c r="BK201" i="4"/>
  <c r="BK197" i="4"/>
  <c r="BK195" i="4"/>
  <c r="J178" i="4"/>
  <c r="J172" i="4"/>
  <c r="J154" i="4"/>
  <c r="BK146" i="4"/>
  <c r="J134" i="4"/>
  <c r="BK132" i="4"/>
  <c r="J130" i="4"/>
  <c r="BK128" i="4"/>
  <c r="BK122" i="4"/>
  <c r="BK203" i="3"/>
  <c r="BK201" i="3"/>
  <c r="J199" i="3"/>
  <c r="J197" i="3"/>
  <c r="BK194" i="3"/>
  <c r="J188" i="3"/>
  <c r="J186" i="3"/>
  <c r="J182" i="3"/>
  <c r="BK176" i="3"/>
  <c r="BK172" i="3"/>
  <c r="BK168" i="3"/>
  <c r="J162" i="3"/>
  <c r="J160" i="3"/>
  <c r="J158" i="3"/>
  <c r="BK154" i="3"/>
  <c r="BK150" i="3"/>
  <c r="J138" i="3"/>
  <c r="J241" i="2"/>
  <c r="BK239" i="2"/>
  <c r="J233" i="2"/>
  <c r="BK231" i="2"/>
  <c r="BK219" i="2"/>
  <c r="BK217" i="2"/>
  <c r="BK213" i="2"/>
  <c r="J199" i="2"/>
  <c r="BK191" i="2"/>
  <c r="BK187" i="2"/>
  <c r="J181" i="2"/>
  <c r="J179" i="2"/>
  <c r="J159" i="2"/>
  <c r="J157" i="2"/>
  <c r="J155" i="2"/>
  <c r="J143" i="2"/>
  <c r="BK139" i="2"/>
  <c r="BK135" i="2"/>
  <c r="BK133" i="2"/>
  <c r="J129" i="2"/>
  <c r="BK123" i="2"/>
  <c r="AS95" i="1"/>
  <c r="BK187" i="6"/>
  <c r="J187" i="6"/>
  <c r="BK185" i="6"/>
  <c r="J173" i="6"/>
  <c r="BK171" i="6"/>
  <c r="J273" i="5"/>
  <c r="J267" i="5"/>
  <c r="J239" i="5"/>
  <c r="J233" i="5"/>
  <c r="J217" i="5"/>
  <c r="BK205" i="5"/>
  <c r="BK183" i="5"/>
  <c r="J171" i="5"/>
  <c r="BK167" i="5"/>
  <c r="J159" i="5"/>
  <c r="J145" i="5"/>
  <c r="J143" i="5"/>
  <c r="BK129" i="5"/>
  <c r="J127" i="5"/>
  <c r="J215" i="4"/>
  <c r="J211" i="4"/>
  <c r="J201" i="4"/>
  <c r="J199" i="4"/>
  <c r="BK182" i="4"/>
  <c r="BK162" i="4"/>
  <c r="J142" i="4"/>
  <c r="BK138" i="4"/>
  <c r="BK124" i="4"/>
  <c r="BK227" i="3"/>
  <c r="J227" i="3"/>
  <c r="BK225" i="3"/>
  <c r="J225" i="3"/>
  <c r="BK221" i="3"/>
  <c r="BK215" i="3"/>
  <c r="BK213" i="3"/>
  <c r="BK211" i="3"/>
  <c r="BK209" i="3"/>
  <c r="BK199" i="3"/>
  <c r="BK197" i="3"/>
  <c r="J164" i="3"/>
  <c r="BK160" i="3"/>
  <c r="BK156" i="3"/>
  <c r="BK146" i="3"/>
  <c r="J136" i="3"/>
  <c r="BK134" i="3"/>
  <c r="J124" i="3"/>
  <c r="J122" i="3"/>
  <c r="J221" i="2"/>
  <c r="J215" i="2"/>
  <c r="J207" i="2"/>
  <c r="BK195" i="2"/>
  <c r="BK193" i="2"/>
  <c r="BK181" i="2"/>
  <c r="BK177" i="2"/>
  <c r="BK173" i="2"/>
  <c r="BK161" i="2"/>
  <c r="J131" i="2"/>
  <c r="BK125" i="2"/>
  <c r="T122" i="2" l="1"/>
  <c r="T121" i="2"/>
  <c r="T196" i="3"/>
  <c r="T121" i="3" s="1"/>
  <c r="P125" i="6"/>
  <c r="P124" i="6"/>
  <c r="R186" i="4"/>
  <c r="R121" i="4"/>
  <c r="P122" i="5"/>
  <c r="P121" i="5"/>
  <c r="AU99" i="1"/>
  <c r="R125" i="6"/>
  <c r="R124" i="6" s="1"/>
  <c r="P122" i="2"/>
  <c r="P121" i="2"/>
  <c r="AU96" i="1"/>
  <c r="BK196" i="3"/>
  <c r="J196" i="3"/>
  <c r="J99" i="3"/>
  <c r="T186" i="4"/>
  <c r="T121" i="4" s="1"/>
  <c r="BK134" i="6"/>
  <c r="J134" i="6"/>
  <c r="J101" i="6"/>
  <c r="R134" i="6"/>
  <c r="P196" i="3"/>
  <c r="P121" i="3"/>
  <c r="AU97" i="1"/>
  <c r="BK186" i="4"/>
  <c r="J186" i="4"/>
  <c r="J99" i="4"/>
  <c r="T125" i="6"/>
  <c r="T124" i="6" s="1"/>
  <c r="BK122" i="5"/>
  <c r="J122" i="5"/>
  <c r="J99" i="5"/>
  <c r="T122" i="5"/>
  <c r="T121" i="5"/>
  <c r="P134" i="6"/>
  <c r="BK122" i="2"/>
  <c r="J122" i="2" s="1"/>
  <c r="J99" i="2" s="1"/>
  <c r="P186" i="4"/>
  <c r="P121" i="4"/>
  <c r="AU98" i="1" s="1"/>
  <c r="R122" i="5"/>
  <c r="R121" i="5"/>
  <c r="BK125" i="6"/>
  <c r="J125" i="6" s="1"/>
  <c r="J100" i="6" s="1"/>
  <c r="R122" i="2"/>
  <c r="R121" i="2"/>
  <c r="R196" i="3"/>
  <c r="R121" i="3"/>
  <c r="T134" i="6"/>
  <c r="E85" i="2"/>
  <c r="J93" i="2"/>
  <c r="BE133" i="2"/>
  <c r="BE137" i="2"/>
  <c r="BE139" i="2"/>
  <c r="BE143" i="2"/>
  <c r="BE147" i="2"/>
  <c r="BE149" i="2"/>
  <c r="BE153" i="2"/>
  <c r="BE175" i="2"/>
  <c r="BE201" i="2"/>
  <c r="BE225" i="2"/>
  <c r="F93" i="3"/>
  <c r="BE126" i="3"/>
  <c r="BE132" i="3"/>
  <c r="BE140" i="3"/>
  <c r="BE144" i="3"/>
  <c r="BE170" i="3"/>
  <c r="BE184" i="3"/>
  <c r="BE190" i="3"/>
  <c r="BE194" i="3"/>
  <c r="BE207" i="3"/>
  <c r="BE225" i="3"/>
  <c r="BE227" i="3"/>
  <c r="J94" i="4"/>
  <c r="F118" i="4"/>
  <c r="BE146" i="4"/>
  <c r="BE189" i="4"/>
  <c r="BE221" i="4"/>
  <c r="BK121" i="4"/>
  <c r="J121" i="4"/>
  <c r="F93" i="5"/>
  <c r="E109" i="5"/>
  <c r="BE133" i="5"/>
  <c r="BE135" i="5"/>
  <c r="BE141" i="5"/>
  <c r="BE163" i="5"/>
  <c r="BE175" i="5"/>
  <c r="BE187" i="5"/>
  <c r="BE191" i="5"/>
  <c r="BE193" i="5"/>
  <c r="BE201" i="5"/>
  <c r="BE211" i="5"/>
  <c r="BE213" i="5"/>
  <c r="BE243" i="5"/>
  <c r="BE251" i="5"/>
  <c r="BE169" i="6"/>
  <c r="BE185" i="6"/>
  <c r="BE125" i="2"/>
  <c r="BE131" i="2"/>
  <c r="BE165" i="2"/>
  <c r="BE167" i="2"/>
  <c r="BE169" i="2"/>
  <c r="BE211" i="2"/>
  <c r="BE221" i="2"/>
  <c r="BE122" i="3"/>
  <c r="BE128" i="3"/>
  <c r="BE134" i="3"/>
  <c r="BE166" i="3"/>
  <c r="BE178" i="3"/>
  <c r="BE209" i="3"/>
  <c r="BE211" i="3"/>
  <c r="BE213" i="3"/>
  <c r="BK121" i="3"/>
  <c r="J121" i="3"/>
  <c r="J98" i="3" s="1"/>
  <c r="J91" i="4"/>
  <c r="BE150" i="4"/>
  <c r="BE203" i="4"/>
  <c r="BE207" i="4"/>
  <c r="J93" i="5"/>
  <c r="BE131" i="5"/>
  <c r="BE165" i="5"/>
  <c r="BE179" i="5"/>
  <c r="BE185" i="5"/>
  <c r="BE199" i="5"/>
  <c r="BE219" i="5"/>
  <c r="BE223" i="5"/>
  <c r="BE233" i="5"/>
  <c r="BE245" i="5"/>
  <c r="BE277" i="5"/>
  <c r="BE183" i="6"/>
  <c r="J91" i="2"/>
  <c r="F117" i="2"/>
  <c r="BE135" i="2"/>
  <c r="BE151" i="2"/>
  <c r="BE171" i="2"/>
  <c r="BE181" i="2"/>
  <c r="J93" i="3"/>
  <c r="BE148" i="3"/>
  <c r="BE160" i="3"/>
  <c r="BE162" i="3"/>
  <c r="BE172" i="3"/>
  <c r="BE174" i="3"/>
  <c r="BE192" i="3"/>
  <c r="BE201" i="3"/>
  <c r="BE221" i="3"/>
  <c r="BE223" i="3"/>
  <c r="F117" i="4"/>
  <c r="BE122" i="4"/>
  <c r="BE124" i="4"/>
  <c r="BE132" i="4"/>
  <c r="BE164" i="4"/>
  <c r="BE178" i="4"/>
  <c r="BE191" i="4"/>
  <c r="BE201" i="4"/>
  <c r="J115" i="5"/>
  <c r="BE123" i="5"/>
  <c r="BE125" i="5"/>
  <c r="BE127" i="5"/>
  <c r="BE129" i="5"/>
  <c r="BE143" i="5"/>
  <c r="BE145" i="5"/>
  <c r="BE253" i="5"/>
  <c r="BE269" i="5"/>
  <c r="BE155" i="6"/>
  <c r="F94" i="2"/>
  <c r="J118" i="2"/>
  <c r="BE141" i="2"/>
  <c r="BE173" i="2"/>
  <c r="BE177" i="2"/>
  <c r="BE189" i="2"/>
  <c r="BE138" i="3"/>
  <c r="BE146" i="3"/>
  <c r="BE154" i="3"/>
  <c r="BE156" i="3"/>
  <c r="BE164" i="3"/>
  <c r="BE197" i="3"/>
  <c r="BE199" i="3"/>
  <c r="BE205" i="3"/>
  <c r="BE217" i="3"/>
  <c r="BE197" i="4"/>
  <c r="BE213" i="4"/>
  <c r="BE215" i="4"/>
  <c r="BE155" i="5"/>
  <c r="BE157" i="5"/>
  <c r="BE159" i="5"/>
  <c r="BE161" i="5"/>
  <c r="BE167" i="5"/>
  <c r="BE237" i="5"/>
  <c r="BE247" i="5"/>
  <c r="BE257" i="5"/>
  <c r="BE263" i="5"/>
  <c r="BE265" i="5"/>
  <c r="BE273" i="5"/>
  <c r="BE275" i="5"/>
  <c r="BE161" i="2"/>
  <c r="BE199" i="2"/>
  <c r="BE209" i="2"/>
  <c r="BE213" i="2"/>
  <c r="BE227" i="2"/>
  <c r="BE229" i="2"/>
  <c r="BE241" i="2"/>
  <c r="E85" i="3"/>
  <c r="F94" i="3"/>
  <c r="BE142" i="3"/>
  <c r="BE152" i="3"/>
  <c r="BE203" i="3"/>
  <c r="BE215" i="3"/>
  <c r="J93" i="4"/>
  <c r="BE126" i="4"/>
  <c r="BE138" i="4"/>
  <c r="BE140" i="4"/>
  <c r="BE144" i="4"/>
  <c r="BE154" i="4"/>
  <c r="BE156" i="4"/>
  <c r="BE162" i="4"/>
  <c r="BE174" i="4"/>
  <c r="BE180" i="4"/>
  <c r="BE184" i="4"/>
  <c r="BE187" i="4"/>
  <c r="BE193" i="4"/>
  <c r="BE217" i="4"/>
  <c r="BE219" i="4"/>
  <c r="F118" i="5"/>
  <c r="BE139" i="5"/>
  <c r="BE147" i="5"/>
  <c r="BE153" i="5"/>
  <c r="BE209" i="5"/>
  <c r="BE215" i="5"/>
  <c r="BE217" i="5"/>
  <c r="BE259" i="5"/>
  <c r="BE159" i="6"/>
  <c r="BE161" i="6"/>
  <c r="BE163" i="6"/>
  <c r="BE165" i="6"/>
  <c r="BE167" i="6"/>
  <c r="BE171" i="6"/>
  <c r="BE173" i="6"/>
  <c r="BE175" i="6"/>
  <c r="BE177" i="6"/>
  <c r="BE179" i="6"/>
  <c r="BE187" i="6"/>
  <c r="BE123" i="2"/>
  <c r="BE127" i="2"/>
  <c r="BE145" i="2"/>
  <c r="BE155" i="2"/>
  <c r="BE179" i="2"/>
  <c r="BE183" i="2"/>
  <c r="BE185" i="2"/>
  <c r="BE187" i="2"/>
  <c r="BE203" i="2"/>
  <c r="BE207" i="2"/>
  <c r="BE219" i="2"/>
  <c r="BE231" i="2"/>
  <c r="BE233" i="2"/>
  <c r="BE237" i="2"/>
  <c r="J94" i="3"/>
  <c r="BE188" i="3"/>
  <c r="BE219" i="3"/>
  <c r="E109" i="4"/>
  <c r="BE152" i="4"/>
  <c r="BE160" i="4"/>
  <c r="BE172" i="4"/>
  <c r="BE195" i="4"/>
  <c r="BE199" i="4"/>
  <c r="BE209" i="4"/>
  <c r="BE211" i="4"/>
  <c r="BE225" i="5"/>
  <c r="BE255" i="5"/>
  <c r="BE139" i="6"/>
  <c r="BE141" i="6"/>
  <c r="BE149" i="6"/>
  <c r="BE181" i="6"/>
  <c r="BE189" i="6"/>
  <c r="BE129" i="2"/>
  <c r="BE157" i="2"/>
  <c r="BE159" i="2"/>
  <c r="BE163" i="2"/>
  <c r="BE191" i="2"/>
  <c r="BE197" i="2"/>
  <c r="BE205" i="2"/>
  <c r="BE215" i="2"/>
  <c r="J91" i="3"/>
  <c r="BE136" i="3"/>
  <c r="BE150" i="3"/>
  <c r="BE158" i="3"/>
  <c r="BE168" i="3"/>
  <c r="BE176" i="3"/>
  <c r="BE182" i="3"/>
  <c r="BE134" i="4"/>
  <c r="BE136" i="4"/>
  <c r="BE142" i="4"/>
  <c r="BE158" i="4"/>
  <c r="BE166" i="4"/>
  <c r="BE168" i="4"/>
  <c r="BE170" i="4"/>
  <c r="BE182" i="4"/>
  <c r="BE223" i="4"/>
  <c r="BE225" i="4"/>
  <c r="BE227" i="4"/>
  <c r="BE229" i="4"/>
  <c r="J94" i="5"/>
  <c r="BE137" i="5"/>
  <c r="BE149" i="5"/>
  <c r="BE151" i="5"/>
  <c r="BE171" i="5"/>
  <c r="BE173" i="5"/>
  <c r="BE183" i="5"/>
  <c r="BE189" i="5"/>
  <c r="BE195" i="5"/>
  <c r="BE197" i="5"/>
  <c r="BE231" i="5"/>
  <c r="BE239" i="5"/>
  <c r="BE241" i="5"/>
  <c r="BE249" i="5"/>
  <c r="BE261" i="5"/>
  <c r="BE267" i="5"/>
  <c r="E85" i="6"/>
  <c r="J91" i="6"/>
  <c r="F93" i="6"/>
  <c r="J93" i="6"/>
  <c r="F94" i="6"/>
  <c r="J94" i="6"/>
  <c r="BE126" i="6"/>
  <c r="BE128" i="6"/>
  <c r="BE130" i="6"/>
  <c r="BE132" i="6"/>
  <c r="BE135" i="6"/>
  <c r="BE137" i="6"/>
  <c r="BE143" i="6"/>
  <c r="BE145" i="6"/>
  <c r="BE157" i="6"/>
  <c r="BE191" i="6"/>
  <c r="BE193" i="2"/>
  <c r="BE195" i="2"/>
  <c r="BE217" i="2"/>
  <c r="BE223" i="2"/>
  <c r="BE235" i="2"/>
  <c r="BE239" i="2"/>
  <c r="BE124" i="3"/>
  <c r="BE130" i="3"/>
  <c r="BE180" i="3"/>
  <c r="BE186" i="3"/>
  <c r="BE128" i="4"/>
  <c r="BE130" i="4"/>
  <c r="BE148" i="4"/>
  <c r="BE176" i="4"/>
  <c r="BE205" i="4"/>
  <c r="BE169" i="5"/>
  <c r="BE177" i="5"/>
  <c r="BE181" i="5"/>
  <c r="BE203" i="5"/>
  <c r="BE205" i="5"/>
  <c r="BE207" i="5"/>
  <c r="BE221" i="5"/>
  <c r="BE227" i="5"/>
  <c r="BE229" i="5"/>
  <c r="BE235" i="5"/>
  <c r="BE271" i="5"/>
  <c r="BE147" i="6"/>
  <c r="BE151" i="6"/>
  <c r="BE153" i="6"/>
  <c r="F38" i="4"/>
  <c r="BC98" i="1"/>
  <c r="F39" i="2"/>
  <c r="BD96" i="1"/>
  <c r="F37" i="5"/>
  <c r="BB99" i="1"/>
  <c r="F38" i="5"/>
  <c r="BC99" i="1"/>
  <c r="J36" i="4"/>
  <c r="AW98" i="1"/>
  <c r="J32" i="4"/>
  <c r="AG98" i="1"/>
  <c r="J36" i="6"/>
  <c r="AW100" i="1"/>
  <c r="J36" i="5"/>
  <c r="AW99" i="1"/>
  <c r="F39" i="5"/>
  <c r="BD99" i="1" s="1"/>
  <c r="F37" i="3"/>
  <c r="BB97" i="1"/>
  <c r="F38" i="6"/>
  <c r="BC100" i="1" s="1"/>
  <c r="F39" i="3"/>
  <c r="BD97" i="1"/>
  <c r="F36" i="4"/>
  <c r="BA98" i="1" s="1"/>
  <c r="F36" i="3"/>
  <c r="BA97" i="1"/>
  <c r="F37" i="4"/>
  <c r="BB98" i="1" s="1"/>
  <c r="AS94" i="1"/>
  <c r="J36" i="2"/>
  <c r="AW96" i="1" s="1"/>
  <c r="F36" i="6"/>
  <c r="BA100" i="1"/>
  <c r="F37" i="6"/>
  <c r="BB100" i="1" s="1"/>
  <c r="F39" i="6"/>
  <c r="BD100" i="1"/>
  <c r="F36" i="2"/>
  <c r="BA96" i="1" s="1"/>
  <c r="F37" i="2"/>
  <c r="BB96" i="1"/>
  <c r="F39" i="4"/>
  <c r="BD98" i="1" s="1"/>
  <c r="J36" i="3"/>
  <c r="AW97" i="1"/>
  <c r="F38" i="3"/>
  <c r="BC97" i="1" s="1"/>
  <c r="F36" i="5"/>
  <c r="BA99" i="1"/>
  <c r="F38" i="2"/>
  <c r="BC96" i="1" s="1"/>
  <c r="P123" i="6" l="1"/>
  <c r="AU100" i="1" s="1"/>
  <c r="AU95" i="1" s="1"/>
  <c r="AU94" i="1" s="1"/>
  <c r="T123" i="6"/>
  <c r="R123" i="6"/>
  <c r="J98" i="4"/>
  <c r="BK121" i="5"/>
  <c r="J121" i="5"/>
  <c r="BK121" i="2"/>
  <c r="J121" i="2" s="1"/>
  <c r="J32" i="2" s="1"/>
  <c r="AG96" i="1" s="1"/>
  <c r="BK124" i="6"/>
  <c r="BK123" i="6"/>
  <c r="J123" i="6"/>
  <c r="J35" i="6"/>
  <c r="AV100" i="1"/>
  <c r="AT100" i="1" s="1"/>
  <c r="BD95" i="1"/>
  <c r="BD94" i="1"/>
  <c r="W33" i="1"/>
  <c r="J35" i="5"/>
  <c r="AV99" i="1" s="1"/>
  <c r="AT99" i="1" s="1"/>
  <c r="J32" i="5"/>
  <c r="AG99" i="1"/>
  <c r="J32" i="3"/>
  <c r="AG97" i="1"/>
  <c r="J32" i="6"/>
  <c r="AG100" i="1" s="1"/>
  <c r="BA95" i="1"/>
  <c r="AW95" i="1"/>
  <c r="J35" i="3"/>
  <c r="AV97" i="1" s="1"/>
  <c r="AT97" i="1" s="1"/>
  <c r="BB95" i="1"/>
  <c r="BB94" i="1" s="1"/>
  <c r="W31" i="1" s="1"/>
  <c r="F35" i="5"/>
  <c r="AZ99" i="1" s="1"/>
  <c r="J35" i="2"/>
  <c r="AV96" i="1"/>
  <c r="AT96" i="1" s="1"/>
  <c r="F35" i="4"/>
  <c r="AZ98" i="1"/>
  <c r="F35" i="2"/>
  <c r="AZ96" i="1" s="1"/>
  <c r="J35" i="4"/>
  <c r="AV98" i="1"/>
  <c r="AT98" i="1"/>
  <c r="BC95" i="1"/>
  <c r="BC94" i="1"/>
  <c r="W32" i="1"/>
  <c r="F35" i="3"/>
  <c r="AZ97" i="1" s="1"/>
  <c r="F35" i="6"/>
  <c r="AZ100" i="1"/>
  <c r="AN99" i="1" l="1"/>
  <c r="AN100" i="1"/>
  <c r="J41" i="2"/>
  <c r="J41" i="6"/>
  <c r="J41" i="3"/>
  <c r="J41" i="5"/>
  <c r="J98" i="6"/>
  <c r="J98" i="5"/>
  <c r="J98" i="2"/>
  <c r="J124" i="6"/>
  <c r="J99" i="6"/>
  <c r="J41" i="4"/>
  <c r="AN98" i="1"/>
  <c r="AN97" i="1"/>
  <c r="AN96" i="1"/>
  <c r="BA94" i="1"/>
  <c r="AW94" i="1" s="1"/>
  <c r="AK30" i="1" s="1"/>
  <c r="AX95" i="1"/>
  <c r="AZ95" i="1"/>
  <c r="AZ94" i="1" s="1"/>
  <c r="W29" i="1" s="1"/>
  <c r="AG95" i="1"/>
  <c r="AX94" i="1"/>
  <c r="AY94" i="1"/>
  <c r="AY95" i="1"/>
  <c r="AG94" i="1" l="1"/>
  <c r="W30" i="1"/>
  <c r="AV94" i="1"/>
  <c r="AK29" i="1"/>
  <c r="AV95" i="1"/>
  <c r="AT95" i="1"/>
  <c r="AN95" i="1" l="1"/>
  <c r="AK26" i="1"/>
  <c r="AK35" i="1"/>
  <c r="AT94" i="1"/>
  <c r="AN94" i="1" l="1"/>
</calcChain>
</file>

<file path=xl/sharedStrings.xml><?xml version="1.0" encoding="utf-8"?>
<sst xmlns="http://schemas.openxmlformats.org/spreadsheetml/2006/main" count="6034" uniqueCount="1107">
  <si>
    <t>Export Komplet</t>
  </si>
  <si>
    <t/>
  </si>
  <si>
    <t>2.0</t>
  </si>
  <si>
    <t>ZAMOK</t>
  </si>
  <si>
    <t>False</t>
  </si>
  <si>
    <t>{1c3ee63a-77a3-4bf3-ae82-d771ed1791f2}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</si>
  <si>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</si>
  <si>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</si>
  <si>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</si>
  <si>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</si>
  <si>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</si>
  <si>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</si>
  <si>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</si>
  <si>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</si>
  <si>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633200016/A177/2021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</si>
  <si>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</si>
  <si>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</si>
  <si>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2021 - Opravy komponentů zabezpečovacích zařízení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</si>
  <si>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</si>
  <si>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</si>
  <si>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</si>
  <si>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</si>
  <si>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</si>
  <si>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</si>
  <si>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</si>
  <si>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</si>
  <si>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</si>
  <si>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</si>
  <si>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</si>
  <si>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</si>
  <si>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</si>
  <si>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</si>
  <si>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</si>
  <si>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</si>
  <si>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</si>
  <si>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</si>
  <si>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</si>
  <si>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</si>
  <si>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</si>
  <si>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</si>
  <si>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</si>
  <si>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</si>
  <si>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</si>
  <si>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</si>
  <si>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</si>
  <si>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</si>
  <si>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</si>
  <si>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</si>
  <si>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</si>
  <si>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</si>
  <si>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</si>
  <si>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</si>
  <si>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</si>
  <si>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</si>
  <si>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</si>
  <si>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</si>
  <si>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</si>
  <si>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</si>
  <si>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</si>
  <si>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</si>
  <si>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</si>
  <si>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</si>
  <si>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</si>
  <si>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</si>
  <si>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</si>
  <si>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</si>
  <si>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</si>
  <si>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</si>
  <si>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</si>
  <si>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</si>
  <si>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</si>
  <si>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</si>
  <si>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</si>
  <si>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</si>
  <si>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</si>
  <si>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</si>
  <si>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01</t>
  </si>
  <si>
    <t>Zabezpečovací zařízení</t>
  </si>
  <si>
    <t>PRO</t>
  </si>
  <si>
    <t>1</t>
  </si>
  <si>
    <t>{3201d1bb-6ee3-48d0-bda6-95e4b271e5a1}</t>
  </si>
  <si>
    <t>2</t>
  </si>
  <si>
    <t>/</t>
  </si>
  <si>
    <t>PS 01.1</t>
  </si>
  <si>
    <t>Počítače náprav</t>
  </si>
  <si>
    <t>Soupis</t>
  </si>
  <si>
    <t>{4f1744cb-5e43-4fe2-9b26-1a31852757c0}</t>
  </si>
  <si>
    <t>PS 01.2</t>
  </si>
  <si>
    <t>Dobíječe</t>
  </si>
  <si>
    <t>{2be69364-ac78-4783-bf63-891a2f1ad97a}</t>
  </si>
  <si>
    <t>PS 01.3</t>
  </si>
  <si>
    <t>Baterie</t>
  </si>
  <si>
    <t>{b906a577-5490-4d04-8b0b-db2f7a2db736}</t>
  </si>
  <si>
    <t>PS 01.4</t>
  </si>
  <si>
    <t>Přejezdová zabezpečovací zařízení</t>
  </si>
  <si>
    <t>{d5b16d4e-2aac-495c-99b9-e7857394e704}</t>
  </si>
  <si>
    <t>PS 01.5</t>
  </si>
  <si>
    <t>Návěstidla</t>
  </si>
  <si>
    <t>{49c1e34e-e0ae-4072-bcb5-70c2db53e319}</t>
  </si>
  <si>
    <t>KRYCÍ LIST SOUPISU PRACÍ</t>
  </si>
  <si>
    <t>Objekt:</t>
  </si>
  <si>
    <t>PS 01 - Zabezpečovací zařízení</t>
  </si>
  <si>
    <t>Soupis:</t>
  </si>
  <si>
    <t>PS 01.1 - Počítače náprav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</si>
  <si>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</si>
  <si>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</si>
  <si>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</si>
  <si>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</si>
  <si>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</si>
  <si>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</si>
  <si>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</si>
  <si>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</si>
  <si>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</si>
  <si>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</si>
  <si>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</si>
  <si>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</si>
  <si>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</si>
  <si>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</si>
  <si>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</si>
  <si>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</si>
  <si>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</si>
  <si>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</si>
  <si>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</si>
  <si>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</si>
  <si>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</si>
  <si>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</si>
  <si>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</si>
  <si>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</si>
  <si>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7592003240</t>
  </si>
  <si>
    <t>Repase sběrnicové jednotky ABP001-2 21TE GS02</t>
  </si>
  <si>
    <t>kus</t>
  </si>
  <si>
    <t>Sborník UOŽI 01 2021</t>
  </si>
  <si>
    <t>-1314138389</t>
  </si>
  <si>
    <t>PP</t>
  </si>
  <si>
    <t>Repase sběrnicové jednotky ABP001-2 21TE GS02 - očištění sběrnicové desky, výměna poškozených částí sběrnicové desky, doplnění spojovacího materiálu, doplnění konektorů, min.72 hod.test sběrnicové desky, vystavení protokolu</t>
  </si>
  <si>
    <t>7592003248</t>
  </si>
  <si>
    <t>Repase sběrnicové jednotky ABP001-6 37TE GS02</t>
  </si>
  <si>
    <t>1683171100</t>
  </si>
  <si>
    <t>Repase sběrnicové jednotky ABP001-6 37TE GS02 - očištění sběrnicové desky, výměna poškozených částí sběrnicové desky, doplnění spojovacího materiálu, doplnění konektorů, min.72 hod.test sběrnicové desky, vystavení protokolu</t>
  </si>
  <si>
    <t>3</t>
  </si>
  <si>
    <t>M</t>
  </si>
  <si>
    <t>7592010102</t>
  </si>
  <si>
    <t>Kolové senzory a snímače počítačů náprav Snímač průjezdu kola RSR 180 (5 m kabel)</t>
  </si>
  <si>
    <t>128</t>
  </si>
  <si>
    <t>-72911738</t>
  </si>
  <si>
    <t>7592010104</t>
  </si>
  <si>
    <t>Kolové senzory a snímače počítačů náprav Snímač průjezdu kola RSR 180 (10 m kabel)</t>
  </si>
  <si>
    <t>1682093510</t>
  </si>
  <si>
    <t>5</t>
  </si>
  <si>
    <t>7592010142</t>
  </si>
  <si>
    <t>Kolové senzory a snímače počítačů náprav Neoprénová ochr. hadice 4,8 m</t>
  </si>
  <si>
    <t>459971885</t>
  </si>
  <si>
    <t>6</t>
  </si>
  <si>
    <t>7592010146</t>
  </si>
  <si>
    <t>Kolové senzory a snímače počítačů náprav Neoprénová ochr. hadice 9,8 m</t>
  </si>
  <si>
    <t>-286302878</t>
  </si>
  <si>
    <t>7</t>
  </si>
  <si>
    <t>7592010152</t>
  </si>
  <si>
    <t>Kolové senzory a snímače počítačů náprav Montážní sada neoprénové ochr.hadice</t>
  </si>
  <si>
    <t>-45122138</t>
  </si>
  <si>
    <t>8</t>
  </si>
  <si>
    <t>7592010166</t>
  </si>
  <si>
    <t>Kolové senzory a snímače počítačů náprav Upevňovací souprava SK140</t>
  </si>
  <si>
    <t>1866426034</t>
  </si>
  <si>
    <t>9</t>
  </si>
  <si>
    <t>7592010172</t>
  </si>
  <si>
    <t>Kolové senzory a snímače počítačů náprav Připevňovací čep BBK pro upevňovací soupravu SK140</t>
  </si>
  <si>
    <t>pár</t>
  </si>
  <si>
    <t>1431339402</t>
  </si>
  <si>
    <t>10</t>
  </si>
  <si>
    <t>7592010186</t>
  </si>
  <si>
    <t>Kolové senzory a snímače počítačů náprav Přepěťová ochrana EPO</t>
  </si>
  <si>
    <t>-1147659120</t>
  </si>
  <si>
    <t>11</t>
  </si>
  <si>
    <t>7592010202</t>
  </si>
  <si>
    <t>Kolové senzory a snímače počítačů náprav Kabelový závěr KSL-FP pro RSR (s EPO)</t>
  </si>
  <si>
    <t>-1964840203</t>
  </si>
  <si>
    <t>12</t>
  </si>
  <si>
    <t>7592010206</t>
  </si>
  <si>
    <t>Kolové senzory a snímače počítačů náprav Uzemňovací souprava pro KSL-FP</t>
  </si>
  <si>
    <t>192696014</t>
  </si>
  <si>
    <t>13</t>
  </si>
  <si>
    <t>7592010242</t>
  </si>
  <si>
    <t>Kolové senzory a snímače počítačů náprav Přechod (trámec s drážkou)</t>
  </si>
  <si>
    <t>62571757</t>
  </si>
  <si>
    <t>14</t>
  </si>
  <si>
    <t>7594300010</t>
  </si>
  <si>
    <t>Počítače náprav Vnitřní prvky PN AZF Čítačová jednotka ZBG</t>
  </si>
  <si>
    <t>-2009299101</t>
  </si>
  <si>
    <t>7594300012</t>
  </si>
  <si>
    <t>Počítače náprav Vnitřní prvky PN AZF Vyhodnocovací jednotka ASB</t>
  </si>
  <si>
    <t>-1711274522</t>
  </si>
  <si>
    <t>16</t>
  </si>
  <si>
    <t>7594300018</t>
  </si>
  <si>
    <t>Počítače náprav Vnitřní prvky PN AZF Přepěťová ochrana vyhodnocovací jednotky BSI002 (BSI003, BSI004)</t>
  </si>
  <si>
    <t>2037438958</t>
  </si>
  <si>
    <t>17</t>
  </si>
  <si>
    <t>7594300076</t>
  </si>
  <si>
    <t>Počítače náprav Vnitřní prvky PN ACS 2000 Čítačová jednotka ACB010 GS03</t>
  </si>
  <si>
    <t>781932128</t>
  </si>
  <si>
    <t>18</t>
  </si>
  <si>
    <t>7594300078</t>
  </si>
  <si>
    <t>Počítače náprav Vnitřní prvky PN ACS 2000 Čítačová jednotka ACB119 GS04</t>
  </si>
  <si>
    <t>1465058748</t>
  </si>
  <si>
    <t>19</t>
  </si>
  <si>
    <t>7594300082</t>
  </si>
  <si>
    <t>Počítače náprav Vnitřní prvky PN ACS 2000 Vyhodnocovací jednotka EIB-OK001 GS03</t>
  </si>
  <si>
    <t>-831117656</t>
  </si>
  <si>
    <t>20</t>
  </si>
  <si>
    <t>7594300136</t>
  </si>
  <si>
    <t>Počítače náprav Vnitřní prvky PN ACS 2000 Sběrnicová jednotka ABP002-2 21TE GS02</t>
  </si>
  <si>
    <t>-2101341218</t>
  </si>
  <si>
    <t>7594300138</t>
  </si>
  <si>
    <t>Počítače náprav Vnitřní prvky PN ACS 2000 Sběrnicová jednotka ABP002-3 25TE GS02</t>
  </si>
  <si>
    <t>-1889863020</t>
  </si>
  <si>
    <t>22</t>
  </si>
  <si>
    <t>7594300162</t>
  </si>
  <si>
    <t>Počítače náprav Vnitřní prvky PN ACS 2000 Vstupně/výstupní jednotka DIOB004 GS03</t>
  </si>
  <si>
    <t>1868431285</t>
  </si>
  <si>
    <t>23</t>
  </si>
  <si>
    <t>7594300108</t>
  </si>
  <si>
    <t>Počítače náprav Vnitřní prvky PN ACS 2000 Jednotka jištění SIC006 GS01</t>
  </si>
  <si>
    <t>336755163</t>
  </si>
  <si>
    <t>24</t>
  </si>
  <si>
    <t>7593321524</t>
  </si>
  <si>
    <t xml:space="preserve">Prvky Translátor </t>
  </si>
  <si>
    <t>-811586933</t>
  </si>
  <si>
    <t>Prvky Translátor</t>
  </si>
  <si>
    <t>25</t>
  </si>
  <si>
    <t>7593320396</t>
  </si>
  <si>
    <t>Prvky Deska translátoru  (CV732240132B)</t>
  </si>
  <si>
    <t>-1432298359</t>
  </si>
  <si>
    <t>26</t>
  </si>
  <si>
    <t>7594300084</t>
  </si>
  <si>
    <t>Počítače náprav Vnitřní prvky PN ACS 2000 Vyhodnocovací jednotka IMC003 GS01</t>
  </si>
  <si>
    <t>2124832919</t>
  </si>
  <si>
    <t>27</t>
  </si>
  <si>
    <t>7592003300</t>
  </si>
  <si>
    <t>Repase čítačové jednotky ACB010 GS03</t>
  </si>
  <si>
    <t>1176188158</t>
  </si>
  <si>
    <t>Repase čítačové jednotky ACB010 GS03 - očištění karty, výměna poškozených částí karty, doplnění chybějících částí karty, 72 hod.test karty, vystavení protokolu</t>
  </si>
  <si>
    <t>28</t>
  </si>
  <si>
    <t>7592003302</t>
  </si>
  <si>
    <t>Repase čítačové jednotky ACB119 GS04</t>
  </si>
  <si>
    <t>1131652699</t>
  </si>
  <si>
    <t>Repase čítačové jednotky ACB119 GS04 - očištění karty, výměna poškozených částí karty, doplnění chybějících částí karty, 72 hod.test karty, vystavení protokolu</t>
  </si>
  <si>
    <t>29</t>
  </si>
  <si>
    <t>7592003322</t>
  </si>
  <si>
    <t>Repase vyhodnocovací jednotky IMC003 GS03</t>
  </si>
  <si>
    <t>-277370443</t>
  </si>
  <si>
    <t>Repase vyhodnocovací jednotky IMC003 GS03 - očištění karty, výměna poškozených částí karty, doplnění chybějících částí karty, 72 hod.test karty, vystavení protokolu</t>
  </si>
  <si>
    <t>30</t>
  </si>
  <si>
    <t>7592003330</t>
  </si>
  <si>
    <t>Repase vyhodnocovací jednotky IMC074 GS03</t>
  </si>
  <si>
    <t>-943505325</t>
  </si>
  <si>
    <t>Repase vyhodnocovací jednotky IMC074 GS03 - očištění karty, výměna poškozených částí karty, doplnění chybějících částí karty, 72 hod.test karty, vystavení protokolu</t>
  </si>
  <si>
    <t>31</t>
  </si>
  <si>
    <t>7592003350</t>
  </si>
  <si>
    <t>Repase servisní karty AzF</t>
  </si>
  <si>
    <t>2121444122</t>
  </si>
  <si>
    <t>Repase servisní karty AzF - očištění karty, výměna poškozených částí karty, doplnění chybějících částí karty</t>
  </si>
  <si>
    <t>32</t>
  </si>
  <si>
    <t>7592005050</t>
  </si>
  <si>
    <t>Montáž počítacího bodu (senzoru) RSR 180</t>
  </si>
  <si>
    <t>-334702970</t>
  </si>
  <si>
    <t>Montáž počítacího bodu (senzoru) RSR 180 - uložení a připevnění na určené místo, seřízení polohy, přezkoušení</t>
  </si>
  <si>
    <t>33</t>
  </si>
  <si>
    <t>7592005160</t>
  </si>
  <si>
    <t>Montáž balízy na pražec pomocí pásky</t>
  </si>
  <si>
    <t>1865572323</t>
  </si>
  <si>
    <t>34</t>
  </si>
  <si>
    <t>7592005162</t>
  </si>
  <si>
    <t>Montáž balízy do kolejiště pomocí systému Vortok</t>
  </si>
  <si>
    <t>-208289472</t>
  </si>
  <si>
    <t>35</t>
  </si>
  <si>
    <t>7592007050</t>
  </si>
  <si>
    <t>Demontáž počítacího bodu (senzoru) RSR 180</t>
  </si>
  <si>
    <t>721574747</t>
  </si>
  <si>
    <t>36</t>
  </si>
  <si>
    <t>7592007160</t>
  </si>
  <si>
    <t>Demontáž balízy upevněné na pražec pomocí pásky</t>
  </si>
  <si>
    <t>545819829</t>
  </si>
  <si>
    <t>37</t>
  </si>
  <si>
    <t>7592007162</t>
  </si>
  <si>
    <t>Demontáž balízy upevněné pomocí systému Vortok</t>
  </si>
  <si>
    <t>2143544121</t>
  </si>
  <si>
    <t>38</t>
  </si>
  <si>
    <t>7594303010</t>
  </si>
  <si>
    <t>Oprava počítače náprav bleskojistkové svorkovnice BSI002, GS02</t>
  </si>
  <si>
    <t>1972699424</t>
  </si>
  <si>
    <t>39</t>
  </si>
  <si>
    <t>7594303015</t>
  </si>
  <si>
    <t>Oprava počítače náprav přepěťové ochrany napájení POKO</t>
  </si>
  <si>
    <t>1148438341</t>
  </si>
  <si>
    <t>40</t>
  </si>
  <si>
    <t>7594303020</t>
  </si>
  <si>
    <t>Oprava počítače náprav přepěťové ochrany EPO</t>
  </si>
  <si>
    <t>-742506548</t>
  </si>
  <si>
    <t>41</t>
  </si>
  <si>
    <t>7594303025</t>
  </si>
  <si>
    <t>Oprava počítače náprav bloku čítače ZBG</t>
  </si>
  <si>
    <t>-1742007262</t>
  </si>
  <si>
    <t>42</t>
  </si>
  <si>
    <t>7594303030</t>
  </si>
  <si>
    <t>Oprava počítače náprav bloku pro počítače náprav ASB</t>
  </si>
  <si>
    <t>1391875082</t>
  </si>
  <si>
    <t>43</t>
  </si>
  <si>
    <t>7594305010</t>
  </si>
  <si>
    <t>Montáž součástí počítače náprav vyhodnocovací části</t>
  </si>
  <si>
    <t>-2079109526</t>
  </si>
  <si>
    <t>44</t>
  </si>
  <si>
    <t>7594305015</t>
  </si>
  <si>
    <t>Montáž součástí počítače náprav neoprénové ochranné hadice se soupravou pro upevnění k pražci</t>
  </si>
  <si>
    <t>-859947783</t>
  </si>
  <si>
    <t>45</t>
  </si>
  <si>
    <t>7594305020</t>
  </si>
  <si>
    <t>Montáž součástí počítače náprav bleskojistkové svorkovnice</t>
  </si>
  <si>
    <t>-1086561350</t>
  </si>
  <si>
    <t>46</t>
  </si>
  <si>
    <t>7594305025</t>
  </si>
  <si>
    <t>Montáž součástí počítače náprav přepěťové ochrany napájení</t>
  </si>
  <si>
    <t>-147476541</t>
  </si>
  <si>
    <t>47</t>
  </si>
  <si>
    <t>7594305030</t>
  </si>
  <si>
    <t>Montáž součástí počítače náprav kabelového závěru KSL-F pro RSR</t>
  </si>
  <si>
    <t>602262312</t>
  </si>
  <si>
    <t>48</t>
  </si>
  <si>
    <t>7594305035</t>
  </si>
  <si>
    <t>Montáž součástí počítače náprav kabelového závěru KSL-FP pro RSR</t>
  </si>
  <si>
    <t>1977142317</t>
  </si>
  <si>
    <t>49</t>
  </si>
  <si>
    <t>7594305055</t>
  </si>
  <si>
    <t>Montáž součástí počítače náprav bloku pro počítače náprav</t>
  </si>
  <si>
    <t>985227577</t>
  </si>
  <si>
    <t>50</t>
  </si>
  <si>
    <t>7594307010</t>
  </si>
  <si>
    <t>Demontáž součástí počítače náprav vyhodnocovací části</t>
  </si>
  <si>
    <t>-858160740</t>
  </si>
  <si>
    <t>51</t>
  </si>
  <si>
    <t>7594307015</t>
  </si>
  <si>
    <t>Demontáž součástí počítače náprav neoprénové ochranné hadice se soupravou pro upevnění k pražci</t>
  </si>
  <si>
    <t>632208729</t>
  </si>
  <si>
    <t>52</t>
  </si>
  <si>
    <t>7594307020</t>
  </si>
  <si>
    <t>Demontáž součástí počítače náprav bleskojistkové svorkovnice</t>
  </si>
  <si>
    <t>-249507640</t>
  </si>
  <si>
    <t>53</t>
  </si>
  <si>
    <t>7594307035</t>
  </si>
  <si>
    <t>Demontáž součástí počítače náprav kabelového závěru KSL-FP pro RSR</t>
  </si>
  <si>
    <t>768486163</t>
  </si>
  <si>
    <t>54</t>
  </si>
  <si>
    <t>7598095085</t>
  </si>
  <si>
    <t>Přezkoušení a regulace senzoru počítacího bodu</t>
  </si>
  <si>
    <t>2039567608</t>
  </si>
  <si>
    <t>Přezkoušení a regulace senzoru počítacího bodu - kontrola (nastavení) mechanických parametrů polohy, regulace napájení, kalibrace, kontrola funkce a započítávání, kontrola indikace</t>
  </si>
  <si>
    <t>55</t>
  </si>
  <si>
    <t>7598095090</t>
  </si>
  <si>
    <t>Přezkoušení a regulace počítače náprav včetně vyhotovení protokolu za 1 úsek</t>
  </si>
  <si>
    <t>2030355626</t>
  </si>
  <si>
    <t>Přezkoušení a regulace počítače náprav včetně vyhotovení protokolu za 1 úsek - provedení příslušných měření, nastavení zařízení, přezkoušení funkce a vyhotovení protokolu</t>
  </si>
  <si>
    <t>56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</si>
  <si>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</si>
  <si>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</si>
  <si>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992594303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</si>
  <si>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</si>
  <si>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57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</si>
  <si>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</si>
  <si>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</si>
  <si>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880873773</t>
  </si>
  <si>
    <t>Doprava obousměrná (např. dodávek z vlastních zásob zhotovitele nebo objednatele nebo výzisku) mechanizací o nosnosti do 3,5 t elektrosoučástek, montážního materiálu, kameniva, písku, dlažebních kostek, suti, atd. do 350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</si>
  <si>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58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</si>
  <si>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</si>
  <si>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</si>
  <si>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1236589194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</si>
  <si>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</si>
  <si>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59</t>
  </si>
  <si>
    <t>7594300059</t>
  </si>
  <si>
    <t>Počítače náprav Vnitřní prvky PN AZF Servisní karta AzF</t>
  </si>
  <si>
    <t>-1757433630</t>
  </si>
  <si>
    <t>60</t>
  </si>
  <si>
    <t>7592090010</t>
  </si>
  <si>
    <t>Ostatní Servisní kufřík pro počítače náprav; obsah: 1/2“ hlavice 12hranná prodl. 17mm, 1/2" hlavice 19mm, 1/2“ hlavice zástrčná 8mm (d. 55mm), kleště radiové 160mm, klíč momentový NORBAR 8-50Nm, klíč očkoploochý 36mm DIN 3113,</t>
  </si>
  <si>
    <t>1211987663</t>
  </si>
  <si>
    <t>PS 01.2 - Dobíječe</t>
  </si>
  <si>
    <t>7593000010</t>
  </si>
  <si>
    <t>Dobíječe, usměrňovače, napáječe Usměrňovač E230 G12/25, na polici/na zeď/na DIN lištu, základní stavová indikace opticky i bezpotenciálově, teplotní kompenzace</t>
  </si>
  <si>
    <t>-427050077</t>
  </si>
  <si>
    <t>7593000020</t>
  </si>
  <si>
    <t>Dobíječe, usměrňovače, napáječe Usměrňovač E230 G24/25, na polici/na zeď/na DIN lištu, základní stavová indikace opticky i bezpotenciálově, teplotní kompenzace</t>
  </si>
  <si>
    <t>-1940358014</t>
  </si>
  <si>
    <t>7593000030</t>
  </si>
  <si>
    <t>Dobíječe, usměrňovače, napáječe Usměrňovač E230 G48/15, na polici/na zeď/na DIN lištu, základní stavová indikace opticky i bezpotenciálově, teplotní kompenzace</t>
  </si>
  <si>
    <t>1197404371</t>
  </si>
  <si>
    <t>7593000160</t>
  </si>
  <si>
    <t>Dobíječe, usměrňovače, napáječe Usměrňovač D400 G24/40,oceloplechová skříň 750x550x450, základní stavová indikace opticky i bezpotenciálově</t>
  </si>
  <si>
    <t>1133020080</t>
  </si>
  <si>
    <t>7593000170</t>
  </si>
  <si>
    <t>Dobíječe, usměrňovače, napáječe Usměrňovač D400 G24/40, oceloplechová skříň 1200x600x400, základní stavová indikace opticky i bezpotenciálově</t>
  </si>
  <si>
    <t>-949206435</t>
  </si>
  <si>
    <t>7593000180</t>
  </si>
  <si>
    <t>Dobíječe, usměrňovače, napáječe Usměrňovač D400 G24/50, oceloplechová skříň 1200x600x400, základní stavová indikace opticky i bezpotenciálově</t>
  </si>
  <si>
    <t>1396728489</t>
  </si>
  <si>
    <t>7593000190</t>
  </si>
  <si>
    <t>Dobíječe, usměrňovače, napáječe Usměrňovač D400 G24/50, oceloplechová skříň 1200x600x400, rozšířená stavová indikace opticky i bezpotenciálově</t>
  </si>
  <si>
    <t>-1840651499</t>
  </si>
  <si>
    <t>7593000200</t>
  </si>
  <si>
    <t>Dobíječe, usměrňovače, napáječe Usměrňovač D400 G24/60, oceloplechová skříň 1200x600x400, základní stavová indikace opticky i bezpotenciálově</t>
  </si>
  <si>
    <t>8246408</t>
  </si>
  <si>
    <t>7593000210</t>
  </si>
  <si>
    <t>Dobíječe, usměrňovače, napáječe Usměrňovač D400 G24/60, oceloplechová skříň 1200x600x400, rozšířená stavová indikace opticky i bezpotenciálově</t>
  </si>
  <si>
    <t>1942128516</t>
  </si>
  <si>
    <t>7593000220</t>
  </si>
  <si>
    <t>Dobíječe, usměrňovače, napáječe Usměrňovač D400 G24/80, oceloplechová skříň 1200x600x400, základní stavová indikace opticky i bezpotenciálově</t>
  </si>
  <si>
    <t>1978236347</t>
  </si>
  <si>
    <t>7593000230</t>
  </si>
  <si>
    <t>Dobíječe, usměrňovače, napáječe Usměrňovač D400 G24/80, oceloplechová skříň 1200x600x400, rozšířená stavová indikace opticky i bezpotenciálově</t>
  </si>
  <si>
    <t>305559168</t>
  </si>
  <si>
    <t>7593000238</t>
  </si>
  <si>
    <t>Dobíječe, usměrňovače, napáječe Usměrňovač D400 G24/100, oceloplechová skříň 1800x600x600, rozšířená stavová indikace opticky i bezpotenciálově</t>
  </si>
  <si>
    <t>1629933416</t>
  </si>
  <si>
    <t>7593000236</t>
  </si>
  <si>
    <t>Dobíječe, usměrňovače, napáječe Usměrňovač D400 G24/100, oceloplechová skříň 1800x600x600, základní stavová indikace opticky i bezpotenciálově</t>
  </si>
  <si>
    <t>1366158400</t>
  </si>
  <si>
    <t>7593000244</t>
  </si>
  <si>
    <t>Dobíječe, usměrňovače, napáječe Usměrňovač D400 G24/120, oceloplechová skříň 1800x600x600, základní stavová indikace opticky i bezpotenciálově</t>
  </si>
  <si>
    <t>-1366074857</t>
  </si>
  <si>
    <t>7593000246</t>
  </si>
  <si>
    <t>Dobíječe, usměrňovače, napáječe Usměrňovač D400 G24/120, oceloplechová skříň 1800x600x600, rozšířená stavová indikace opticky i bezpotenciálově</t>
  </si>
  <si>
    <t>-1317531332</t>
  </si>
  <si>
    <t>7593000252</t>
  </si>
  <si>
    <t>Dobíječe, usměrňovače, napáječe Usměrňovač D400 G24/200, oceloplechová skříň 1800x600x600, základní stavová indikace opticky i bezpotenciálově</t>
  </si>
  <si>
    <t>-186087739</t>
  </si>
  <si>
    <t>7593000254</t>
  </si>
  <si>
    <t>Dobíječe, usměrňovače, napáječe Usměrňovač D400 G24/200, oceloplechová skříň 1800x600x600, rozšířená stavová indikace opticky i bezpotenciálově</t>
  </si>
  <si>
    <t>769826417</t>
  </si>
  <si>
    <t>7593000260</t>
  </si>
  <si>
    <t>Dobíječe, usměrňovače, napáječe Usměrňovač D400 G24/80, stacionární oceloplechová skříň 1500x600x600, rozšířená stavová indikace opticky i bezpotenciálově, autoamtické testování baterie, programovatelná nabíjecí automatika.</t>
  </si>
  <si>
    <t>-1523437696</t>
  </si>
  <si>
    <t>7593000270</t>
  </si>
  <si>
    <t>Dobíječe, usměrňovače, napáječe Usměrňovač D400 G24/100, stacionární oceloplechová skříň 1500x600x600, rozšířená stavová indikace opticky i bezpotenciálově, autoamtické testování baterie, programovatelná nabíjecí automatika.</t>
  </si>
  <si>
    <t>1648475520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</si>
  <si>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</si>
  <si>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</si>
  <si>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-1603213465</t>
  </si>
  <si>
    <t>7593000290</t>
  </si>
  <si>
    <t>Dobíječe, usměrňovače, napáječe Usměrňovač D400 G108/50, stacionární oceloplechová skříň 1500x600x600, rozšířená stavová indikace opticky i bezpotenciálově</t>
  </si>
  <si>
    <t>-124687027</t>
  </si>
  <si>
    <t>7593000400</t>
  </si>
  <si>
    <t>Dobíječe, usměrňovače, napáječe Dobíječ baterií Digitrans II, 24 V (pro BUES 2000)</t>
  </si>
  <si>
    <t>-670345768</t>
  </si>
  <si>
    <t>7593000248R</t>
  </si>
  <si>
    <t>Usměrňovač D400 G24/125, oceloplechová skříň 2000x600x600, rozšířená stavová indikace opticky i bezpotenciálově s jistícím a řídícím blokem - náhrada EPRON (KT 36) s interface k ESA</t>
  </si>
  <si>
    <t>1967891375</t>
  </si>
  <si>
    <t>7494002986</t>
  </si>
  <si>
    <t>Modulární přístroje Jističe do 63 A; 6 kA 1-pólové In 6 A, Ue AC 230 V / DC 72 V, charakteristika B, 1pól, Icn 6 kA</t>
  </si>
  <si>
    <t>-2000663709</t>
  </si>
  <si>
    <t>7494002988</t>
  </si>
  <si>
    <t>Modulární přístroje Jističe do 63 A; 6 kA 1-pólové In 10 A, Ue AC 230 V / DC 72 V, charakteristika B, 1pól, Icn 6 kA</t>
  </si>
  <si>
    <t>-661763713</t>
  </si>
  <si>
    <t>7494003010</t>
  </si>
  <si>
    <t>Modulární přístroje Jističe do 63 A; 6 kA 1-pólové In 6 A, Ue AC 230 V / DC 72 V, charakteristika C, 1pól, Icn 6 kA</t>
  </si>
  <si>
    <t>621755075</t>
  </si>
  <si>
    <t>7494003012</t>
  </si>
  <si>
    <t>Modulární přístroje Jističe do 63 A; 6 kA 1-pólové In 10 A, Ue AC 230 V / DC 72 V, charakteristika C, 1pól, Icn 6 kA</t>
  </si>
  <si>
    <t>-855803437</t>
  </si>
  <si>
    <t>7494003018</t>
  </si>
  <si>
    <t>Modulární přístroje Jističe do 63 A; 6 kA 1-pólové In 20 A, Ue AC 230 V / DC 72 V, charakteristika C, 1pól, Icn 6 kA</t>
  </si>
  <si>
    <t>-111847706</t>
  </si>
  <si>
    <t>7494002994</t>
  </si>
  <si>
    <t>Modulární přístroje Jističe do 63 A; 6 kA 1-pólové In 20 A, Ue AC 230 V / DC 72 V, charakteristika B, 1pól, Icn 6 kA</t>
  </si>
  <si>
    <t>-1696947856</t>
  </si>
  <si>
    <t>7494003030</t>
  </si>
  <si>
    <t>Modulární přístroje Jističe do 63 A; 6 kA 2-pólové In 6 A, Ue AC 230/400 V / DC 144 V, charakteristika B, 2pól, Icn 6 kA</t>
  </si>
  <si>
    <t>566157851</t>
  </si>
  <si>
    <t>7494003032</t>
  </si>
  <si>
    <t>Modulární přístroje Jističe do 63 A; 6 kA 2-pólové In 10 A, Ue AC 230/400 V / DC 144 V, charakteristika B, 2pól, Icn 6 kA</t>
  </si>
  <si>
    <t>-1777850397</t>
  </si>
  <si>
    <t>7494003036</t>
  </si>
  <si>
    <t>Modulární přístroje Jističe do 63 A; 6 kA 2-pólové In 16 A, Ue AC 230/400 V / DC 144 V, charakteristika B, 2pól, Icn 6 kA</t>
  </si>
  <si>
    <t>1784512622</t>
  </si>
  <si>
    <t>7494003038</t>
  </si>
  <si>
    <t>Modulární přístroje Jističe do 63 A; 6 kA 2-pólové In 20 A, Ue AC 230/400 V / DC 144 V, charakteristika B, 2pól, Icn 6 kA</t>
  </si>
  <si>
    <t>-42278915</t>
  </si>
  <si>
    <t>7494000006</t>
  </si>
  <si>
    <t>Rozvodnicové a rozváděčové skříně Distri Rozvodnicové skříně DistriTon Plastové Nástěnné (IP40) pro nástěnnou montáž, neprůhledné dveře, počet řad 2, počet modulů v řadě 14, krytí IP40, PE+N, barva bílá, materiál: plast</t>
  </si>
  <si>
    <t>450080255</t>
  </si>
  <si>
    <t>7492500020</t>
  </si>
  <si>
    <t>Kabely, vodiče, šňůry Cu - nn Vodič jednožílový Cu, plastová izolace H07V-U 16 žz (CY)</t>
  </si>
  <si>
    <t>m</t>
  </si>
  <si>
    <t>267242213</t>
  </si>
  <si>
    <t>7492500850</t>
  </si>
  <si>
    <t>Kabely, vodiče, šňůry Cu - nn Vodič jednožílový Cu, plastová izolace H07V-K 16 černý (CYA)</t>
  </si>
  <si>
    <t>-1866445141</t>
  </si>
  <si>
    <t>7492500860</t>
  </si>
  <si>
    <t>Kabely, vodiče, šňůry Cu - nn Vodič jednožílový Cu, plastová izolace H07V-K 16 rudý (CYA)</t>
  </si>
  <si>
    <t>-2067237273</t>
  </si>
  <si>
    <t>7492551010</t>
  </si>
  <si>
    <t>Montáž vodičů jednožílových Cu do 16 mm2</t>
  </si>
  <si>
    <t>1027491425</t>
  </si>
  <si>
    <t>Montáž vodičů jednožílových Cu do 16 mm2 - uložení na rošty, pod omítku, do rozvaděče apod.</t>
  </si>
  <si>
    <t>7494152010</t>
  </si>
  <si>
    <t>Montáž prázdných rozvodnic plastových nebo oceloplechových min. IP 55, třída izolace II, rozměru š do 400 mm, v do 400 mm</t>
  </si>
  <si>
    <t>-1699960577</t>
  </si>
  <si>
    <t>Montáž prázdných rozvodnic plastových nebo oceloplechových min. IP 55, třída izolace II, rozměru š do 400 mm, v do 400 mm - do zdi, na zeď nebo konstrukci, včetně montáže nosné konstrukce, kotevní, spojovací prvků, provedení zkoušek, dodání atestů, revizní zprávy včetně kusové zkoušky, neobsahuje elektrovýzbroj</t>
  </si>
  <si>
    <t>7494351010</t>
  </si>
  <si>
    <t>Montáž jističů (do 10 kA) jednopólových do 20 A</t>
  </si>
  <si>
    <t>-846952114</t>
  </si>
  <si>
    <t>7494351020</t>
  </si>
  <si>
    <t>Montáž jističů (do 10 kA) dvoupólových nebo 1+N pólových do 20 A</t>
  </si>
  <si>
    <t>202911213</t>
  </si>
  <si>
    <t>7498152510</t>
  </si>
  <si>
    <t>Vyhotovení pravidelné revizní zprávy pro jistících prvky, objekty, zařízení, technologie počtu do 5</t>
  </si>
  <si>
    <t>507846169</t>
  </si>
  <si>
    <t>Vyhotovení pravidelné revizní zprávy pro jistících prvky, objekty, zařízení, technologie počtu do 5 - celková prohlídka zařízení včetně měření, zkoušek zařízení tohoto provozního souboru nebo stavebního objektu revizním technikem na zařízení podle požadavku ČSN, včetně hodnocení a vyhotovení celkové revizní zprávy</t>
  </si>
  <si>
    <t>7499151010</t>
  </si>
  <si>
    <t>Dokončovací práce na elektrickém zařízení</t>
  </si>
  <si>
    <t>hod</t>
  </si>
  <si>
    <t>1098044978</t>
  </si>
  <si>
    <t>Dokončovací práce na elektrickém zařízení - uvádění zařízení do provozu, drobné montážní práce v rozvaděčích, koordinaci se zhotoviteli souvisejících zařízení apod.</t>
  </si>
  <si>
    <t>7499151040</t>
  </si>
  <si>
    <t>Dokončovací práce zaškolení obsluhy</t>
  </si>
  <si>
    <t>1357142582</t>
  </si>
  <si>
    <t>Dokončovací práce zaškolení obsluhy - seznámení obsluhy s funkcemi zařízení včetně odevzdání dokumentace skutečného provedení</t>
  </si>
  <si>
    <t>7593005012</t>
  </si>
  <si>
    <t>Montáž dobíječe, usměrňovače, napáječe nástěnného</t>
  </si>
  <si>
    <t>-266156179</t>
  </si>
  <si>
    <t>Montáž dobíječe, usměrňovače, napáječe nástěnného - včetně připojení vodičů elektrické sítě ss rozvodu a uzemnění, přezkoušení funkce</t>
  </si>
  <si>
    <t>7593005020</t>
  </si>
  <si>
    <t>Montáž dobíječe, usměrňovače, napáječe skříňového nízkého</t>
  </si>
  <si>
    <t>-1661112816</t>
  </si>
  <si>
    <t>Montáž dobíječe, usměrňovače, napáječe skříňového nízkého - včetně připojení vodičů elektrické sítě ss rozvodu a uzemnění, přezkoušení funkce</t>
  </si>
  <si>
    <t>7593005022</t>
  </si>
  <si>
    <t>Montáž dobíječe, usměrňovače, napáječe skříňového vysokého</t>
  </si>
  <si>
    <t>634630008</t>
  </si>
  <si>
    <t>Montáž dobíječe, usměrňovače, napáječe skříňového vysokého - včetně připojení vodičů elektrické sítě ss rozvodu a uzemnění, přezkoušení funkce</t>
  </si>
  <si>
    <t>7593007012</t>
  </si>
  <si>
    <t>Demontáž dobíječe, usměrňovače, napáječe nástěnného</t>
  </si>
  <si>
    <t>1611887097</t>
  </si>
  <si>
    <t>7593007020</t>
  </si>
  <si>
    <t>Demontáž dobíječe, usměrňovače, napáječe skříňového nízkého</t>
  </si>
  <si>
    <t>56888528</t>
  </si>
  <si>
    <t>7593007022</t>
  </si>
  <si>
    <t>Demontáž dobíječe, usměrňovače, napáječe skříňového vysokého</t>
  </si>
  <si>
    <t>-1821340223</t>
  </si>
  <si>
    <t>1727830070</t>
  </si>
  <si>
    <t>129132919</t>
  </si>
  <si>
    <t>9909000200</t>
  </si>
  <si>
    <t>Poplatek za uložení nebezpečného odpadu na oficiální skládku</t>
  </si>
  <si>
    <t>t</t>
  </si>
  <si>
    <t>2045938128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</si>
  <si>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</si>
  <si>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PS 01.3 - Baterie</t>
  </si>
  <si>
    <t>7592910310</t>
  </si>
  <si>
    <t>Baterie Staniční akumulátory Rekombinační zátka AquaGen Premium Top H (použití do 300 Ah)</t>
  </si>
  <si>
    <t>27699020</t>
  </si>
  <si>
    <t>7592910120</t>
  </si>
  <si>
    <t>Baterie Staniční akumulátory NiCd článek 1,2 V/80 Ah C5 se sintrovanou elektrodou, cena včetně spojovacího materiálu a bateriového nosiče či stojanu</t>
  </si>
  <si>
    <t>923035159</t>
  </si>
  <si>
    <t>7592910125</t>
  </si>
  <si>
    <t>Baterie Staniční akumulátory NiCd článek 1,2 V/100 Ah C5 se sintrovanou elektrodou, cena včetně spojovacího materiálu a bateriového nosiče či stojanu</t>
  </si>
  <si>
    <t>-976623546</t>
  </si>
  <si>
    <t>7592910130</t>
  </si>
  <si>
    <t>Baterie Staniční akumulátory NiCd článek 1,2 V/150 Ah C5 se sintrovanou elektrodou, cena včetně spojovacího materiálu a bateriového nosiče či stojanu</t>
  </si>
  <si>
    <t>-2072691065</t>
  </si>
  <si>
    <t>7592910135</t>
  </si>
  <si>
    <t>Baterie Staniční akumulátory NiCd článek 1,2 V/180 Ah C5 se sintrovanou elektrodou, cena včetně spojovacího materiálu a bateriového nosiče či stojanu</t>
  </si>
  <si>
    <t>123307336</t>
  </si>
  <si>
    <t>7592910165</t>
  </si>
  <si>
    <t>Baterie Staniční akumulátory NiCd článek 1,2 V/130 Ah C5 s vláknitou elektrodou, cena včetně spojovacího materiálu a bateriového nosiče či stojanu</t>
  </si>
  <si>
    <t>2009148945</t>
  </si>
  <si>
    <t>7592910170</t>
  </si>
  <si>
    <t>Baterie Staniční akumulátory NiCd článek 1,2 V/150 Ah C5 s vláknitou elektrodou, cena včetně spojovacího materiálu a bateriového nosiče či stojanu</t>
  </si>
  <si>
    <t>-1817523548</t>
  </si>
  <si>
    <t>7592910175</t>
  </si>
  <si>
    <t>Baterie Staniční akumulátory NiCd článek 1,2 V/170 Ah C5 s vláknitou elektrodou, cena včetně spojovacího materiálu a bateriového nosiče či stojanu</t>
  </si>
  <si>
    <t>-355530113</t>
  </si>
  <si>
    <t>7592910180</t>
  </si>
  <si>
    <t>Baterie Staniční akumulátory NiCd článek 1,2 V/200 Ah C5 s vláknitou elektrodou, cena včetně spojovacího materiálu a bateriového nosiče či stojanu</t>
  </si>
  <si>
    <t>1706335727</t>
  </si>
  <si>
    <t>7592910185</t>
  </si>
  <si>
    <t>Baterie Staniční akumulátory NiCd článek 1,2 V/250 Ah C5 s vláknitou elektrodou, cena včetně spojovacího materiálu a bateriového nosiče či stojanu</t>
  </si>
  <si>
    <t>-1036907815</t>
  </si>
  <si>
    <t>7592910190</t>
  </si>
  <si>
    <t>Baterie Staniční akumulátory NiCd článek 1,2 V/300 Ah C5 s vláknitou elektrodou, cena včetně spojovacího materiálu a bateriového nosiče či stojanu</t>
  </si>
  <si>
    <t>502616296</t>
  </si>
  <si>
    <t>7592920455</t>
  </si>
  <si>
    <t>Baterie Staniční akumulátory Pb blok 4V/280 Ah C10 s pancéřovanou trubkovou elektrodou, uzavřený - gel, cena včetně spojovacího materiálu a bateriového nosiče či stojanu</t>
  </si>
  <si>
    <t>1536225492</t>
  </si>
  <si>
    <t>7592920620</t>
  </si>
  <si>
    <t>Baterie Staniční akumulátory Pb blok 6 V/105 Ah C10 s pancéřovanou trubkovou elektrodou,  uzavřený - gel, cena včetně spojovacího materiálu a bateriového nosiče či stojanu</t>
  </si>
  <si>
    <t>743889338</t>
  </si>
  <si>
    <t>7592920630</t>
  </si>
  <si>
    <t>Baterie Staniční akumulátory Pb blok 6 V/140 Ah C10 s pancéřovanou trubkovou elektrodou,  uzavřený - gel, cena včetně spojovacího materiálu a bateriového nosiče či stojanu</t>
  </si>
  <si>
    <t>757224015</t>
  </si>
  <si>
    <t>7592920635</t>
  </si>
  <si>
    <t>Baterie Staniční akumulátory Pb blok 6 V/175 Ah C10 s pancéřovanou trubkovou elektrodou,  uzavřený - gel, cena včetně spojovacího materiálu a bateriového nosiče či stojanu</t>
  </si>
  <si>
    <t>-216259537</t>
  </si>
  <si>
    <t>7592920640</t>
  </si>
  <si>
    <t>Baterie Staniční akumulátory Pb blok 6 V/210 Ah C10 s pancéřovanou trubkovou elektrodou,  uzavřený - gel, cena včetně spojovacího materiálu a bateriového nosiče či stojanu</t>
  </si>
  <si>
    <t>325597371</t>
  </si>
  <si>
    <t>7592920730</t>
  </si>
  <si>
    <t>Baterie Staniční akumulátory Pb blok 12 V/50 Ah C10 s pancéřovanou trubkovou elektrodou,  uzavřený - gel, cena včetně spojovacího materiálu a bateriového nosiče či stojanu</t>
  </si>
  <si>
    <t>497282901</t>
  </si>
  <si>
    <t>7592920740</t>
  </si>
  <si>
    <t>Baterie Staniční akumulátory Pb blok 12 V/90 Ah C10 s pancéřovanou trubkovou elektrodou,  uzavřený - gel, cena včetně spojovacího materiálu a bateriového nosiče či stojanu</t>
  </si>
  <si>
    <t>-2015571374</t>
  </si>
  <si>
    <t>7592920745</t>
  </si>
  <si>
    <t>Baterie Staniční akumulátory Pb blok 12 V/100 Ah C10 s pancéřovanou trubkovou elektrodou,  uzavřený - gel, cena včetně spojovacího materiálu a bateriového nosiče či stojanu</t>
  </si>
  <si>
    <t>-169458698</t>
  </si>
  <si>
    <t>7592920750</t>
  </si>
  <si>
    <t>Baterie Staniční akumulátory Pb blok 12 V/120 Ah C10 s pancéřovanou trubkovou elektrodou,  uzavřený - gel, cena včetně spojovacího materiálu a bateriového nosiče či stojanu</t>
  </si>
  <si>
    <t>-1268342340</t>
  </si>
  <si>
    <t>7592920755</t>
  </si>
  <si>
    <t>Baterie Staniční akumulátory Pb blok 12 V/150 Ah C10 s pancéřovanou trubkovou elektrodou,  uzavřený - gel, cena včetně spojovacího materiálu a bateriového nosiče či stojanu</t>
  </si>
  <si>
    <t>-1604690236</t>
  </si>
  <si>
    <t>7592920760</t>
  </si>
  <si>
    <t>Baterie Staniční akumulátory Pb blok 12 V/180 Ah C10 s pancéřovanou trubkovou elektrodou,  uzavřený - gel, cena včetně spojovacího materiálu a bateriového nosiče či stojanu</t>
  </si>
  <si>
    <t>135363430</t>
  </si>
  <si>
    <t>7592930545</t>
  </si>
  <si>
    <t>Baterie Staniční akumulátory Pb blok 12 V/55 Ah s mřížkovou elektrodou, uzavřený - AGM, 5+, cena včetně spojovacího materiálu a bateriového nosiče či stojanu</t>
  </si>
  <si>
    <t>25901391</t>
  </si>
  <si>
    <t>7592930560</t>
  </si>
  <si>
    <t>Baterie Staniční akumulátory Pb blok 12 V/80 Ah s mřížkovou elektrodou, uzavřený - AGM, 5+, cena včetně spojovacího materiálu a bateriového nosiče či stojanu</t>
  </si>
  <si>
    <t>-61771840</t>
  </si>
  <si>
    <t>7592930565</t>
  </si>
  <si>
    <t>Baterie Staniční akumulátory Pb blok 12 V/100 Ah s mřížkovou elektrodou, uzavřený - AGM, 5+, cena včetně spojovacího materiálu a bateriového nosiče či stojanu</t>
  </si>
  <si>
    <t>-1025794843</t>
  </si>
  <si>
    <t>7592930570</t>
  </si>
  <si>
    <t>Baterie Staniční akumulátory Pb blok 12 V/134 Ah s mřížkovou elektrodou, uzavřený - AGM, 5+, cena včetně spojovacího materiálu a bateriového nosiče či stojanu</t>
  </si>
  <si>
    <t>-1160521714</t>
  </si>
  <si>
    <t>7592930575</t>
  </si>
  <si>
    <t>Baterie Staniční akumulátory Pb blok 12 V/150 Ah s mřížkovou elektrodou, uzavřený - AGM, 5+, cena včetně spojovacího materiálu a bateriového nosiče či stojanu</t>
  </si>
  <si>
    <t>729523027</t>
  </si>
  <si>
    <t>7592930580</t>
  </si>
  <si>
    <t>Baterie Staniční akumulátory Pb blok 12 V/200 Ah s mřížkovou elektrodou, uzavřený - AGM, 5+, cena včetně spojovacího materiálu a bateriového nosiče či stojanu</t>
  </si>
  <si>
    <t>-673228855</t>
  </si>
  <si>
    <t>7592930720</t>
  </si>
  <si>
    <t>Baterie Staniční akumulátory Pb blok 12V/100 Ah C10 s mřížkovou elektrodou, uzavřený - AGM, 12+, cena včetně spojovacího materiálu a bateriového nosiče či stojanu</t>
  </si>
  <si>
    <t>1586196939</t>
  </si>
  <si>
    <t>7592930735</t>
  </si>
  <si>
    <t>Baterie Staniční akumulátory Pb blok 12V/140 Ah C10 s mřížkovou elektrodou, uzavřený - AGM, 12+, cena včetně spojovacího materiálu a bateriového nosiče či stojanu</t>
  </si>
  <si>
    <t>884826900</t>
  </si>
  <si>
    <t>7592930755</t>
  </si>
  <si>
    <t>Baterie Staniční akumulátory Pb blok 12 V/150 Ah C10 s mřížkovou elektrodou, uzavřený - AGM, 12+, cena včetně spojovacího materiálu a bateriového nosiče či stojanu</t>
  </si>
  <si>
    <t>-1474397863</t>
  </si>
  <si>
    <t>7592930310</t>
  </si>
  <si>
    <t>Baterie Staniční akumulátory Pb blok 6V/220 Ah C10 s mřížkovou elektrodou, uzavřený - AGM, 12+, cena včetně spojovacího materiálu a bateriového nosiče či stojanu</t>
  </si>
  <si>
    <t>-2127265557</t>
  </si>
  <si>
    <t>1571197395</t>
  </si>
  <si>
    <t>7499151020</t>
  </si>
  <si>
    <t>Dokončovací práce úprava zapojení stávajících kabelových skříní/rozvaděčů</t>
  </si>
  <si>
    <t>-536971222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</si>
  <si>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</si>
  <si>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7499151030</t>
  </si>
  <si>
    <t>Dokončovací práce zkušební provoz</t>
  </si>
  <si>
    <t>-1326888828</t>
  </si>
  <si>
    <t>Dokončovací práce zkušební provoz - včetně prokázání technických a kvalitativních parametrů zařízení</t>
  </si>
  <si>
    <t>798743210</t>
  </si>
  <si>
    <t>7592905010</t>
  </si>
  <si>
    <t>Montáž článku niklokadmiového kapacity do 200 Ah</t>
  </si>
  <si>
    <t>152981356</t>
  </si>
  <si>
    <t>Montáž článku niklokadmiového kapacity do 200 Ah - postavení článku, připojení vodičů, ochrana svorek vazelinou, změření napětí, kontrola elektrolytu s případným doplněním destilovanou vodou</t>
  </si>
  <si>
    <t>7592905012</t>
  </si>
  <si>
    <t>Montáž článku niklokadmiového kapacity přes 200 Ah</t>
  </si>
  <si>
    <t>261565279</t>
  </si>
  <si>
    <t>Montáž článku niklokadmiového kapacity přes 200 Ah - postavení článku, připojení vodičů, ochrana svorek vazelinou, změření napětí, kontrola elektrolytu s případným doplněním destilovanou vodou</t>
  </si>
  <si>
    <t>7592905030</t>
  </si>
  <si>
    <t>Montáž bloku baterie olověné 2 V a 4 V kapacity do 200 Ah</t>
  </si>
  <si>
    <t>-634869850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</si>
  <si>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</si>
  <si>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7592905032</t>
  </si>
  <si>
    <t>Montáž bloku baterie olověné 2 V a 4 V kapacity přes 200 Ah</t>
  </si>
  <si>
    <t>1840211220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</si>
  <si>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</si>
  <si>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7592905040</t>
  </si>
  <si>
    <t>Montáž bloku baterie olověné 6 V a 12 V kapacity do 200 Ah</t>
  </si>
  <si>
    <t>663795490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</si>
  <si>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</si>
  <si>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7592905042</t>
  </si>
  <si>
    <t>Montáž bloku baterie olověné 6 V a 12 V kapacity přes 200 Ah</t>
  </si>
  <si>
    <t>715700284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</si>
  <si>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</si>
  <si>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7592905070</t>
  </si>
  <si>
    <t>Montáž rekombinační zátky do 300 Ah</t>
  </si>
  <si>
    <t>-312737507</t>
  </si>
  <si>
    <t>7592907010</t>
  </si>
  <si>
    <t>Demontáž článku niklokadmiového kapacity do 200 Ah</t>
  </si>
  <si>
    <t>303244984</t>
  </si>
  <si>
    <t>7592907012</t>
  </si>
  <si>
    <t>Demontáž článku niklokadmiového kapacity přes 200 Ah</t>
  </si>
  <si>
    <t>-811313439</t>
  </si>
  <si>
    <t>7592907030</t>
  </si>
  <si>
    <t>Demontáž bloku baterie olověné 2 V a 4 V kapacity do 200 Ah</t>
  </si>
  <si>
    <t>-1038172082</t>
  </si>
  <si>
    <t>7592907032</t>
  </si>
  <si>
    <t>Demontáž bloku baterie olověné 2 V a 4 V kapacity přes 200 Ah</t>
  </si>
  <si>
    <t>-459974637</t>
  </si>
  <si>
    <t>7592907040</t>
  </si>
  <si>
    <t>Demontáž bloku baterie olověné 6 V a 12 V kapacity do 200 Ah</t>
  </si>
  <si>
    <t>993724187</t>
  </si>
  <si>
    <t>7592907042</t>
  </si>
  <si>
    <t>Demontáž bloku baterie olověné 6 V a 12 V kapacity přes 200 Ah</t>
  </si>
  <si>
    <t>-1357466765</t>
  </si>
  <si>
    <t>7598095225</t>
  </si>
  <si>
    <t>Kapacitní zkouška baterie staniční (bez ohledu na počet článků)</t>
  </si>
  <si>
    <t>2065898132</t>
  </si>
  <si>
    <t>-553260686</t>
  </si>
  <si>
    <t>1181711045</t>
  </si>
  <si>
    <t>-1005174197</t>
  </si>
  <si>
    <t>9909000400</t>
  </si>
  <si>
    <t>Poplatek za likvidaci plastových součástí</t>
  </si>
  <si>
    <t>840477213</t>
  </si>
  <si>
    <t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</si>
  <si>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PS 01.4 - Přejezdová zabezpečovací zařízení</t>
  </si>
  <si>
    <t>Dokončovací práce na elektrickém zařízení - PZS</t>
  </si>
  <si>
    <t>653429628</t>
  </si>
  <si>
    <t>Dokončovací práce na elektrickém zařízení - PZS - uvádění zařízení do provozu, drobné montážní práce v rozvaděčích, koordinaci se zhotoviteli souvisejících zařízení apod.</t>
  </si>
  <si>
    <t>7592505020</t>
  </si>
  <si>
    <t>Montáž centrály diagnostiky PZS</t>
  </si>
  <si>
    <t>1725143901</t>
  </si>
  <si>
    <t>7592815040</t>
  </si>
  <si>
    <t>Montáž plastového výstražníku AŽD 97 s 1 skříní a se závorou AŽD - 99</t>
  </si>
  <si>
    <t>-456070388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</si>
  <si>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</si>
  <si>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7592815042</t>
  </si>
  <si>
    <t>Montáž plastového výstražníku AŽD 97 se 2 skříněmi a se závorou AŽD - 99</t>
  </si>
  <si>
    <t>758280775</t>
  </si>
  <si>
    <t>Montáž plastového výstražníku AŽD 97 se 2 skříněmi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</si>
  <si>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7592815044</t>
  </si>
  <si>
    <t>Montáž plastového výstražníku AŽD 97 s jednou skříní</t>
  </si>
  <si>
    <t>-2133910819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</si>
  <si>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</si>
  <si>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7592815046</t>
  </si>
  <si>
    <t>Montáž plastového výstražníku AŽD 97 se dvěma skříněmi</t>
  </si>
  <si>
    <t>69206528</t>
  </si>
  <si>
    <t>Montáž plastového výstražníku AŽD 97 se dvěma skříněmi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</si>
  <si>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7592817010</t>
  </si>
  <si>
    <t>Demontáž výstražníku</t>
  </si>
  <si>
    <t>-1875307033</t>
  </si>
  <si>
    <t>7592825050</t>
  </si>
  <si>
    <t>Montáž součástí výstražníku elektronického zvonce</t>
  </si>
  <si>
    <t>-55650507</t>
  </si>
  <si>
    <t>7592825105</t>
  </si>
  <si>
    <t>Montáž zařízení pro nevidomé (do jednoho výstražníku)</t>
  </si>
  <si>
    <t>1438732077</t>
  </si>
  <si>
    <t>7592825110</t>
  </si>
  <si>
    <t>Montáž výstražného kříže</t>
  </si>
  <si>
    <t>459798970</t>
  </si>
  <si>
    <t>7592835020</t>
  </si>
  <si>
    <t>Montáž součástí stojanu se závorou stojanu závory nízkého</t>
  </si>
  <si>
    <t>-2140666393</t>
  </si>
  <si>
    <t>7592835022</t>
  </si>
  <si>
    <t>Montáž součástí stojanu se závorou stojanu závory vysokého</t>
  </si>
  <si>
    <t>472945718</t>
  </si>
  <si>
    <t>7592835030</t>
  </si>
  <si>
    <t>Montáž součástí stojanu se závorou břevna závorového do 5,5 m</t>
  </si>
  <si>
    <t>807400064</t>
  </si>
  <si>
    <t>7592835032</t>
  </si>
  <si>
    <t>Montáž součástí stojanu se závorou břevna závorového nad 5,5 m</t>
  </si>
  <si>
    <t>-735058643</t>
  </si>
  <si>
    <t>7592835034</t>
  </si>
  <si>
    <t>Montáž součástí stojanu se závorou břevna závorového do 5,5 m s kontrolou celistvosti</t>
  </si>
  <si>
    <t>-398729688</t>
  </si>
  <si>
    <t>7592835036</t>
  </si>
  <si>
    <t>Montáž součástí stojanu se závorou břevna závorového nad 5,5 m s kontrolou celistvosti</t>
  </si>
  <si>
    <t>1291336420</t>
  </si>
  <si>
    <t>7592835040</t>
  </si>
  <si>
    <t>Montáž součástí stojanu se závorou soupravy křídel s protizávažím</t>
  </si>
  <si>
    <t>-1527082408</t>
  </si>
  <si>
    <t>7592837020</t>
  </si>
  <si>
    <t>Demontáž součástí stojanu se závorou stojanu závory nízkého</t>
  </si>
  <si>
    <t>651689200</t>
  </si>
  <si>
    <t>7592837022</t>
  </si>
  <si>
    <t>Demontáž součástí stojanu se závorou stojanu závory vysokého</t>
  </si>
  <si>
    <t>494691838</t>
  </si>
  <si>
    <t>7592837030</t>
  </si>
  <si>
    <t>Demontáž součástí stojanu se závorou břevna závorového do 5,5 m</t>
  </si>
  <si>
    <t>107480007</t>
  </si>
  <si>
    <t>7592837032</t>
  </si>
  <si>
    <t>Demontáž součástí stojanu se závorou břevna závorového nad 5,5 m</t>
  </si>
  <si>
    <t>509840994</t>
  </si>
  <si>
    <t>7592837034</t>
  </si>
  <si>
    <t>Demontáž součástí stojanu se závorou břevna závorového do 5,5 m s kontrolou celistvosti</t>
  </si>
  <si>
    <t>-1477755876</t>
  </si>
  <si>
    <t>7592837036</t>
  </si>
  <si>
    <t>Demontáž součástí stojanu se závorou břevna závorového nad 5,5 m s kontrolou celistvosti</t>
  </si>
  <si>
    <t>-1544368651</t>
  </si>
  <si>
    <t>7592837040</t>
  </si>
  <si>
    <t>Demontáž součástí stojanu se závorou soupravy křídel s protizávažím</t>
  </si>
  <si>
    <t>579743375</t>
  </si>
  <si>
    <t>7592810010</t>
  </si>
  <si>
    <t>Výstražníky Výstražník V1  (CV708289002)</t>
  </si>
  <si>
    <t>2049315999</t>
  </si>
  <si>
    <t>7592810020</t>
  </si>
  <si>
    <t>Výstražníky Výstražník V2  (CV708289003)</t>
  </si>
  <si>
    <t>-2122380593</t>
  </si>
  <si>
    <t>7592810030</t>
  </si>
  <si>
    <t>Výstražníky Výstražník V3  (CV708289004)</t>
  </si>
  <si>
    <t>398035098</t>
  </si>
  <si>
    <t>7592810040</t>
  </si>
  <si>
    <t>Výstražníky Výstražník V5  (CV708289006)</t>
  </si>
  <si>
    <t>-1333412808</t>
  </si>
  <si>
    <t>7592810200</t>
  </si>
  <si>
    <t>Výstražníky LED výstražník SSB 200L s červenými světly</t>
  </si>
  <si>
    <t>1597220079</t>
  </si>
  <si>
    <t>7592810205</t>
  </si>
  <si>
    <t>Výstražníky LED výstražník SSB 200L s červenými světly a bílým světlem</t>
  </si>
  <si>
    <t>-1702366156</t>
  </si>
  <si>
    <t>7592820010</t>
  </si>
  <si>
    <t>Součásti výstražníku Stožár výstražníku SVN  (CV708275020)</t>
  </si>
  <si>
    <t>-568839747</t>
  </si>
  <si>
    <t>7592820020</t>
  </si>
  <si>
    <t>Součásti výstražníku Stožár výstražníku SVND  (CV708275021)</t>
  </si>
  <si>
    <t>-656642943</t>
  </si>
  <si>
    <t>7592820030</t>
  </si>
  <si>
    <t>Součásti výstražníku Stožár výstražníku SVV  (CV708275022)</t>
  </si>
  <si>
    <t>-996576707</t>
  </si>
  <si>
    <t>7592820040</t>
  </si>
  <si>
    <t>Součásti výstražníku Stožár výstražníku SVVD  (CV708275023)</t>
  </si>
  <si>
    <t>-711628325</t>
  </si>
  <si>
    <t>7592820140</t>
  </si>
  <si>
    <t>Součásti výstražníku Kříž výstr.vícekol.kompl.refl A32b bez zvýraznění (CV002649003)</t>
  </si>
  <si>
    <t>-1687116512</t>
  </si>
  <si>
    <t>7592820150</t>
  </si>
  <si>
    <t>Součásti výstražníku Kříž výstr.vícekolej.reflexní A32b bez zvýraznění (CV002649004)</t>
  </si>
  <si>
    <t>-1341352547</t>
  </si>
  <si>
    <t>7592820180</t>
  </si>
  <si>
    <t>Součásti výstražníku Kříž výstr.jednokol.zákl.vel. A32a zvýraz.žlutozel.pruh (HM0404229200101)</t>
  </si>
  <si>
    <t>-1096223036</t>
  </si>
  <si>
    <t>7592820190</t>
  </si>
  <si>
    <t>Součásti výstražníku Kříž výstr.jednokol.zvětšený A32a zvýraz.žlutozel.pruh (HM0404229200102)</t>
  </si>
  <si>
    <t>-447316100</t>
  </si>
  <si>
    <t>7592830010</t>
  </si>
  <si>
    <t>Součásti stojanu se závorou Stojan závory s pohonem- P1V (CV708409001)</t>
  </si>
  <si>
    <t>1166975442</t>
  </si>
  <si>
    <t>7592830020</t>
  </si>
  <si>
    <t>Součásti stojanu se závorou Stojan závory s pohonem- L1V (CV708409002)</t>
  </si>
  <si>
    <t>-1817378564</t>
  </si>
  <si>
    <t>7592830030</t>
  </si>
  <si>
    <t>Součásti stojanu se závorou Stojan závory s pohonem- P2V (CV708409003)</t>
  </si>
  <si>
    <t>-11883069</t>
  </si>
  <si>
    <t>7592830040</t>
  </si>
  <si>
    <t>Součásti stojanu se závorou Stojan závory s pohonem- L2V (CV708409004)</t>
  </si>
  <si>
    <t>1410073128</t>
  </si>
  <si>
    <t>7592830060</t>
  </si>
  <si>
    <t>Součásti stojanu se závorou Břevno závorové 7,5m (CV708265003)</t>
  </si>
  <si>
    <t>-657002738</t>
  </si>
  <si>
    <t>7592830070</t>
  </si>
  <si>
    <t>Součásti stojanu se závorou Břevno závorové 6,5m (CV708265007)</t>
  </si>
  <si>
    <t>143976021</t>
  </si>
  <si>
    <t>7592830080</t>
  </si>
  <si>
    <t>Součásti stojanu se závorou Břevno závorové 5,5m (CV708265004)</t>
  </si>
  <si>
    <t>2145946188</t>
  </si>
  <si>
    <t>7592830090</t>
  </si>
  <si>
    <t>Součásti stojanu se závorou Břevno závorové 5,0m (CV708265008)</t>
  </si>
  <si>
    <t>-1622062042</t>
  </si>
  <si>
    <t>7592830100</t>
  </si>
  <si>
    <t>Součásti stojanu se závorou Břevno závorové 4,25m (CV708265009)</t>
  </si>
  <si>
    <t>-784141686</t>
  </si>
  <si>
    <t>7592830110</t>
  </si>
  <si>
    <t>Součásti stojanu se závorou Břevno závory s unašečem 7,5m (CV708405001)</t>
  </si>
  <si>
    <t>1319779917</t>
  </si>
  <si>
    <t>7592830120</t>
  </si>
  <si>
    <t>Součásti stojanu se závorou Břevno závory s unašečem 6,5m (CV708405002)</t>
  </si>
  <si>
    <t>1114527744</t>
  </si>
  <si>
    <t>7592830130</t>
  </si>
  <si>
    <t>Součásti stojanu se závorou Břevno závory s unašečem 6m (CV708405003)</t>
  </si>
  <si>
    <t>-1316215272</t>
  </si>
  <si>
    <t>7592830140</t>
  </si>
  <si>
    <t>Součásti stojanu se závorou Břevno závory s unašečem 5,5m (CV708405004)</t>
  </si>
  <si>
    <t>-1625815685</t>
  </si>
  <si>
    <t>7592830150</t>
  </si>
  <si>
    <t>Součásti stojanu se závorou Břevno závory s unašečem 5m (CV708405005)</t>
  </si>
  <si>
    <t>503461309</t>
  </si>
  <si>
    <t>7592830160</t>
  </si>
  <si>
    <t>Součásti stojanu se závorou Břevno závory s unašečem 4,25m (CV708405006)</t>
  </si>
  <si>
    <t>1595821262</t>
  </si>
  <si>
    <t>7592830161</t>
  </si>
  <si>
    <t>Součásti stojanu se závorou Břevno závory KC 8,5m (CV708405261)</t>
  </si>
  <si>
    <t>-1769655471</t>
  </si>
  <si>
    <t>7592830162</t>
  </si>
  <si>
    <t>Součásti stojanu se závorou Břevno závory KC 8m (CV708405260)</t>
  </si>
  <si>
    <t>-1300346371</t>
  </si>
  <si>
    <t>7592830163</t>
  </si>
  <si>
    <t>Součásti stojanu se závorou Břevno závory  KC 7,5m (CV708405025)</t>
  </si>
  <si>
    <t>64607251</t>
  </si>
  <si>
    <t>7592830164</t>
  </si>
  <si>
    <t>Součásti stojanu se závorou Břevno závory  KC 6,5m (CV708405026)</t>
  </si>
  <si>
    <t>1249598502</t>
  </si>
  <si>
    <t>7592830165</t>
  </si>
  <si>
    <t>Součásti stojanu se závorou Břevno závory  KC 6m (CV708405027)</t>
  </si>
  <si>
    <t>-2115812266</t>
  </si>
  <si>
    <t>7592830166</t>
  </si>
  <si>
    <t>Součásti stojanu se závorou Břevno závory  KC 5,5m (CV708405028)</t>
  </si>
  <si>
    <t>335563624</t>
  </si>
  <si>
    <t>7592830167</t>
  </si>
  <si>
    <t>Součásti stojanu se závorou Břevno závory  KC 5m (CV708405029)</t>
  </si>
  <si>
    <t>-1179863975</t>
  </si>
  <si>
    <t>61</t>
  </si>
  <si>
    <t>7592830168</t>
  </si>
  <si>
    <t>Součásti stojanu se závorou Břevno závory  KC 4,25m (CV708405030)</t>
  </si>
  <si>
    <t>1440509069</t>
  </si>
  <si>
    <t>62</t>
  </si>
  <si>
    <t>7592830200</t>
  </si>
  <si>
    <t>Součásti stojanu se závorou Křídla s protizávaž.velkým  (CV708405007)</t>
  </si>
  <si>
    <t>-929557066</t>
  </si>
  <si>
    <t>63</t>
  </si>
  <si>
    <t>7592830210</t>
  </si>
  <si>
    <t>Součásti stojanu se závorou Křídla s protizávaž.malým  (CV708405008)</t>
  </si>
  <si>
    <t>2091904844</t>
  </si>
  <si>
    <t>64</t>
  </si>
  <si>
    <t>7592830700</t>
  </si>
  <si>
    <t>Součásti stojanu se závorou Velká betonová patka (betonový základ) - závora do 6 m</t>
  </si>
  <si>
    <t>142546875</t>
  </si>
  <si>
    <t>65</t>
  </si>
  <si>
    <t>7592830702</t>
  </si>
  <si>
    <t>Součásti stojanu se závorou Velká betonová patka (betonový základ) - závora od 6 m do 10 m</t>
  </si>
  <si>
    <t>732073896</t>
  </si>
  <si>
    <t>66</t>
  </si>
  <si>
    <t>7592500010</t>
  </si>
  <si>
    <t xml:space="preserve">Diagnostická zařízení Blok diagnostiky pro diagnostiku reléového PZS </t>
  </si>
  <si>
    <t>1913627206</t>
  </si>
  <si>
    <t>67</t>
  </si>
  <si>
    <t>7592500330</t>
  </si>
  <si>
    <t>Diagnostická zařízení Blok diagnostiky pro diagnostiku elektronického PZS s možností přenosu dat do lokálního diagnostického systému</t>
  </si>
  <si>
    <t>1085228693</t>
  </si>
  <si>
    <t>68</t>
  </si>
  <si>
    <t>7592500505</t>
  </si>
  <si>
    <t>Diagnostická zařízení Pracoviště diagnostiky D-Sig  - položka obsahuje PC, klávesnici, myš, Westermo modem, SW D_sig</t>
  </si>
  <si>
    <t>-1641920749</t>
  </si>
  <si>
    <t>69</t>
  </si>
  <si>
    <t>7592500515</t>
  </si>
  <si>
    <t>Diagnostická zařízení Skříňka diagnostiky D-Sig místní přístup - položka obsahuje PC s WINe, USB pamět 2G, dveřní dotek magnetický,teploměr, skříň D_sig, SW PK_USB_IN</t>
  </si>
  <si>
    <t>832967376</t>
  </si>
  <si>
    <t>70</t>
  </si>
  <si>
    <t>7592500520</t>
  </si>
  <si>
    <t>Diagnostická zařízení Skříňka diagnostiky D-Sig dálkový  přístup - položka obsahuje obsahuje PC s WINe, USB pamět 2G, Westermo modem, dveřní dotek magnetický, teploměr, skříň D_sig, SW PK_USB_IN</t>
  </si>
  <si>
    <t>-676944794</t>
  </si>
  <si>
    <t>71</t>
  </si>
  <si>
    <t>7591500234</t>
  </si>
  <si>
    <t>Přejezdová zařízení světelná BUES 2000 Vyhodnocovací jednotka pro 1 úsek počítače náprav AZSB 300</t>
  </si>
  <si>
    <t>1131338003</t>
  </si>
  <si>
    <t>72</t>
  </si>
  <si>
    <t>7592821044</t>
  </si>
  <si>
    <t>Součásti výstražníku Reproduktor BUES</t>
  </si>
  <si>
    <t>-1585409628</t>
  </si>
  <si>
    <t>73</t>
  </si>
  <si>
    <t>7593321083</t>
  </si>
  <si>
    <t>Prvky GSM Modem BUES 2000</t>
  </si>
  <si>
    <t>-1189613151</t>
  </si>
  <si>
    <t>74</t>
  </si>
  <si>
    <t>7591500205</t>
  </si>
  <si>
    <t>Přejezdová zařízení světelná BUES 2000 Adresný SW</t>
  </si>
  <si>
    <t>128239917</t>
  </si>
  <si>
    <t>75</t>
  </si>
  <si>
    <t>-1484080413</t>
  </si>
  <si>
    <t>76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</si>
  <si>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</si>
  <si>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</si>
  <si>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2029588014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</si>
  <si>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</si>
  <si>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77</t>
  </si>
  <si>
    <t>9902201200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</si>
  <si>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</t>
  </si>
  <si>
    <t>2053723902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</si>
  <si>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</si>
  <si>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78</t>
  </si>
  <si>
    <t>9902900200</t>
  </si>
  <si>
    <t>Naložení objemnějšího kusového materiálu, vybouraných hmot</t>
  </si>
  <si>
    <t>1958349529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</si>
  <si>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</si>
  <si>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PS 01.5 - Návěstidla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</si>
  <si>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</si>
  <si>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</si>
  <si>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</si>
  <si>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</si>
  <si>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</si>
  <si>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5915005030</t>
  </si>
  <si>
    <t>Hloubení rýh nebo jam ručně na železničním spodku v hornině třídy těžitelnosti I skupiny 3</t>
  </si>
  <si>
    <t>m3</t>
  </si>
  <si>
    <t>-652406819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</si>
  <si>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</si>
  <si>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5915007020</t>
  </si>
  <si>
    <t>Zásyp jam nebo rýh sypaninou na železničním spodku se zhutněním</t>
  </si>
  <si>
    <t>2069704279</t>
  </si>
  <si>
    <t>Zásyp jam nebo rýh sypaninou na železničním spodku se zhutněním. Poznámka: 1. Ceny zásypu jam a rýh se zhutněním jsou určeny pro jakoukoliv míru zhutnění.</t>
  </si>
  <si>
    <t>5999010010</t>
  </si>
  <si>
    <t>Vyjmutí a snesení konstrukcí nebo dílů hmotnosti do 10 t</t>
  </si>
  <si>
    <t>-998966390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</si>
  <si>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</si>
  <si>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</si>
  <si>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</si>
  <si>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2138333597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</si>
  <si>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</si>
  <si>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7590525463</t>
  </si>
  <si>
    <t>Montáž spojky rovné pro plastové kabely párové Raychem XAGA s konektory UDW2 2 plášť bez pancíře do 10 žil</t>
  </si>
  <si>
    <t>1025410356</t>
  </si>
  <si>
    <t>Montáž spojky rovné pro plastové kabely párové Raychem XAGA s konektory UDW2 2 plášť bez pancíře do 10 žil - nasazení manžety, spojení žil, převlečení manžety, nahřátí pro její tepelné smrštění, uložení spojky v jámě</t>
  </si>
  <si>
    <t>7590525464</t>
  </si>
  <si>
    <t>Montáž spojky rovné pro plastové kabely párové Raychem XAGA s konektory UDW2 2 plášť bez pancíře do 20 žil</t>
  </si>
  <si>
    <t>762522824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</si>
  <si>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</si>
  <si>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7590525465</t>
  </si>
  <si>
    <t>Montáž spojky rovné pro plastové kabely párové Raychem XAGA s konektory UDW2 2 plášť bez pancíře do 32 žil</t>
  </si>
  <si>
    <t>-1522209248</t>
  </si>
  <si>
    <t>Montáž spojky rovné pro plastové kabely párové Raychem XAGA s konektory UDW2 2 plášť bez pancíře do 32 žil - nasazení manžety, spojení žil, převlečení manžety, nahřátí pro její tepelné smrštění, uložení spojky v jámě</t>
  </si>
  <si>
    <t>7590555132</t>
  </si>
  <si>
    <t>Montáž forma pro kabely TCEKPFLE, TCEKPFLEY, TCEKPFLEZE, TCEKPFLEZY do 3 P 1,0</t>
  </si>
  <si>
    <t>-1324242813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</si>
  <si>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</si>
  <si>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7590555134</t>
  </si>
  <si>
    <t>Montáž forma pro kabely TCEKPFLE, TCEKPFLEY, TCEKPFLEZE, TCEKPFLEZY do 4 P 1,0</t>
  </si>
  <si>
    <t>664430972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</si>
  <si>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</si>
  <si>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7590555136</t>
  </si>
  <si>
    <t>Montáž forma pro kabely TCEKPFLE, TCEKPFLEY, TCEKPFLEZE, TCEKPFLEZY do 7 P 1,0</t>
  </si>
  <si>
    <t>2004242415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</si>
  <si>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</si>
  <si>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7590555138</t>
  </si>
  <si>
    <t>Montáž forma pro kabely TCEKPFLE, TCEKPFLEY, TCEKPFLEZE, TCEKPFLEZY do 12 P 1,0</t>
  </si>
  <si>
    <t>-855873817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</si>
  <si>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</si>
  <si>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7590541419</t>
  </si>
  <si>
    <t>Slaboproudé rozvody, kabely pro přívod a vnitřní instalaci Spojky metalických kabelů a příslušenství Teplem smrštitelná zesílená spojka pro netlakované kabely XAGA 500-125/30-460/EY</t>
  </si>
  <si>
    <t>626200174</t>
  </si>
  <si>
    <t>7590715032</t>
  </si>
  <si>
    <t>Montáž světelného návěstidla jednostranného stožárového se 2 svítilnami</t>
  </si>
  <si>
    <t>-493458108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</si>
  <si>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</si>
  <si>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7590715034</t>
  </si>
  <si>
    <t>Montáž světelného návěstidla jednostranného stožárového se 3 svítilnami</t>
  </si>
  <si>
    <t>-607599055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</si>
  <si>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</si>
  <si>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7590715042</t>
  </si>
  <si>
    <t>Montáž světelného návěstidla jednostranného stožárového s 5 svítilnami</t>
  </si>
  <si>
    <t>737667393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</si>
  <si>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</si>
  <si>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7590715060</t>
  </si>
  <si>
    <t>Montáž světelného návěstidla oboustranného stožárového se 3 svítilnami</t>
  </si>
  <si>
    <t>-2023942694</t>
  </si>
  <si>
    <t>Montáž světelného návěstidla oboustranného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</si>
  <si>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7590715122</t>
  </si>
  <si>
    <t>Montáž světelného návěstidla trpasličího na betonový základ se 2 svítilnami</t>
  </si>
  <si>
    <t>168888614</t>
  </si>
  <si>
    <t>Montáž světelného návěstidla trpasličího na betonový základ se 2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</si>
  <si>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7590715124</t>
  </si>
  <si>
    <t>Montáž světelného návěstidla trpasličího na betonový základ se 3 svítilnami</t>
  </si>
  <si>
    <t>1571831856</t>
  </si>
  <si>
    <t>Montáž světelného návěstidla trpasličího na betonový základ se 3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</si>
  <si>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7590715128</t>
  </si>
  <si>
    <t>Montáž světelného návěstidla trpasličího na betonový základ s 5 svítilnami</t>
  </si>
  <si>
    <t>584270000</t>
  </si>
  <si>
    <t>Montáž světelného návěstidla trpasličího na betonový základ s 5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</si>
  <si>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7590715141</t>
  </si>
  <si>
    <t>Montáž světelného návěstidla trpasličího na plastový základ ZTN se 2 svítilnami</t>
  </si>
  <si>
    <t>1808711050</t>
  </si>
  <si>
    <t>Montáž světelného návěstidla trpasličího na plastový základ ZTN se 2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</si>
  <si>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7590715144</t>
  </si>
  <si>
    <t>Montáž světelného návěstidla trpasličího na plastový základ ZTN s 5 svítilnami</t>
  </si>
  <si>
    <t>-330541</t>
  </si>
  <si>
    <t>Montáž světelného návěstidla trpasličího na plastový základ ZTN s 5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</si>
  <si>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7590717032</t>
  </si>
  <si>
    <t>Demontáž světelného návěstidla jednostranného stožárového se 2 svítilnami</t>
  </si>
  <si>
    <t>-1056915470</t>
  </si>
  <si>
    <t>Demontáž světelného návěstidla jednostranného stožárového se 2 svítilnami - bez bourání (demontáže) základu</t>
  </si>
  <si>
    <t>7590717034</t>
  </si>
  <si>
    <t>Demontáž světelného návěstidla jednostranného stožárového se 3 svítilnami</t>
  </si>
  <si>
    <t>1148306538</t>
  </si>
  <si>
    <t>Demontáž světelného návěstidla jednostranného stožárového se 3 svítilnami - bez bourání (demontáže) základu</t>
  </si>
  <si>
    <t>7590717042</t>
  </si>
  <si>
    <t>Demontáž světelného návěstidla jednostranného stožárového s 5 svítilnami</t>
  </si>
  <si>
    <t>162240225</t>
  </si>
  <si>
    <t>Demontáž světelného návěstidla jednostranného stožárového s 5 svítilnami - bez bourání (demontáže) základu</t>
  </si>
  <si>
    <t>7590717060</t>
  </si>
  <si>
    <t>Demontáž světelného návěstidla oboustranného stožárového se 3 svítilnami</t>
  </si>
  <si>
    <t>-1772966589</t>
  </si>
  <si>
    <t>Demontáž světelného návěstidla oboustranného stožárového se 3 svítilnami - bez bourání (demontáže) základu</t>
  </si>
  <si>
    <t>7590717122</t>
  </si>
  <si>
    <t>Demontáž světelného návěstidla trpasličího z betonového základu se 2 svítilnami</t>
  </si>
  <si>
    <t>1660716286</t>
  </si>
  <si>
    <t>Demontáž světelného návěstidla trpasličího z betonového základu se 2 svítilnami - bez bourání (demontáže) základu</t>
  </si>
  <si>
    <t>7590717124</t>
  </si>
  <si>
    <t>Demontáž světelného návěstidla trpasličího z betonového základu se 3 svítilnami</t>
  </si>
  <si>
    <t>1629579112</t>
  </si>
  <si>
    <t>Demontáž světelného návěstidla trpasličího z betonového základu se 3 svítilnami - bez bourání (demontáže) základu</t>
  </si>
  <si>
    <t>7590717128</t>
  </si>
  <si>
    <t>Demontáž světelného návěstidla trpasličího z betonového základu s 5 svítilnami</t>
  </si>
  <si>
    <t>602025714</t>
  </si>
  <si>
    <t>Demontáž světelného návěstidla trpasličího z betonového základu s 5 svítilnami - bez bourání (demontáže) základu</t>
  </si>
  <si>
    <t>7590717141</t>
  </si>
  <si>
    <t>Demontáž světelného návěstidla trpasličího z plastového základu ZTN se 2 svítilnami</t>
  </si>
  <si>
    <t>-2103523863</t>
  </si>
  <si>
    <t>Demontáž světelného návěstidla trpasličího z plastového základu ZTN se 2 svítilnami - bez bourání (demontáže) základu</t>
  </si>
  <si>
    <t>7590717144</t>
  </si>
  <si>
    <t>Demontáž světelného návěstidla trpasličího z plastového základu ZTN s 5 svítilnami</t>
  </si>
  <si>
    <t>140299269</t>
  </si>
  <si>
    <t>Demontáž světelného návěstidla trpasličího z plastového základu ZTN s 5 svítilnami - bez bourání (demontáže) základu</t>
  </si>
  <si>
    <t>7590725040</t>
  </si>
  <si>
    <t>Montáž doplňujících součástí ke světelnému návěstidlu označovacího pásu velkého</t>
  </si>
  <si>
    <t>-398717899</t>
  </si>
  <si>
    <t>7590725046</t>
  </si>
  <si>
    <t>Montáž doplňujících součástí ke světelnému návěstidlu označovacího štítku</t>
  </si>
  <si>
    <t>-2135541360</t>
  </si>
  <si>
    <t>7598095075</t>
  </si>
  <si>
    <t>Přezkoušení a regulace proudokruhu světelných návěstidel</t>
  </si>
  <si>
    <t>516565724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</si>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</sst>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8" t="s">
        <v>14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19"/>
      <c r="AQ5" s="19"/>
      <c r="AR5" s="17"/>
      <c r="BE5" s="245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0" t="s">
        <v>17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19"/>
      <c r="AQ6" s="19"/>
      <c r="AR6" s="17"/>
      <c r="BE6" s="24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6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46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6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46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46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6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46"/>
      <c r="BS13" s="14" t="s">
        <v>6</v>
      </c>
    </row>
    <row r="14" spans="1:74">
      <c r="B14" s="18"/>
      <c r="C14" s="19"/>
      <c r="D14" s="19"/>
      <c r="E14" s="251" t="s">
        <v>27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46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6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4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46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6"/>
      <c r="BS18" s="14" t="s">
        <v>6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46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46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6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6"/>
    </row>
    <row r="23" spans="1:71" s="1" customFormat="1" ht="16.5" customHeight="1">
      <c r="B23" s="18"/>
      <c r="C23" s="19"/>
      <c r="D23" s="19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O23" s="19"/>
      <c r="AP23" s="19"/>
      <c r="AQ23" s="19"/>
      <c r="AR23" s="17"/>
      <c r="BE23" s="24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6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4">
        <f>ROUND(AG94,2)</f>
        <v>0</v>
      </c>
      <c r="AL26" s="255"/>
      <c r="AM26" s="255"/>
      <c r="AN26" s="255"/>
      <c r="AO26" s="255"/>
      <c r="AP26" s="33"/>
      <c r="AQ26" s="33"/>
      <c r="AR26" s="36"/>
      <c r="BE26" s="24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6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6" t="s">
        <v>33</v>
      </c>
      <c r="M28" s="256"/>
      <c r="N28" s="256"/>
      <c r="O28" s="256"/>
      <c r="P28" s="256"/>
      <c r="Q28" s="33"/>
      <c r="R28" s="33"/>
      <c r="S28" s="33"/>
      <c r="T28" s="33"/>
      <c r="U28" s="33"/>
      <c r="V28" s="33"/>
      <c r="W28" s="256" t="s">
        <v>34</v>
      </c>
      <c r="X28" s="256"/>
      <c r="Y28" s="256"/>
      <c r="Z28" s="256"/>
      <c r="AA28" s="256"/>
      <c r="AB28" s="256"/>
      <c r="AC28" s="256"/>
      <c r="AD28" s="256"/>
      <c r="AE28" s="256"/>
      <c r="AF28" s="33"/>
      <c r="AG28" s="33"/>
      <c r="AH28" s="33"/>
      <c r="AI28" s="33"/>
      <c r="AJ28" s="33"/>
      <c r="AK28" s="256" t="s">
        <v>35</v>
      </c>
      <c r="AL28" s="256"/>
      <c r="AM28" s="256"/>
      <c r="AN28" s="256"/>
      <c r="AO28" s="256"/>
      <c r="AP28" s="33"/>
      <c r="AQ28" s="33"/>
      <c r="AR28" s="36"/>
      <c r="BE28" s="246"/>
    </row>
    <row r="29" spans="1:71" s="3" customFormat="1" ht="14.45" customHeight="1">
      <c r="B29" s="37"/>
      <c r="C29" s="38"/>
      <c r="D29" s="26" t="s">
        <v>36</v>
      </c>
      <c r="E29" s="38"/>
      <c r="F29" s="26" t="s">
        <v>37</v>
      </c>
      <c r="G29" s="38"/>
      <c r="H29" s="38"/>
      <c r="I29" s="38"/>
      <c r="J29" s="38"/>
      <c r="K29" s="38"/>
      <c r="L29" s="259">
        <v>0.21</v>
      </c>
      <c r="M29" s="258"/>
      <c r="N29" s="258"/>
      <c r="O29" s="258"/>
      <c r="P29" s="258"/>
      <c r="Q29" s="38"/>
      <c r="R29" s="38"/>
      <c r="S29" s="38"/>
      <c r="T29" s="38"/>
      <c r="U29" s="38"/>
      <c r="V29" s="38"/>
      <c r="W29" s="257">
        <f>ROUND(AZ94, 2)</f>
        <v>0</v>
      </c>
      <c r="X29" s="258"/>
      <c r="Y29" s="258"/>
      <c r="Z29" s="258"/>
      <c r="AA29" s="258"/>
      <c r="AB29" s="258"/>
      <c r="AC29" s="258"/>
      <c r="AD29" s="258"/>
      <c r="AE29" s="258"/>
      <c r="AF29" s="38"/>
      <c r="AG29" s="38"/>
      <c r="AH29" s="38"/>
      <c r="AI29" s="38"/>
      <c r="AJ29" s="38"/>
      <c r="AK29" s="257">
        <f>ROUND(AV94, 2)</f>
        <v>0</v>
      </c>
      <c r="AL29" s="258"/>
      <c r="AM29" s="258"/>
      <c r="AN29" s="258"/>
      <c r="AO29" s="258"/>
      <c r="AP29" s="38"/>
      <c r="AQ29" s="38"/>
      <c r="AR29" s="39"/>
      <c r="BE29" s="247"/>
    </row>
    <row r="30" spans="1:71" s="3" customFormat="1" ht="14.45" customHeight="1">
      <c r="B30" s="37"/>
      <c r="C30" s="38"/>
      <c r="D30" s="38"/>
      <c r="E30" s="38"/>
      <c r="F30" s="26" t="s">
        <v>38</v>
      </c>
      <c r="G30" s="38"/>
      <c r="H30" s="38"/>
      <c r="I30" s="38"/>
      <c r="J30" s="38"/>
      <c r="K30" s="38"/>
      <c r="L30" s="259">
        <v>0.15</v>
      </c>
      <c r="M30" s="258"/>
      <c r="N30" s="258"/>
      <c r="O30" s="258"/>
      <c r="P30" s="258"/>
      <c r="Q30" s="38"/>
      <c r="R30" s="38"/>
      <c r="S30" s="38"/>
      <c r="T30" s="38"/>
      <c r="U30" s="38"/>
      <c r="V30" s="38"/>
      <c r="W30" s="257">
        <f>ROUND(BA94, 2)</f>
        <v>0</v>
      </c>
      <c r="X30" s="258"/>
      <c r="Y30" s="258"/>
      <c r="Z30" s="258"/>
      <c r="AA30" s="258"/>
      <c r="AB30" s="258"/>
      <c r="AC30" s="258"/>
      <c r="AD30" s="258"/>
      <c r="AE30" s="258"/>
      <c r="AF30" s="38"/>
      <c r="AG30" s="38"/>
      <c r="AH30" s="38"/>
      <c r="AI30" s="38"/>
      <c r="AJ30" s="38"/>
      <c r="AK30" s="257">
        <f>ROUND(AW94, 2)</f>
        <v>0</v>
      </c>
      <c r="AL30" s="258"/>
      <c r="AM30" s="258"/>
      <c r="AN30" s="258"/>
      <c r="AO30" s="258"/>
      <c r="AP30" s="38"/>
      <c r="AQ30" s="38"/>
      <c r="AR30" s="39"/>
      <c r="BE30" s="247"/>
    </row>
    <row r="31" spans="1:71" s="3" customFormat="1" ht="14.45" hidden="1" customHeight="1"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259">
        <v>0.21</v>
      </c>
      <c r="M31" s="258"/>
      <c r="N31" s="258"/>
      <c r="O31" s="258"/>
      <c r="P31" s="258"/>
      <c r="Q31" s="38"/>
      <c r="R31" s="38"/>
      <c r="S31" s="38"/>
      <c r="T31" s="38"/>
      <c r="U31" s="38"/>
      <c r="V31" s="38"/>
      <c r="W31" s="257">
        <f>ROUND(BB94, 2)</f>
        <v>0</v>
      </c>
      <c r="X31" s="258"/>
      <c r="Y31" s="258"/>
      <c r="Z31" s="258"/>
      <c r="AA31" s="258"/>
      <c r="AB31" s="258"/>
      <c r="AC31" s="258"/>
      <c r="AD31" s="258"/>
      <c r="AE31" s="258"/>
      <c r="AF31" s="38"/>
      <c r="AG31" s="38"/>
      <c r="AH31" s="38"/>
      <c r="AI31" s="38"/>
      <c r="AJ31" s="38"/>
      <c r="AK31" s="257">
        <v>0</v>
      </c>
      <c r="AL31" s="258"/>
      <c r="AM31" s="258"/>
      <c r="AN31" s="258"/>
      <c r="AO31" s="258"/>
      <c r="AP31" s="38"/>
      <c r="AQ31" s="38"/>
      <c r="AR31" s="39"/>
      <c r="BE31" s="247"/>
    </row>
    <row r="32" spans="1:71" s="3" customFormat="1" ht="14.45" hidden="1" customHeight="1"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259">
        <v>0.15</v>
      </c>
      <c r="M32" s="258"/>
      <c r="N32" s="258"/>
      <c r="O32" s="258"/>
      <c r="P32" s="258"/>
      <c r="Q32" s="38"/>
      <c r="R32" s="38"/>
      <c r="S32" s="38"/>
      <c r="T32" s="38"/>
      <c r="U32" s="38"/>
      <c r="V32" s="38"/>
      <c r="W32" s="257">
        <f>ROUND(BC94, 2)</f>
        <v>0</v>
      </c>
      <c r="X32" s="258"/>
      <c r="Y32" s="258"/>
      <c r="Z32" s="258"/>
      <c r="AA32" s="258"/>
      <c r="AB32" s="258"/>
      <c r="AC32" s="258"/>
      <c r="AD32" s="258"/>
      <c r="AE32" s="258"/>
      <c r="AF32" s="38"/>
      <c r="AG32" s="38"/>
      <c r="AH32" s="38"/>
      <c r="AI32" s="38"/>
      <c r="AJ32" s="38"/>
      <c r="AK32" s="257">
        <v>0</v>
      </c>
      <c r="AL32" s="258"/>
      <c r="AM32" s="258"/>
      <c r="AN32" s="258"/>
      <c r="AO32" s="258"/>
      <c r="AP32" s="38"/>
      <c r="AQ32" s="38"/>
      <c r="AR32" s="39"/>
      <c r="BE32" s="247"/>
    </row>
    <row r="33" spans="1:57" s="3" customFormat="1" ht="14.45" hidden="1" customHeight="1">
      <c r="B33" s="37"/>
      <c r="C33" s="38"/>
      <c r="D33" s="38"/>
      <c r="E33" s="38"/>
      <c r="F33" s="26" t="s">
        <v>41</v>
      </c>
      <c r="G33" s="38"/>
      <c r="H33" s="38"/>
      <c r="I33" s="38"/>
      <c r="J33" s="38"/>
      <c r="K33" s="38"/>
      <c r="L33" s="259">
        <v>0</v>
      </c>
      <c r="M33" s="258"/>
      <c r="N33" s="258"/>
      <c r="O33" s="258"/>
      <c r="P33" s="258"/>
      <c r="Q33" s="38"/>
      <c r="R33" s="38"/>
      <c r="S33" s="38"/>
      <c r="T33" s="38"/>
      <c r="U33" s="38"/>
      <c r="V33" s="38"/>
      <c r="W33" s="257">
        <f>ROUND(BD94, 2)</f>
        <v>0</v>
      </c>
      <c r="X33" s="258"/>
      <c r="Y33" s="258"/>
      <c r="Z33" s="258"/>
      <c r="AA33" s="258"/>
      <c r="AB33" s="258"/>
      <c r="AC33" s="258"/>
      <c r="AD33" s="258"/>
      <c r="AE33" s="258"/>
      <c r="AF33" s="38"/>
      <c r="AG33" s="38"/>
      <c r="AH33" s="38"/>
      <c r="AI33" s="38"/>
      <c r="AJ33" s="38"/>
      <c r="AK33" s="257">
        <v>0</v>
      </c>
      <c r="AL33" s="258"/>
      <c r="AM33" s="258"/>
      <c r="AN33" s="258"/>
      <c r="AO33" s="258"/>
      <c r="AP33" s="38"/>
      <c r="AQ33" s="38"/>
      <c r="AR33" s="39"/>
      <c r="BE33" s="247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6"/>
    </row>
    <row r="35" spans="1:57" s="2" customFormat="1" ht="25.9" customHeight="1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263" t="s">
        <v>44</v>
      </c>
      <c r="Y35" s="261"/>
      <c r="Z35" s="261"/>
      <c r="AA35" s="261"/>
      <c r="AB35" s="261"/>
      <c r="AC35" s="42"/>
      <c r="AD35" s="42"/>
      <c r="AE35" s="42"/>
      <c r="AF35" s="42"/>
      <c r="AG35" s="42"/>
      <c r="AH35" s="42"/>
      <c r="AI35" s="42"/>
      <c r="AJ35" s="42"/>
      <c r="AK35" s="260">
        <f>SUM(AK26:AK33)</f>
        <v>0</v>
      </c>
      <c r="AL35" s="261"/>
      <c r="AM35" s="261"/>
      <c r="AN35" s="261"/>
      <c r="AO35" s="262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47</v>
      </c>
      <c r="AI60" s="35"/>
      <c r="AJ60" s="35"/>
      <c r="AK60" s="35"/>
      <c r="AL60" s="35"/>
      <c r="AM60" s="49" t="s">
        <v>48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47</v>
      </c>
      <c r="AI75" s="35"/>
      <c r="AJ75" s="35"/>
      <c r="AK75" s="35"/>
      <c r="AL75" s="35"/>
      <c r="AM75" s="49" t="s">
        <v>48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633200016/A177/2021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0" t="str">
        <f>K6</f>
        <v>Údržba, opravy a odstraňování závad u SSZT 2021 - Opravy komponentů zabezpečovacích zařízení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2" t="str">
        <f>IF(AN8= "","",AN8)</f>
        <v/>
      </c>
      <c r="AN87" s="222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28</v>
      </c>
      <c r="AJ89" s="33"/>
      <c r="AK89" s="33"/>
      <c r="AL89" s="33"/>
      <c r="AM89" s="229" t="str">
        <f>IF(E17="","",E17)</f>
        <v xml:space="preserve"> </v>
      </c>
      <c r="AN89" s="230"/>
      <c r="AO89" s="230"/>
      <c r="AP89" s="230"/>
      <c r="AQ89" s="33"/>
      <c r="AR89" s="36"/>
      <c r="AS89" s="223" t="s">
        <v>52</v>
      </c>
      <c r="AT89" s="22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30</v>
      </c>
      <c r="AJ90" s="33"/>
      <c r="AK90" s="33"/>
      <c r="AL90" s="33"/>
      <c r="AM90" s="229" t="str">
        <f>IF(E20="","",E20)</f>
        <v xml:space="preserve"> </v>
      </c>
      <c r="AN90" s="230"/>
      <c r="AO90" s="230"/>
      <c r="AP90" s="230"/>
      <c r="AQ90" s="33"/>
      <c r="AR90" s="36"/>
      <c r="AS90" s="225"/>
      <c r="AT90" s="22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7"/>
      <c r="AT91" s="22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31" t="s">
        <v>53</v>
      </c>
      <c r="D92" s="232"/>
      <c r="E92" s="232"/>
      <c r="F92" s="232"/>
      <c r="G92" s="232"/>
      <c r="H92" s="70"/>
      <c r="I92" s="234" t="s">
        <v>54</v>
      </c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3" t="s">
        <v>55</v>
      </c>
      <c r="AH92" s="232"/>
      <c r="AI92" s="232"/>
      <c r="AJ92" s="232"/>
      <c r="AK92" s="232"/>
      <c r="AL92" s="232"/>
      <c r="AM92" s="232"/>
      <c r="AN92" s="234" t="s">
        <v>56</v>
      </c>
      <c r="AO92" s="232"/>
      <c r="AP92" s="235"/>
      <c r="AQ92" s="71" t="s">
        <v>57</v>
      </c>
      <c r="AR92" s="36"/>
      <c r="AS92" s="72" t="s">
        <v>58</v>
      </c>
      <c r="AT92" s="73" t="s">
        <v>59</v>
      </c>
      <c r="AU92" s="73" t="s">
        <v>60</v>
      </c>
      <c r="AV92" s="73" t="s">
        <v>61</v>
      </c>
      <c r="AW92" s="73" t="s">
        <v>62</v>
      </c>
      <c r="AX92" s="73" t="s">
        <v>63</v>
      </c>
      <c r="AY92" s="73" t="s">
        <v>64</v>
      </c>
      <c r="AZ92" s="73" t="s">
        <v>65</v>
      </c>
      <c r="BA92" s="73" t="s">
        <v>66</v>
      </c>
      <c r="BB92" s="73" t="s">
        <v>67</v>
      </c>
      <c r="BC92" s="73" t="s">
        <v>68</v>
      </c>
      <c r="BD92" s="74" t="s">
        <v>69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70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3">
        <f>ROUND(AG95,2)</f>
        <v>0</v>
      </c>
      <c r="AH94" s="243"/>
      <c r="AI94" s="243"/>
      <c r="AJ94" s="243"/>
      <c r="AK94" s="243"/>
      <c r="AL94" s="243"/>
      <c r="AM94" s="243"/>
      <c r="AN94" s="244">
        <f t="shared" ref="AN94:AN100" si="0">SUM(AG94,AT94)</f>
        <v>0</v>
      </c>
      <c r="AO94" s="244"/>
      <c r="AP94" s="244"/>
      <c r="AQ94" s="82" t="s">
        <v>1</v>
      </c>
      <c r="AR94" s="83"/>
      <c r="AS94" s="84">
        <f>ROUND(AS95,2)</f>
        <v>0</v>
      </c>
      <c r="AT94" s="85">
        <f t="shared" ref="AT94:AT100" si="1"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71</v>
      </c>
      <c r="BT94" s="88" t="s">
        <v>72</v>
      </c>
      <c r="BU94" s="89" t="s">
        <v>73</v>
      </c>
      <c r="BV94" s="88" t="s">
        <v>74</v>
      </c>
      <c r="BW94" s="88" t="s">
        <v>5</v>
      </c>
      <c r="BX94" s="88" t="s">
        <v>75</v>
      </c>
      <c r="CL94" s="88" t="s">
        <v>1</v>
      </c>
    </row>
    <row r="95" spans="1:91" s="7" customFormat="1" ht="16.5" customHeight="1">
      <c r="B95" s="90"/>
      <c r="C95" s="91"/>
      <c r="D95" s="239" t="s">
        <v>76</v>
      </c>
      <c r="E95" s="239"/>
      <c r="F95" s="239"/>
      <c r="G95" s="239"/>
      <c r="H95" s="239"/>
      <c r="I95" s="92"/>
      <c r="J95" s="239" t="s">
        <v>77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6">
        <f>ROUND(SUM(AG96:AG100),2)</f>
        <v>0</v>
      </c>
      <c r="AH95" s="237"/>
      <c r="AI95" s="237"/>
      <c r="AJ95" s="237"/>
      <c r="AK95" s="237"/>
      <c r="AL95" s="237"/>
      <c r="AM95" s="237"/>
      <c r="AN95" s="238">
        <f t="shared" si="0"/>
        <v>0</v>
      </c>
      <c r="AO95" s="237"/>
      <c r="AP95" s="237"/>
      <c r="AQ95" s="93" t="s">
        <v>78</v>
      </c>
      <c r="AR95" s="94"/>
      <c r="AS95" s="95">
        <f>ROUND(SUM(AS96:AS100),2)</f>
        <v>0</v>
      </c>
      <c r="AT95" s="96">
        <f t="shared" si="1"/>
        <v>0</v>
      </c>
      <c r="AU95" s="97">
        <f>ROUND(SUM(AU96:AU100),5)</f>
        <v>0</v>
      </c>
      <c r="AV95" s="96">
        <f>ROUND(AZ95*L29,2)</f>
        <v>0</v>
      </c>
      <c r="AW95" s="96">
        <f>ROUND(BA95*L30,2)</f>
        <v>0</v>
      </c>
      <c r="AX95" s="96">
        <f>ROUND(BB95*L29,2)</f>
        <v>0</v>
      </c>
      <c r="AY95" s="96">
        <f>ROUND(BC95*L30,2)</f>
        <v>0</v>
      </c>
      <c r="AZ95" s="96">
        <f>ROUND(SUM(AZ96:AZ100),2)</f>
        <v>0</v>
      </c>
      <c r="BA95" s="96">
        <f>ROUND(SUM(BA96:BA100),2)</f>
        <v>0</v>
      </c>
      <c r="BB95" s="96">
        <f>ROUND(SUM(BB96:BB100),2)</f>
        <v>0</v>
      </c>
      <c r="BC95" s="96">
        <f>ROUND(SUM(BC96:BC100),2)</f>
        <v>0</v>
      </c>
      <c r="BD95" s="98">
        <f>ROUND(SUM(BD96:BD100),2)</f>
        <v>0</v>
      </c>
      <c r="BS95" s="99" t="s">
        <v>71</v>
      </c>
      <c r="BT95" s="99" t="s">
        <v>79</v>
      </c>
      <c r="BU95" s="99" t="s">
        <v>73</v>
      </c>
      <c r="BV95" s="99" t="s">
        <v>74</v>
      </c>
      <c r="BW95" s="99" t="s">
        <v>80</v>
      </c>
      <c r="BX95" s="99" t="s">
        <v>5</v>
      </c>
      <c r="CL95" s="99" t="s">
        <v>1</v>
      </c>
      <c r="CM95" s="99" t="s">
        <v>81</v>
      </c>
    </row>
    <row r="96" spans="1:91" s="4" customFormat="1" ht="16.5" customHeight="1">
      <c r="A96" s="100" t="s">
        <v>82</v>
      </c>
      <c r="B96" s="55"/>
      <c r="C96" s="101"/>
      <c r="D96" s="101"/>
      <c r="E96" s="242" t="s">
        <v>83</v>
      </c>
      <c r="F96" s="242"/>
      <c r="G96" s="242"/>
      <c r="H96" s="242"/>
      <c r="I96" s="242"/>
      <c r="J96" s="101"/>
      <c r="K96" s="242" t="s">
        <v>84</v>
      </c>
      <c r="L96" s="242"/>
      <c r="M96" s="242"/>
      <c r="N96" s="242"/>
      <c r="O96" s="242"/>
      <c r="P96" s="242"/>
      <c r="Q96" s="242"/>
      <c r="R96" s="242"/>
      <c r="S96" s="242"/>
      <c r="T96" s="242"/>
      <c r="U96" s="242"/>
      <c r="V96" s="242"/>
      <c r="W96" s="242"/>
      <c r="X96" s="242"/>
      <c r="Y96" s="242"/>
      <c r="Z96" s="242"/>
      <c r="AA96" s="242"/>
      <c r="AB96" s="242"/>
      <c r="AC96" s="242"/>
      <c r="AD96" s="242"/>
      <c r="AE96" s="242"/>
      <c r="AF96" s="242"/>
      <c r="AG96" s="240">
        <f>'PS 01.1 - Počítače náprav'!J32</f>
        <v>0</v>
      </c>
      <c r="AH96" s="241"/>
      <c r="AI96" s="241"/>
      <c r="AJ96" s="241"/>
      <c r="AK96" s="241"/>
      <c r="AL96" s="241"/>
      <c r="AM96" s="241"/>
      <c r="AN96" s="240">
        <f t="shared" si="0"/>
        <v>0</v>
      </c>
      <c r="AO96" s="241"/>
      <c r="AP96" s="241"/>
      <c r="AQ96" s="102" t="s">
        <v>85</v>
      </c>
      <c r="AR96" s="57"/>
      <c r="AS96" s="103">
        <v>0</v>
      </c>
      <c r="AT96" s="104">
        <f t="shared" si="1"/>
        <v>0</v>
      </c>
      <c r="AU96" s="105">
        <f>'PS 01.1 - Počítače náprav'!P121</f>
        <v>0</v>
      </c>
      <c r="AV96" s="104">
        <f>'PS 01.1 - Počítače náprav'!J35</f>
        <v>0</v>
      </c>
      <c r="AW96" s="104">
        <f>'PS 01.1 - Počítače náprav'!J36</f>
        <v>0</v>
      </c>
      <c r="AX96" s="104">
        <f>'PS 01.1 - Počítače náprav'!J37</f>
        <v>0</v>
      </c>
      <c r="AY96" s="104">
        <f>'PS 01.1 - Počítače náprav'!J38</f>
        <v>0</v>
      </c>
      <c r="AZ96" s="104">
        <f>'PS 01.1 - Počítače náprav'!F35</f>
        <v>0</v>
      </c>
      <c r="BA96" s="104">
        <f>'PS 01.1 - Počítače náprav'!F36</f>
        <v>0</v>
      </c>
      <c r="BB96" s="104">
        <f>'PS 01.1 - Počítače náprav'!F37</f>
        <v>0</v>
      </c>
      <c r="BC96" s="104">
        <f>'PS 01.1 - Počítače náprav'!F38</f>
        <v>0</v>
      </c>
      <c r="BD96" s="106">
        <f>'PS 01.1 - Počítače náprav'!F39</f>
        <v>0</v>
      </c>
      <c r="BT96" s="107" t="s">
        <v>81</v>
      </c>
      <c r="BV96" s="107" t="s">
        <v>74</v>
      </c>
      <c r="BW96" s="107" t="s">
        <v>86</v>
      </c>
      <c r="BX96" s="107" t="s">
        <v>80</v>
      </c>
      <c r="CL96" s="107" t="s">
        <v>1</v>
      </c>
    </row>
    <row r="97" spans="1:90" s="4" customFormat="1" ht="16.5" customHeight="1">
      <c r="A97" s="100" t="s">
        <v>82</v>
      </c>
      <c r="B97" s="55"/>
      <c r="C97" s="101"/>
      <c r="D97" s="101"/>
      <c r="E97" s="242" t="s">
        <v>87</v>
      </c>
      <c r="F97" s="242"/>
      <c r="G97" s="242"/>
      <c r="H97" s="242"/>
      <c r="I97" s="242"/>
      <c r="J97" s="101"/>
      <c r="K97" s="242" t="s">
        <v>88</v>
      </c>
      <c r="L97" s="242"/>
      <c r="M97" s="242"/>
      <c r="N97" s="242"/>
      <c r="O97" s="242"/>
      <c r="P97" s="242"/>
      <c r="Q97" s="242"/>
      <c r="R97" s="242"/>
      <c r="S97" s="242"/>
      <c r="T97" s="242"/>
      <c r="U97" s="242"/>
      <c r="V97" s="242"/>
      <c r="W97" s="242"/>
      <c r="X97" s="242"/>
      <c r="Y97" s="242"/>
      <c r="Z97" s="242"/>
      <c r="AA97" s="242"/>
      <c r="AB97" s="242"/>
      <c r="AC97" s="242"/>
      <c r="AD97" s="242"/>
      <c r="AE97" s="242"/>
      <c r="AF97" s="242"/>
      <c r="AG97" s="240">
        <f>'PS 01.2 - Dobíječe'!J32</f>
        <v>0</v>
      </c>
      <c r="AH97" s="241"/>
      <c r="AI97" s="241"/>
      <c r="AJ97" s="241"/>
      <c r="AK97" s="241"/>
      <c r="AL97" s="241"/>
      <c r="AM97" s="241"/>
      <c r="AN97" s="240">
        <f t="shared" si="0"/>
        <v>0</v>
      </c>
      <c r="AO97" s="241"/>
      <c r="AP97" s="241"/>
      <c r="AQ97" s="102" t="s">
        <v>85</v>
      </c>
      <c r="AR97" s="57"/>
      <c r="AS97" s="103">
        <v>0</v>
      </c>
      <c r="AT97" s="104">
        <f t="shared" si="1"/>
        <v>0</v>
      </c>
      <c r="AU97" s="105">
        <f>'PS 01.2 - Dobíječe'!P121</f>
        <v>0</v>
      </c>
      <c r="AV97" s="104">
        <f>'PS 01.2 - Dobíječe'!J35</f>
        <v>0</v>
      </c>
      <c r="AW97" s="104">
        <f>'PS 01.2 - Dobíječe'!J36</f>
        <v>0</v>
      </c>
      <c r="AX97" s="104">
        <f>'PS 01.2 - Dobíječe'!J37</f>
        <v>0</v>
      </c>
      <c r="AY97" s="104">
        <f>'PS 01.2 - Dobíječe'!J38</f>
        <v>0</v>
      </c>
      <c r="AZ97" s="104">
        <f>'PS 01.2 - Dobíječe'!F35</f>
        <v>0</v>
      </c>
      <c r="BA97" s="104">
        <f>'PS 01.2 - Dobíječe'!F36</f>
        <v>0</v>
      </c>
      <c r="BB97" s="104">
        <f>'PS 01.2 - Dobíječe'!F37</f>
        <v>0</v>
      </c>
      <c r="BC97" s="104">
        <f>'PS 01.2 - Dobíječe'!F38</f>
        <v>0</v>
      </c>
      <c r="BD97" s="106">
        <f>'PS 01.2 - Dobíječe'!F39</f>
        <v>0</v>
      </c>
      <c r="BT97" s="107" t="s">
        <v>81</v>
      </c>
      <c r="BV97" s="107" t="s">
        <v>74</v>
      </c>
      <c r="BW97" s="107" t="s">
        <v>89</v>
      </c>
      <c r="BX97" s="107" t="s">
        <v>80</v>
      </c>
      <c r="CL97" s="107" t="s">
        <v>1</v>
      </c>
    </row>
    <row r="98" spans="1:90" s="4" customFormat="1" ht="16.5" customHeight="1">
      <c r="A98" s="100" t="s">
        <v>82</v>
      </c>
      <c r="B98" s="55"/>
      <c r="C98" s="101"/>
      <c r="D98" s="101"/>
      <c r="E98" s="242" t="s">
        <v>90</v>
      </c>
      <c r="F98" s="242"/>
      <c r="G98" s="242"/>
      <c r="H98" s="242"/>
      <c r="I98" s="242"/>
      <c r="J98" s="101"/>
      <c r="K98" s="242" t="s">
        <v>91</v>
      </c>
      <c r="L98" s="242"/>
      <c r="M98" s="242"/>
      <c r="N98" s="242"/>
      <c r="O98" s="242"/>
      <c r="P98" s="242"/>
      <c r="Q98" s="242"/>
      <c r="R98" s="242"/>
      <c r="S98" s="242"/>
      <c r="T98" s="242"/>
      <c r="U98" s="242"/>
      <c r="V98" s="242"/>
      <c r="W98" s="242"/>
      <c r="X98" s="242"/>
      <c r="Y98" s="242"/>
      <c r="Z98" s="242"/>
      <c r="AA98" s="242"/>
      <c r="AB98" s="242"/>
      <c r="AC98" s="242"/>
      <c r="AD98" s="242"/>
      <c r="AE98" s="242"/>
      <c r="AF98" s="242"/>
      <c r="AG98" s="240">
        <f>'PS 01.3 - Baterie'!J32</f>
        <v>0</v>
      </c>
      <c r="AH98" s="241"/>
      <c r="AI98" s="241"/>
      <c r="AJ98" s="241"/>
      <c r="AK98" s="241"/>
      <c r="AL98" s="241"/>
      <c r="AM98" s="241"/>
      <c r="AN98" s="240">
        <f t="shared" si="0"/>
        <v>0</v>
      </c>
      <c r="AO98" s="241"/>
      <c r="AP98" s="241"/>
      <c r="AQ98" s="102" t="s">
        <v>85</v>
      </c>
      <c r="AR98" s="57"/>
      <c r="AS98" s="103">
        <v>0</v>
      </c>
      <c r="AT98" s="104">
        <f t="shared" si="1"/>
        <v>0</v>
      </c>
      <c r="AU98" s="105">
        <f>'PS 01.3 - Baterie'!P121</f>
        <v>0</v>
      </c>
      <c r="AV98" s="104">
        <f>'PS 01.3 - Baterie'!J35</f>
        <v>0</v>
      </c>
      <c r="AW98" s="104">
        <f>'PS 01.3 - Baterie'!J36</f>
        <v>0</v>
      </c>
      <c r="AX98" s="104">
        <f>'PS 01.3 - Baterie'!J37</f>
        <v>0</v>
      </c>
      <c r="AY98" s="104">
        <f>'PS 01.3 - Baterie'!J38</f>
        <v>0</v>
      </c>
      <c r="AZ98" s="104">
        <f>'PS 01.3 - Baterie'!F35</f>
        <v>0</v>
      </c>
      <c r="BA98" s="104">
        <f>'PS 01.3 - Baterie'!F36</f>
        <v>0</v>
      </c>
      <c r="BB98" s="104">
        <f>'PS 01.3 - Baterie'!F37</f>
        <v>0</v>
      </c>
      <c r="BC98" s="104">
        <f>'PS 01.3 - Baterie'!F38</f>
        <v>0</v>
      </c>
      <c r="BD98" s="106">
        <f>'PS 01.3 - Baterie'!F39</f>
        <v>0</v>
      </c>
      <c r="BT98" s="107" t="s">
        <v>81</v>
      </c>
      <c r="BV98" s="107" t="s">
        <v>74</v>
      </c>
      <c r="BW98" s="107" t="s">
        <v>92</v>
      </c>
      <c r="BX98" s="107" t="s">
        <v>80</v>
      </c>
      <c r="CL98" s="107" t="s">
        <v>1</v>
      </c>
    </row>
    <row r="99" spans="1:90" s="4" customFormat="1" ht="16.5" customHeight="1">
      <c r="A99" s="100" t="s">
        <v>82</v>
      </c>
      <c r="B99" s="55"/>
      <c r="C99" s="101"/>
      <c r="D99" s="101"/>
      <c r="E99" s="242" t="s">
        <v>93</v>
      </c>
      <c r="F99" s="242"/>
      <c r="G99" s="242"/>
      <c r="H99" s="242"/>
      <c r="I99" s="242"/>
      <c r="J99" s="101"/>
      <c r="K99" s="242" t="s">
        <v>94</v>
      </c>
      <c r="L99" s="242"/>
      <c r="M99" s="242"/>
      <c r="N99" s="242"/>
      <c r="O99" s="242"/>
      <c r="P99" s="242"/>
      <c r="Q99" s="242"/>
      <c r="R99" s="242"/>
      <c r="S99" s="242"/>
      <c r="T99" s="242"/>
      <c r="U99" s="242"/>
      <c r="V99" s="242"/>
      <c r="W99" s="242"/>
      <c r="X99" s="242"/>
      <c r="Y99" s="242"/>
      <c r="Z99" s="242"/>
      <c r="AA99" s="242"/>
      <c r="AB99" s="242"/>
      <c r="AC99" s="242"/>
      <c r="AD99" s="242"/>
      <c r="AE99" s="242"/>
      <c r="AF99" s="242"/>
      <c r="AG99" s="240">
        <f>'PS 01.4 - Přejezdová zabe...'!J32</f>
        <v>0</v>
      </c>
      <c r="AH99" s="241"/>
      <c r="AI99" s="241"/>
      <c r="AJ99" s="241"/>
      <c r="AK99" s="241"/>
      <c r="AL99" s="241"/>
      <c r="AM99" s="241"/>
      <c r="AN99" s="240">
        <f t="shared" si="0"/>
        <v>0</v>
      </c>
      <c r="AO99" s="241"/>
      <c r="AP99" s="241"/>
      <c r="AQ99" s="102" t="s">
        <v>85</v>
      </c>
      <c r="AR99" s="57"/>
      <c r="AS99" s="103">
        <v>0</v>
      </c>
      <c r="AT99" s="104">
        <f t="shared" si="1"/>
        <v>0</v>
      </c>
      <c r="AU99" s="105">
        <f>'PS 01.4 - Přejezdová zabe...'!P121</f>
        <v>0</v>
      </c>
      <c r="AV99" s="104">
        <f>'PS 01.4 - Přejezdová zabe...'!J35</f>
        <v>0</v>
      </c>
      <c r="AW99" s="104">
        <f>'PS 01.4 - Přejezdová zabe...'!J36</f>
        <v>0</v>
      </c>
      <c r="AX99" s="104">
        <f>'PS 01.4 - Přejezdová zabe...'!J37</f>
        <v>0</v>
      </c>
      <c r="AY99" s="104">
        <f>'PS 01.4 - Přejezdová zabe...'!J38</f>
        <v>0</v>
      </c>
      <c r="AZ99" s="104">
        <f>'PS 01.4 - Přejezdová zabe...'!F35</f>
        <v>0</v>
      </c>
      <c r="BA99" s="104">
        <f>'PS 01.4 - Přejezdová zabe...'!F36</f>
        <v>0</v>
      </c>
      <c r="BB99" s="104">
        <f>'PS 01.4 - Přejezdová zabe...'!F37</f>
        <v>0</v>
      </c>
      <c r="BC99" s="104">
        <f>'PS 01.4 - Přejezdová zabe...'!F38</f>
        <v>0</v>
      </c>
      <c r="BD99" s="106">
        <f>'PS 01.4 - Přejezdová zabe...'!F39</f>
        <v>0</v>
      </c>
      <c r="BT99" s="107" t="s">
        <v>81</v>
      </c>
      <c r="BV99" s="107" t="s">
        <v>74</v>
      </c>
      <c r="BW99" s="107" t="s">
        <v>95</v>
      </c>
      <c r="BX99" s="107" t="s">
        <v>80</v>
      </c>
      <c r="CL99" s="107" t="s">
        <v>1</v>
      </c>
    </row>
    <row r="100" spans="1:90" s="4" customFormat="1" ht="16.5" customHeight="1">
      <c r="A100" s="100" t="s">
        <v>82</v>
      </c>
      <c r="B100" s="55"/>
      <c r="C100" s="101"/>
      <c r="D100" s="101"/>
      <c r="E100" s="242" t="s">
        <v>96</v>
      </c>
      <c r="F100" s="242"/>
      <c r="G100" s="242"/>
      <c r="H100" s="242"/>
      <c r="I100" s="242"/>
      <c r="J100" s="101"/>
      <c r="K100" s="242" t="s">
        <v>97</v>
      </c>
      <c r="L100" s="242"/>
      <c r="M100" s="242"/>
      <c r="N100" s="242"/>
      <c r="O100" s="242"/>
      <c r="P100" s="242"/>
      <c r="Q100" s="242"/>
      <c r="R100" s="242"/>
      <c r="S100" s="242"/>
      <c r="T100" s="242"/>
      <c r="U100" s="242"/>
      <c r="V100" s="242"/>
      <c r="W100" s="242"/>
      <c r="X100" s="242"/>
      <c r="Y100" s="242"/>
      <c r="Z100" s="242"/>
      <c r="AA100" s="242"/>
      <c r="AB100" s="242"/>
      <c r="AC100" s="242"/>
      <c r="AD100" s="242"/>
      <c r="AE100" s="242"/>
      <c r="AF100" s="242"/>
      <c r="AG100" s="240">
        <f>'PS 01.5 - Návěstidla'!J32</f>
        <v>0</v>
      </c>
      <c r="AH100" s="241"/>
      <c r="AI100" s="241"/>
      <c r="AJ100" s="241"/>
      <c r="AK100" s="241"/>
      <c r="AL100" s="241"/>
      <c r="AM100" s="241"/>
      <c r="AN100" s="240">
        <f t="shared" si="0"/>
        <v>0</v>
      </c>
      <c r="AO100" s="241"/>
      <c r="AP100" s="241"/>
      <c r="AQ100" s="102" t="s">
        <v>85</v>
      </c>
      <c r="AR100" s="57"/>
      <c r="AS100" s="108">
        <v>0</v>
      </c>
      <c r="AT100" s="109">
        <f t="shared" si="1"/>
        <v>0</v>
      </c>
      <c r="AU100" s="110">
        <f>'PS 01.5 - Návěstidla'!P123</f>
        <v>0</v>
      </c>
      <c r="AV100" s="109">
        <f>'PS 01.5 - Návěstidla'!J35</f>
        <v>0</v>
      </c>
      <c r="AW100" s="109">
        <f>'PS 01.5 - Návěstidla'!J36</f>
        <v>0</v>
      </c>
      <c r="AX100" s="109">
        <f>'PS 01.5 - Návěstidla'!J37</f>
        <v>0</v>
      </c>
      <c r="AY100" s="109">
        <f>'PS 01.5 - Návěstidla'!J38</f>
        <v>0</v>
      </c>
      <c r="AZ100" s="109">
        <f>'PS 01.5 - Návěstidla'!F35</f>
        <v>0</v>
      </c>
      <c r="BA100" s="109">
        <f>'PS 01.5 - Návěstidla'!F36</f>
        <v>0</v>
      </c>
      <c r="BB100" s="109">
        <f>'PS 01.5 - Návěstidla'!F37</f>
        <v>0</v>
      </c>
      <c r="BC100" s="109">
        <f>'PS 01.5 - Návěstidla'!F38</f>
        <v>0</v>
      </c>
      <c r="BD100" s="111">
        <f>'PS 01.5 - Návěstidla'!F39</f>
        <v>0</v>
      </c>
      <c r="BT100" s="107" t="s">
        <v>81</v>
      </c>
      <c r="BV100" s="107" t="s">
        <v>74</v>
      </c>
      <c r="BW100" s="107" t="s">
        <v>98</v>
      </c>
      <c r="BX100" s="107" t="s">
        <v>80</v>
      </c>
      <c r="CL100" s="107" t="s">
        <v>1</v>
      </c>
    </row>
    <row r="101" spans="1:90" s="2" customFormat="1" ht="30" customHeight="1">
      <c r="A101" s="31"/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6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  <row r="102" spans="1:90" s="2" customFormat="1" ht="6.95" customHeight="1">
      <c r="A102" s="31"/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36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</sheetData>
  <sheetProtection algorithmName="SHA-512" hashValue="68KXz6Dp3oPJeJ9fiK2r+cO0AD9GqjeS6wweTDwjUMWPDkP/gj2zHDgvgVbEDAqwCoEaCyyJnlZPEfDAOP9AxA==" saltValue="CeeYoDkXZluAn5R2LbnSM/85iB6IZSB89SJSRYbqI5xohdoOLdVbcURumnRfsXFQH88NvOwhkKlCj8B8rXpuiA==" spinCount="100000" sheet="1" objects="1" scenarios="1" formatColumns="0" formatRows="0"/>
  <mergeCells count="62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0:AP100"/>
    <mergeCell ref="AG100:AM100"/>
    <mergeCell ref="E100:I100"/>
    <mergeCell ref="K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PS 01.1 - Počítače náprav'!C2" display="/"/>
    <hyperlink ref="A97" location="'PS 01.2 - Dobíječe'!C2" display="/"/>
    <hyperlink ref="A98" location="'PS 01.3 - Baterie'!C2" display="/"/>
    <hyperlink ref="A99" location="'PS 01.4 - Přejezdová zabe...'!C2" display="/"/>
    <hyperlink ref="A100" location="'PS 01.5 - Návěstidl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86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81</v>
      </c>
    </row>
    <row r="4" spans="1:46" s="1" customFormat="1" ht="24.95" customHeight="1">
      <c r="B4" s="17"/>
      <c r="D4" s="114" t="s">
        <v>99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5" t="str">
        <f>'Rekapitulace stavby'!K6</f>
        <v>Údržba, opravy a odstraňování závad u SSZT 2021 - Opravy komponentů zabezpečovacích zařízení</v>
      </c>
      <c r="F7" s="266"/>
      <c r="G7" s="266"/>
      <c r="H7" s="266"/>
      <c r="L7" s="17"/>
    </row>
    <row r="8" spans="1:46" s="1" customFormat="1" ht="12" customHeight="1">
      <c r="B8" s="17"/>
      <c r="D8" s="116" t="s">
        <v>100</v>
      </c>
      <c r="L8" s="17"/>
    </row>
    <row r="9" spans="1:46" s="2" customFormat="1" ht="16.5" customHeight="1">
      <c r="A9" s="31"/>
      <c r="B9" s="36"/>
      <c r="C9" s="31"/>
      <c r="D9" s="31"/>
      <c r="E9" s="265" t="s">
        <v>101</v>
      </c>
      <c r="F9" s="267"/>
      <c r="G9" s="267"/>
      <c r="H9" s="267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102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68" t="s">
        <v>103</v>
      </c>
      <c r="F11" s="267"/>
      <c r="G11" s="267"/>
      <c r="H11" s="267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6" t="s">
        <v>25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26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69" t="str">
        <f>'Rekapitulace stavby'!E14</f>
        <v>Vyplň údaj</v>
      </c>
      <c r="F20" s="270"/>
      <c r="G20" s="270"/>
      <c r="H20" s="270"/>
      <c r="I20" s="116" t="s">
        <v>25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28</v>
      </c>
      <c r="E22" s="31"/>
      <c r="F22" s="31"/>
      <c r="G22" s="31"/>
      <c r="H22" s="31"/>
      <c r="I22" s="116" t="s">
        <v>24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25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30</v>
      </c>
      <c r="E25" s="31"/>
      <c r="F25" s="31"/>
      <c r="G25" s="31"/>
      <c r="H25" s="31"/>
      <c r="I25" s="116" t="s">
        <v>24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25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31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1" t="s">
        <v>1</v>
      </c>
      <c r="F29" s="271"/>
      <c r="G29" s="271"/>
      <c r="H29" s="271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32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34</v>
      </c>
      <c r="G34" s="31"/>
      <c r="H34" s="31"/>
      <c r="I34" s="124" t="s">
        <v>33</v>
      </c>
      <c r="J34" s="124" t="s">
        <v>35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36</v>
      </c>
      <c r="E35" s="116" t="s">
        <v>37</v>
      </c>
      <c r="F35" s="126">
        <f>ROUND((SUM(BE121:BE242)),  2)</f>
        <v>0</v>
      </c>
      <c r="G35" s="31"/>
      <c r="H35" s="31"/>
      <c r="I35" s="127">
        <v>0.21</v>
      </c>
      <c r="J35" s="126">
        <f>ROUND(((SUM(BE121:BE242))*I35),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38</v>
      </c>
      <c r="F36" s="126">
        <f>ROUND((SUM(BF121:BF242)),  2)</f>
        <v>0</v>
      </c>
      <c r="G36" s="31"/>
      <c r="H36" s="31"/>
      <c r="I36" s="127">
        <v>0.15</v>
      </c>
      <c r="J36" s="126">
        <f>ROUND(((SUM(BF121:BF242))*I36),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39</v>
      </c>
      <c r="F37" s="126">
        <f>ROUND((SUM(BG121:BG242)),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40</v>
      </c>
      <c r="F38" s="126">
        <f>ROUND((SUM(BH121:BH242)),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41</v>
      </c>
      <c r="F39" s="126">
        <f>ROUND((SUM(BI121:BI242)),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42</v>
      </c>
      <c r="E41" s="130"/>
      <c r="F41" s="130"/>
      <c r="G41" s="131" t="s">
        <v>43</v>
      </c>
      <c r="H41" s="132" t="s">
        <v>44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72" t="str">
        <f>E7</f>
        <v>Údržba, opravy a odstraňování závad u SSZT 2021 - Opravy komponentů zabezpečovacích zařízení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2" t="s">
        <v>101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102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0" t="str">
        <f>E11</f>
        <v>PS 01.1 - Počítače náprav</v>
      </c>
      <c r="F89" s="274"/>
      <c r="G89" s="274"/>
      <c r="H89" s="274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28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26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105</v>
      </c>
      <c r="D96" s="147"/>
      <c r="E96" s="147"/>
      <c r="F96" s="147"/>
      <c r="G96" s="147"/>
      <c r="H96" s="147"/>
      <c r="I96" s="147"/>
      <c r="J96" s="148" t="s">
        <v>106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107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108</v>
      </c>
    </row>
    <row r="99" spans="1:47" s="9" customFormat="1" ht="24.95" customHeight="1">
      <c r="B99" s="150"/>
      <c r="C99" s="151"/>
      <c r="D99" s="152" t="s">
        <v>109</v>
      </c>
      <c r="E99" s="153"/>
      <c r="F99" s="153"/>
      <c r="G99" s="153"/>
      <c r="H99" s="153"/>
      <c r="I99" s="153"/>
      <c r="J99" s="154">
        <f>J122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110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6.25" customHeight="1">
      <c r="A109" s="31"/>
      <c r="B109" s="32"/>
      <c r="C109" s="33"/>
      <c r="D109" s="33"/>
      <c r="E109" s="272" t="str">
        <f>E7</f>
        <v>Údržba, opravy a odstraňování závad u SSZT 2021 - Opravy komponentů zabezpečovacích zařízení</v>
      </c>
      <c r="F109" s="273"/>
      <c r="G109" s="273"/>
      <c r="H109" s="27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100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2" t="s">
        <v>101</v>
      </c>
      <c r="F111" s="274"/>
      <c r="G111" s="274"/>
      <c r="H111" s="27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102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20" t="str">
        <f>E11</f>
        <v>PS 01.1 - Počítače náprav</v>
      </c>
      <c r="F113" s="274"/>
      <c r="G113" s="274"/>
      <c r="H113" s="274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 xml:space="preserve"> </v>
      </c>
      <c r="G115" s="33"/>
      <c r="H115" s="33"/>
      <c r="I115" s="26" t="s">
        <v>22</v>
      </c>
      <c r="J115" s="63">
        <f>IF(J14="","",J14)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E17</f>
        <v xml:space="preserve"> </v>
      </c>
      <c r="G117" s="33"/>
      <c r="H117" s="33"/>
      <c r="I117" s="26" t="s">
        <v>28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26</v>
      </c>
      <c r="D118" s="33"/>
      <c r="E118" s="33"/>
      <c r="F118" s="24" t="str">
        <f>IF(E20="","",E20)</f>
        <v>Vyplň údaj</v>
      </c>
      <c r="G118" s="33"/>
      <c r="H118" s="33"/>
      <c r="I118" s="26" t="s">
        <v>30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56"/>
      <c r="B120" s="157"/>
      <c r="C120" s="158" t="s">
        <v>111</v>
      </c>
      <c r="D120" s="159" t="s">
        <v>57</v>
      </c>
      <c r="E120" s="159" t="s">
        <v>53</v>
      </c>
      <c r="F120" s="159" t="s">
        <v>54</v>
      </c>
      <c r="G120" s="159" t="s">
        <v>112</v>
      </c>
      <c r="H120" s="159" t="s">
        <v>113</v>
      </c>
      <c r="I120" s="159" t="s">
        <v>114</v>
      </c>
      <c r="J120" s="159" t="s">
        <v>106</v>
      </c>
      <c r="K120" s="160" t="s">
        <v>115</v>
      </c>
      <c r="L120" s="161"/>
      <c r="M120" s="72" t="s">
        <v>1</v>
      </c>
      <c r="N120" s="73" t="s">
        <v>36</v>
      </c>
      <c r="O120" s="73" t="s">
        <v>116</v>
      </c>
      <c r="P120" s="73" t="s">
        <v>117</v>
      </c>
      <c r="Q120" s="73" t="s">
        <v>118</v>
      </c>
      <c r="R120" s="73" t="s">
        <v>119</v>
      </c>
      <c r="S120" s="73" t="s">
        <v>120</v>
      </c>
      <c r="T120" s="74" t="s">
        <v>121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122</v>
      </c>
      <c r="D121" s="33"/>
      <c r="E121" s="33"/>
      <c r="F121" s="33"/>
      <c r="G121" s="33"/>
      <c r="H121" s="33"/>
      <c r="I121" s="33"/>
      <c r="J121" s="162">
        <f>BK121</f>
        <v>0</v>
      </c>
      <c r="K121" s="33"/>
      <c r="L121" s="36"/>
      <c r="M121" s="75"/>
      <c r="N121" s="163"/>
      <c r="O121" s="76"/>
      <c r="P121" s="164">
        <f>P122</f>
        <v>0</v>
      </c>
      <c r="Q121" s="76"/>
      <c r="R121" s="164">
        <f>R122</f>
        <v>0</v>
      </c>
      <c r="S121" s="76"/>
      <c r="T121" s="165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71</v>
      </c>
      <c r="AU121" s="14" t="s">
        <v>108</v>
      </c>
      <c r="BK121" s="166">
        <f>BK122</f>
        <v>0</v>
      </c>
    </row>
    <row r="122" spans="1:65" s="11" customFormat="1" ht="25.9" customHeight="1">
      <c r="B122" s="167"/>
      <c r="C122" s="168"/>
      <c r="D122" s="169" t="s">
        <v>71</v>
      </c>
      <c r="E122" s="170" t="s">
        <v>123</v>
      </c>
      <c r="F122" s="170" t="s">
        <v>124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SUM(P123:P242)</f>
        <v>0</v>
      </c>
      <c r="Q122" s="175"/>
      <c r="R122" s="176">
        <f>SUM(R123:R242)</f>
        <v>0</v>
      </c>
      <c r="S122" s="175"/>
      <c r="T122" s="177">
        <f>SUM(T123:T242)</f>
        <v>0</v>
      </c>
      <c r="AR122" s="178" t="s">
        <v>125</v>
      </c>
      <c r="AT122" s="179" t="s">
        <v>71</v>
      </c>
      <c r="AU122" s="179" t="s">
        <v>72</v>
      </c>
      <c r="AY122" s="178" t="s">
        <v>126</v>
      </c>
      <c r="BK122" s="180">
        <f>SUM(BK123:BK242)</f>
        <v>0</v>
      </c>
    </row>
    <row r="123" spans="1:65" s="2" customFormat="1" ht="21.75" customHeight="1">
      <c r="A123" s="31"/>
      <c r="B123" s="32"/>
      <c r="C123" s="181" t="s">
        <v>79</v>
      </c>
      <c r="D123" s="181" t="s">
        <v>127</v>
      </c>
      <c r="E123" s="182" t="s">
        <v>128</v>
      </c>
      <c r="F123" s="183" t="s">
        <v>129</v>
      </c>
      <c r="G123" s="184" t="s">
        <v>130</v>
      </c>
      <c r="H123" s="185">
        <v>1</v>
      </c>
      <c r="I123" s="186"/>
      <c r="J123" s="187">
        <f>ROUND(I123*H123,2)</f>
        <v>0</v>
      </c>
      <c r="K123" s="183" t="s">
        <v>131</v>
      </c>
      <c r="L123" s="36"/>
      <c r="M123" s="188" t="s">
        <v>1</v>
      </c>
      <c r="N123" s="189" t="s">
        <v>37</v>
      </c>
      <c r="O123" s="68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2" t="s">
        <v>79</v>
      </c>
      <c r="AT123" s="192" t="s">
        <v>127</v>
      </c>
      <c r="AU123" s="192" t="s">
        <v>79</v>
      </c>
      <c r="AY123" s="14" t="s">
        <v>126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4" t="s">
        <v>79</v>
      </c>
      <c r="BK123" s="193">
        <f>ROUND(I123*H123,2)</f>
        <v>0</v>
      </c>
      <c r="BL123" s="14" t="s">
        <v>79</v>
      </c>
      <c r="BM123" s="192" t="s">
        <v>132</v>
      </c>
    </row>
    <row r="124" spans="1:65" s="2" customFormat="1" ht="39">
      <c r="A124" s="31"/>
      <c r="B124" s="32"/>
      <c r="C124" s="33"/>
      <c r="D124" s="194" t="s">
        <v>133</v>
      </c>
      <c r="E124" s="33"/>
      <c r="F124" s="195" t="s">
        <v>134</v>
      </c>
      <c r="G124" s="33"/>
      <c r="H124" s="33"/>
      <c r="I124" s="196"/>
      <c r="J124" s="33"/>
      <c r="K124" s="33"/>
      <c r="L124" s="36"/>
      <c r="M124" s="197"/>
      <c r="N124" s="198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133</v>
      </c>
      <c r="AU124" s="14" t="s">
        <v>79</v>
      </c>
    </row>
    <row r="125" spans="1:65" s="2" customFormat="1" ht="21.75" customHeight="1">
      <c r="A125" s="31"/>
      <c r="B125" s="32"/>
      <c r="C125" s="181" t="s">
        <v>81</v>
      </c>
      <c r="D125" s="181" t="s">
        <v>127</v>
      </c>
      <c r="E125" s="182" t="s">
        <v>135</v>
      </c>
      <c r="F125" s="183" t="s">
        <v>136</v>
      </c>
      <c r="G125" s="184" t="s">
        <v>130</v>
      </c>
      <c r="H125" s="185">
        <v>1</v>
      </c>
      <c r="I125" s="186"/>
      <c r="J125" s="187">
        <f>ROUND(I125*H125,2)</f>
        <v>0</v>
      </c>
      <c r="K125" s="183" t="s">
        <v>131</v>
      </c>
      <c r="L125" s="36"/>
      <c r="M125" s="188" t="s">
        <v>1</v>
      </c>
      <c r="N125" s="189" t="s">
        <v>37</v>
      </c>
      <c r="O125" s="68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2" t="s">
        <v>79</v>
      </c>
      <c r="AT125" s="192" t="s">
        <v>127</v>
      </c>
      <c r="AU125" s="192" t="s">
        <v>79</v>
      </c>
      <c r="AY125" s="14" t="s">
        <v>126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4" t="s">
        <v>79</v>
      </c>
      <c r="BK125" s="193">
        <f>ROUND(I125*H125,2)</f>
        <v>0</v>
      </c>
      <c r="BL125" s="14" t="s">
        <v>79</v>
      </c>
      <c r="BM125" s="192" t="s">
        <v>137</v>
      </c>
    </row>
    <row r="126" spans="1:65" s="2" customFormat="1" ht="39">
      <c r="A126" s="31"/>
      <c r="B126" s="32"/>
      <c r="C126" s="33"/>
      <c r="D126" s="194" t="s">
        <v>133</v>
      </c>
      <c r="E126" s="33"/>
      <c r="F126" s="195" t="s">
        <v>138</v>
      </c>
      <c r="G126" s="33"/>
      <c r="H126" s="33"/>
      <c r="I126" s="196"/>
      <c r="J126" s="33"/>
      <c r="K126" s="33"/>
      <c r="L126" s="36"/>
      <c r="M126" s="197"/>
      <c r="N126" s="198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133</v>
      </c>
      <c r="AU126" s="14" t="s">
        <v>79</v>
      </c>
    </row>
    <row r="127" spans="1:65" s="2" customFormat="1" ht="24">
      <c r="A127" s="31"/>
      <c r="B127" s="32"/>
      <c r="C127" s="199" t="s">
        <v>139</v>
      </c>
      <c r="D127" s="199" t="s">
        <v>140</v>
      </c>
      <c r="E127" s="200" t="s">
        <v>141</v>
      </c>
      <c r="F127" s="201" t="s">
        <v>142</v>
      </c>
      <c r="G127" s="202" t="s">
        <v>130</v>
      </c>
      <c r="H127" s="203">
        <v>10</v>
      </c>
      <c r="I127" s="204"/>
      <c r="J127" s="205">
        <f>ROUND(I127*H127,2)</f>
        <v>0</v>
      </c>
      <c r="K127" s="201" t="s">
        <v>131</v>
      </c>
      <c r="L127" s="206"/>
      <c r="M127" s="207" t="s">
        <v>1</v>
      </c>
      <c r="N127" s="208" t="s">
        <v>37</v>
      </c>
      <c r="O127" s="68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2" t="s">
        <v>143</v>
      </c>
      <c r="AT127" s="192" t="s">
        <v>140</v>
      </c>
      <c r="AU127" s="192" t="s">
        <v>79</v>
      </c>
      <c r="AY127" s="14" t="s">
        <v>126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4" t="s">
        <v>79</v>
      </c>
      <c r="BK127" s="193">
        <f>ROUND(I127*H127,2)</f>
        <v>0</v>
      </c>
      <c r="BL127" s="14" t="s">
        <v>143</v>
      </c>
      <c r="BM127" s="192" t="s">
        <v>144</v>
      </c>
    </row>
    <row r="128" spans="1:65" s="2" customFormat="1" ht="19.5">
      <c r="A128" s="31"/>
      <c r="B128" s="32"/>
      <c r="C128" s="33"/>
      <c r="D128" s="194" t="s">
        <v>133</v>
      </c>
      <c r="E128" s="33"/>
      <c r="F128" s="195" t="s">
        <v>142</v>
      </c>
      <c r="G128" s="33"/>
      <c r="H128" s="33"/>
      <c r="I128" s="196"/>
      <c r="J128" s="33"/>
      <c r="K128" s="33"/>
      <c r="L128" s="36"/>
      <c r="M128" s="197"/>
      <c r="N128" s="198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79</v>
      </c>
    </row>
    <row r="129" spans="1:65" s="2" customFormat="1" ht="24">
      <c r="A129" s="31"/>
      <c r="B129" s="32"/>
      <c r="C129" s="199" t="s">
        <v>125</v>
      </c>
      <c r="D129" s="199" t="s">
        <v>140</v>
      </c>
      <c r="E129" s="200" t="s">
        <v>145</v>
      </c>
      <c r="F129" s="201" t="s">
        <v>146</v>
      </c>
      <c r="G129" s="202" t="s">
        <v>130</v>
      </c>
      <c r="H129" s="203">
        <v>3</v>
      </c>
      <c r="I129" s="204"/>
      <c r="J129" s="205">
        <f>ROUND(I129*H129,2)</f>
        <v>0</v>
      </c>
      <c r="K129" s="201" t="s">
        <v>131</v>
      </c>
      <c r="L129" s="206"/>
      <c r="M129" s="207" t="s">
        <v>1</v>
      </c>
      <c r="N129" s="208" t="s">
        <v>37</v>
      </c>
      <c r="O129" s="68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81</v>
      </c>
      <c r="AT129" s="192" t="s">
        <v>140</v>
      </c>
      <c r="AU129" s="192" t="s">
        <v>79</v>
      </c>
      <c r="AY129" s="14" t="s">
        <v>126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4" t="s">
        <v>79</v>
      </c>
      <c r="BK129" s="193">
        <f>ROUND(I129*H129,2)</f>
        <v>0</v>
      </c>
      <c r="BL129" s="14" t="s">
        <v>79</v>
      </c>
      <c r="BM129" s="192" t="s">
        <v>147</v>
      </c>
    </row>
    <row r="130" spans="1:65" s="2" customFormat="1" ht="19.5">
      <c r="A130" s="31"/>
      <c r="B130" s="32"/>
      <c r="C130" s="33"/>
      <c r="D130" s="194" t="s">
        <v>133</v>
      </c>
      <c r="E130" s="33"/>
      <c r="F130" s="195" t="s">
        <v>146</v>
      </c>
      <c r="G130" s="33"/>
      <c r="H130" s="33"/>
      <c r="I130" s="196"/>
      <c r="J130" s="33"/>
      <c r="K130" s="33"/>
      <c r="L130" s="36"/>
      <c r="M130" s="197"/>
      <c r="N130" s="198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133</v>
      </c>
      <c r="AU130" s="14" t="s">
        <v>79</v>
      </c>
    </row>
    <row r="131" spans="1:65" s="2" customFormat="1" ht="24">
      <c r="A131" s="31"/>
      <c r="B131" s="32"/>
      <c r="C131" s="199" t="s">
        <v>148</v>
      </c>
      <c r="D131" s="199" t="s">
        <v>140</v>
      </c>
      <c r="E131" s="200" t="s">
        <v>149</v>
      </c>
      <c r="F131" s="201" t="s">
        <v>150</v>
      </c>
      <c r="G131" s="202" t="s">
        <v>130</v>
      </c>
      <c r="H131" s="203">
        <v>10</v>
      </c>
      <c r="I131" s="204"/>
      <c r="J131" s="205">
        <f>ROUND(I131*H131,2)</f>
        <v>0</v>
      </c>
      <c r="K131" s="201" t="s">
        <v>131</v>
      </c>
      <c r="L131" s="206"/>
      <c r="M131" s="207" t="s">
        <v>1</v>
      </c>
      <c r="N131" s="208" t="s">
        <v>37</v>
      </c>
      <c r="O131" s="68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2" t="s">
        <v>81</v>
      </c>
      <c r="AT131" s="192" t="s">
        <v>140</v>
      </c>
      <c r="AU131" s="192" t="s">
        <v>79</v>
      </c>
      <c r="AY131" s="14" t="s">
        <v>126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4" t="s">
        <v>79</v>
      </c>
      <c r="BK131" s="193">
        <f>ROUND(I131*H131,2)</f>
        <v>0</v>
      </c>
      <c r="BL131" s="14" t="s">
        <v>79</v>
      </c>
      <c r="BM131" s="192" t="s">
        <v>151</v>
      </c>
    </row>
    <row r="132" spans="1:65" s="2" customFormat="1" ht="19.5">
      <c r="A132" s="31"/>
      <c r="B132" s="32"/>
      <c r="C132" s="33"/>
      <c r="D132" s="194" t="s">
        <v>133</v>
      </c>
      <c r="E132" s="33"/>
      <c r="F132" s="195" t="s">
        <v>150</v>
      </c>
      <c r="G132" s="33"/>
      <c r="H132" s="33"/>
      <c r="I132" s="196"/>
      <c r="J132" s="33"/>
      <c r="K132" s="33"/>
      <c r="L132" s="36"/>
      <c r="M132" s="197"/>
      <c r="N132" s="198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133</v>
      </c>
      <c r="AU132" s="14" t="s">
        <v>79</v>
      </c>
    </row>
    <row r="133" spans="1:65" s="2" customFormat="1" ht="24">
      <c r="A133" s="31"/>
      <c r="B133" s="32"/>
      <c r="C133" s="199" t="s">
        <v>152</v>
      </c>
      <c r="D133" s="199" t="s">
        <v>140</v>
      </c>
      <c r="E133" s="200" t="s">
        <v>153</v>
      </c>
      <c r="F133" s="201" t="s">
        <v>154</v>
      </c>
      <c r="G133" s="202" t="s">
        <v>130</v>
      </c>
      <c r="H133" s="203">
        <v>3</v>
      </c>
      <c r="I133" s="204"/>
      <c r="J133" s="205">
        <f>ROUND(I133*H133,2)</f>
        <v>0</v>
      </c>
      <c r="K133" s="201" t="s">
        <v>131</v>
      </c>
      <c r="L133" s="206"/>
      <c r="M133" s="207" t="s">
        <v>1</v>
      </c>
      <c r="N133" s="208" t="s">
        <v>37</v>
      </c>
      <c r="O133" s="68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81</v>
      </c>
      <c r="AT133" s="192" t="s">
        <v>140</v>
      </c>
      <c r="AU133" s="192" t="s">
        <v>79</v>
      </c>
      <c r="AY133" s="14" t="s">
        <v>126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4" t="s">
        <v>79</v>
      </c>
      <c r="BK133" s="193">
        <f>ROUND(I133*H133,2)</f>
        <v>0</v>
      </c>
      <c r="BL133" s="14" t="s">
        <v>79</v>
      </c>
      <c r="BM133" s="192" t="s">
        <v>155</v>
      </c>
    </row>
    <row r="134" spans="1:65" s="2" customFormat="1" ht="19.5">
      <c r="A134" s="31"/>
      <c r="B134" s="32"/>
      <c r="C134" s="33"/>
      <c r="D134" s="194" t="s">
        <v>133</v>
      </c>
      <c r="E134" s="33"/>
      <c r="F134" s="195" t="s">
        <v>154</v>
      </c>
      <c r="G134" s="33"/>
      <c r="H134" s="33"/>
      <c r="I134" s="196"/>
      <c r="J134" s="33"/>
      <c r="K134" s="33"/>
      <c r="L134" s="36"/>
      <c r="M134" s="197"/>
      <c r="N134" s="198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133</v>
      </c>
      <c r="AU134" s="14" t="s">
        <v>79</v>
      </c>
    </row>
    <row r="135" spans="1:65" s="2" customFormat="1" ht="24">
      <c r="A135" s="31"/>
      <c r="B135" s="32"/>
      <c r="C135" s="199" t="s">
        <v>156</v>
      </c>
      <c r="D135" s="199" t="s">
        <v>140</v>
      </c>
      <c r="E135" s="200" t="s">
        <v>157</v>
      </c>
      <c r="F135" s="201" t="s">
        <v>158</v>
      </c>
      <c r="G135" s="202" t="s">
        <v>130</v>
      </c>
      <c r="H135" s="203">
        <v>13</v>
      </c>
      <c r="I135" s="204"/>
      <c r="J135" s="205">
        <f>ROUND(I135*H135,2)</f>
        <v>0</v>
      </c>
      <c r="K135" s="201" t="s">
        <v>131</v>
      </c>
      <c r="L135" s="206"/>
      <c r="M135" s="207" t="s">
        <v>1</v>
      </c>
      <c r="N135" s="208" t="s">
        <v>37</v>
      </c>
      <c r="O135" s="68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81</v>
      </c>
      <c r="AT135" s="192" t="s">
        <v>140</v>
      </c>
      <c r="AU135" s="192" t="s">
        <v>79</v>
      </c>
      <c r="AY135" s="14" t="s">
        <v>126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4" t="s">
        <v>79</v>
      </c>
      <c r="BK135" s="193">
        <f>ROUND(I135*H135,2)</f>
        <v>0</v>
      </c>
      <c r="BL135" s="14" t="s">
        <v>79</v>
      </c>
      <c r="BM135" s="192" t="s">
        <v>159</v>
      </c>
    </row>
    <row r="136" spans="1:65" s="2" customFormat="1" ht="19.5">
      <c r="A136" s="31"/>
      <c r="B136" s="32"/>
      <c r="C136" s="33"/>
      <c r="D136" s="194" t="s">
        <v>133</v>
      </c>
      <c r="E136" s="33"/>
      <c r="F136" s="195" t="s">
        <v>158</v>
      </c>
      <c r="G136" s="33"/>
      <c r="H136" s="33"/>
      <c r="I136" s="196"/>
      <c r="J136" s="33"/>
      <c r="K136" s="33"/>
      <c r="L136" s="36"/>
      <c r="M136" s="197"/>
      <c r="N136" s="198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133</v>
      </c>
      <c r="AU136" s="14" t="s">
        <v>79</v>
      </c>
    </row>
    <row r="137" spans="1:65" s="2" customFormat="1" ht="24">
      <c r="A137" s="31"/>
      <c r="B137" s="32"/>
      <c r="C137" s="199" t="s">
        <v>160</v>
      </c>
      <c r="D137" s="199" t="s">
        <v>140</v>
      </c>
      <c r="E137" s="200" t="s">
        <v>161</v>
      </c>
      <c r="F137" s="201" t="s">
        <v>162</v>
      </c>
      <c r="G137" s="202" t="s">
        <v>130</v>
      </c>
      <c r="H137" s="203">
        <v>13</v>
      </c>
      <c r="I137" s="204"/>
      <c r="J137" s="205">
        <f>ROUND(I137*H137,2)</f>
        <v>0</v>
      </c>
      <c r="K137" s="201" t="s">
        <v>131</v>
      </c>
      <c r="L137" s="206"/>
      <c r="M137" s="207" t="s">
        <v>1</v>
      </c>
      <c r="N137" s="208" t="s">
        <v>37</v>
      </c>
      <c r="O137" s="68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81</v>
      </c>
      <c r="AT137" s="192" t="s">
        <v>140</v>
      </c>
      <c r="AU137" s="192" t="s">
        <v>79</v>
      </c>
      <c r="AY137" s="14" t="s">
        <v>126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4" t="s">
        <v>79</v>
      </c>
      <c r="BK137" s="193">
        <f>ROUND(I137*H137,2)</f>
        <v>0</v>
      </c>
      <c r="BL137" s="14" t="s">
        <v>79</v>
      </c>
      <c r="BM137" s="192" t="s">
        <v>163</v>
      </c>
    </row>
    <row r="138" spans="1:65" s="2" customFormat="1" ht="19.5">
      <c r="A138" s="31"/>
      <c r="B138" s="32"/>
      <c r="C138" s="33"/>
      <c r="D138" s="194" t="s">
        <v>133</v>
      </c>
      <c r="E138" s="33"/>
      <c r="F138" s="195" t="s">
        <v>162</v>
      </c>
      <c r="G138" s="33"/>
      <c r="H138" s="33"/>
      <c r="I138" s="196"/>
      <c r="J138" s="33"/>
      <c r="K138" s="33"/>
      <c r="L138" s="36"/>
      <c r="M138" s="197"/>
      <c r="N138" s="198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133</v>
      </c>
      <c r="AU138" s="14" t="s">
        <v>79</v>
      </c>
    </row>
    <row r="139" spans="1:65" s="2" customFormat="1" ht="33" customHeight="1">
      <c r="A139" s="31"/>
      <c r="B139" s="32"/>
      <c r="C139" s="199" t="s">
        <v>164</v>
      </c>
      <c r="D139" s="199" t="s">
        <v>140</v>
      </c>
      <c r="E139" s="200" t="s">
        <v>165</v>
      </c>
      <c r="F139" s="201" t="s">
        <v>166</v>
      </c>
      <c r="G139" s="202" t="s">
        <v>167</v>
      </c>
      <c r="H139" s="203">
        <v>13</v>
      </c>
      <c r="I139" s="204"/>
      <c r="J139" s="205">
        <f>ROUND(I139*H139,2)</f>
        <v>0</v>
      </c>
      <c r="K139" s="201" t="s">
        <v>131</v>
      </c>
      <c r="L139" s="206"/>
      <c r="M139" s="207" t="s">
        <v>1</v>
      </c>
      <c r="N139" s="208" t="s">
        <v>37</v>
      </c>
      <c r="O139" s="68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81</v>
      </c>
      <c r="AT139" s="192" t="s">
        <v>140</v>
      </c>
      <c r="AU139" s="192" t="s">
        <v>79</v>
      </c>
      <c r="AY139" s="14" t="s">
        <v>126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4" t="s">
        <v>79</v>
      </c>
      <c r="BK139" s="193">
        <f>ROUND(I139*H139,2)</f>
        <v>0</v>
      </c>
      <c r="BL139" s="14" t="s">
        <v>79</v>
      </c>
      <c r="BM139" s="192" t="s">
        <v>168</v>
      </c>
    </row>
    <row r="140" spans="1:65" s="2" customFormat="1" ht="19.5">
      <c r="A140" s="31"/>
      <c r="B140" s="32"/>
      <c r="C140" s="33"/>
      <c r="D140" s="194" t="s">
        <v>133</v>
      </c>
      <c r="E140" s="33"/>
      <c r="F140" s="195" t="s">
        <v>166</v>
      </c>
      <c r="G140" s="33"/>
      <c r="H140" s="33"/>
      <c r="I140" s="196"/>
      <c r="J140" s="33"/>
      <c r="K140" s="33"/>
      <c r="L140" s="36"/>
      <c r="M140" s="197"/>
      <c r="N140" s="198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79</v>
      </c>
    </row>
    <row r="141" spans="1:65" s="2" customFormat="1" ht="24">
      <c r="A141" s="31"/>
      <c r="B141" s="32"/>
      <c r="C141" s="199" t="s">
        <v>169</v>
      </c>
      <c r="D141" s="199" t="s">
        <v>140</v>
      </c>
      <c r="E141" s="200" t="s">
        <v>170</v>
      </c>
      <c r="F141" s="201" t="s">
        <v>171</v>
      </c>
      <c r="G141" s="202" t="s">
        <v>130</v>
      </c>
      <c r="H141" s="203">
        <v>1</v>
      </c>
      <c r="I141" s="204"/>
      <c r="J141" s="205">
        <f>ROUND(I141*H141,2)</f>
        <v>0</v>
      </c>
      <c r="K141" s="201" t="s">
        <v>131</v>
      </c>
      <c r="L141" s="206"/>
      <c r="M141" s="207" t="s">
        <v>1</v>
      </c>
      <c r="N141" s="208" t="s">
        <v>37</v>
      </c>
      <c r="O141" s="68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81</v>
      </c>
      <c r="AT141" s="192" t="s">
        <v>140</v>
      </c>
      <c r="AU141" s="192" t="s">
        <v>79</v>
      </c>
      <c r="AY141" s="14" t="s">
        <v>126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4" t="s">
        <v>79</v>
      </c>
      <c r="BK141" s="193">
        <f>ROUND(I141*H141,2)</f>
        <v>0</v>
      </c>
      <c r="BL141" s="14" t="s">
        <v>79</v>
      </c>
      <c r="BM141" s="192" t="s">
        <v>172</v>
      </c>
    </row>
    <row r="142" spans="1:65" s="2" customFormat="1" ht="11.25">
      <c r="A142" s="31"/>
      <c r="B142" s="32"/>
      <c r="C142" s="33"/>
      <c r="D142" s="194" t="s">
        <v>133</v>
      </c>
      <c r="E142" s="33"/>
      <c r="F142" s="195" t="s">
        <v>171</v>
      </c>
      <c r="G142" s="33"/>
      <c r="H142" s="33"/>
      <c r="I142" s="196"/>
      <c r="J142" s="33"/>
      <c r="K142" s="33"/>
      <c r="L142" s="36"/>
      <c r="M142" s="197"/>
      <c r="N142" s="198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133</v>
      </c>
      <c r="AU142" s="14" t="s">
        <v>79</v>
      </c>
    </row>
    <row r="143" spans="1:65" s="2" customFormat="1" ht="24">
      <c r="A143" s="31"/>
      <c r="B143" s="32"/>
      <c r="C143" s="199" t="s">
        <v>173</v>
      </c>
      <c r="D143" s="199" t="s">
        <v>140</v>
      </c>
      <c r="E143" s="200" t="s">
        <v>174</v>
      </c>
      <c r="F143" s="201" t="s">
        <v>175</v>
      </c>
      <c r="G143" s="202" t="s">
        <v>130</v>
      </c>
      <c r="H143" s="203">
        <v>10</v>
      </c>
      <c r="I143" s="204"/>
      <c r="J143" s="205">
        <f>ROUND(I143*H143,2)</f>
        <v>0</v>
      </c>
      <c r="K143" s="201" t="s">
        <v>131</v>
      </c>
      <c r="L143" s="206"/>
      <c r="M143" s="207" t="s">
        <v>1</v>
      </c>
      <c r="N143" s="208" t="s">
        <v>37</v>
      </c>
      <c r="O143" s="68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81</v>
      </c>
      <c r="AT143" s="192" t="s">
        <v>140</v>
      </c>
      <c r="AU143" s="192" t="s">
        <v>79</v>
      </c>
      <c r="AY143" s="14" t="s">
        <v>126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4" t="s">
        <v>79</v>
      </c>
      <c r="BK143" s="193">
        <f>ROUND(I143*H143,2)</f>
        <v>0</v>
      </c>
      <c r="BL143" s="14" t="s">
        <v>79</v>
      </c>
      <c r="BM143" s="192" t="s">
        <v>176</v>
      </c>
    </row>
    <row r="144" spans="1:65" s="2" customFormat="1" ht="19.5">
      <c r="A144" s="31"/>
      <c r="B144" s="32"/>
      <c r="C144" s="33"/>
      <c r="D144" s="194" t="s">
        <v>133</v>
      </c>
      <c r="E144" s="33"/>
      <c r="F144" s="195" t="s">
        <v>175</v>
      </c>
      <c r="G144" s="33"/>
      <c r="H144" s="33"/>
      <c r="I144" s="196"/>
      <c r="J144" s="33"/>
      <c r="K144" s="33"/>
      <c r="L144" s="36"/>
      <c r="M144" s="197"/>
      <c r="N144" s="198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133</v>
      </c>
      <c r="AU144" s="14" t="s">
        <v>79</v>
      </c>
    </row>
    <row r="145" spans="1:65" s="2" customFormat="1" ht="24">
      <c r="A145" s="31"/>
      <c r="B145" s="32"/>
      <c r="C145" s="199" t="s">
        <v>177</v>
      </c>
      <c r="D145" s="199" t="s">
        <v>140</v>
      </c>
      <c r="E145" s="200" t="s">
        <v>178</v>
      </c>
      <c r="F145" s="201" t="s">
        <v>179</v>
      </c>
      <c r="G145" s="202" t="s">
        <v>130</v>
      </c>
      <c r="H145" s="203">
        <v>10</v>
      </c>
      <c r="I145" s="204"/>
      <c r="J145" s="205">
        <f>ROUND(I145*H145,2)</f>
        <v>0</v>
      </c>
      <c r="K145" s="201" t="s">
        <v>131</v>
      </c>
      <c r="L145" s="206"/>
      <c r="M145" s="207" t="s">
        <v>1</v>
      </c>
      <c r="N145" s="208" t="s">
        <v>37</v>
      </c>
      <c r="O145" s="68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81</v>
      </c>
      <c r="AT145" s="192" t="s">
        <v>140</v>
      </c>
      <c r="AU145" s="192" t="s">
        <v>79</v>
      </c>
      <c r="AY145" s="14" t="s">
        <v>126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4" t="s">
        <v>79</v>
      </c>
      <c r="BK145" s="193">
        <f>ROUND(I145*H145,2)</f>
        <v>0</v>
      </c>
      <c r="BL145" s="14" t="s">
        <v>79</v>
      </c>
      <c r="BM145" s="192" t="s">
        <v>180</v>
      </c>
    </row>
    <row r="146" spans="1:65" s="2" customFormat="1" ht="19.5">
      <c r="A146" s="31"/>
      <c r="B146" s="32"/>
      <c r="C146" s="33"/>
      <c r="D146" s="194" t="s">
        <v>133</v>
      </c>
      <c r="E146" s="33"/>
      <c r="F146" s="195" t="s">
        <v>179</v>
      </c>
      <c r="G146" s="33"/>
      <c r="H146" s="33"/>
      <c r="I146" s="196"/>
      <c r="J146" s="33"/>
      <c r="K146" s="33"/>
      <c r="L146" s="36"/>
      <c r="M146" s="197"/>
      <c r="N146" s="198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79</v>
      </c>
    </row>
    <row r="147" spans="1:65" s="2" customFormat="1" ht="24">
      <c r="A147" s="31"/>
      <c r="B147" s="32"/>
      <c r="C147" s="199" t="s">
        <v>181</v>
      </c>
      <c r="D147" s="199" t="s">
        <v>140</v>
      </c>
      <c r="E147" s="200" t="s">
        <v>182</v>
      </c>
      <c r="F147" s="201" t="s">
        <v>183</v>
      </c>
      <c r="G147" s="202" t="s">
        <v>130</v>
      </c>
      <c r="H147" s="203">
        <v>50</v>
      </c>
      <c r="I147" s="204"/>
      <c r="J147" s="205">
        <f>ROUND(I147*H147,2)</f>
        <v>0</v>
      </c>
      <c r="K147" s="201" t="s">
        <v>131</v>
      </c>
      <c r="L147" s="206"/>
      <c r="M147" s="207" t="s">
        <v>1</v>
      </c>
      <c r="N147" s="208" t="s">
        <v>37</v>
      </c>
      <c r="O147" s="68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81</v>
      </c>
      <c r="AT147" s="192" t="s">
        <v>140</v>
      </c>
      <c r="AU147" s="192" t="s">
        <v>79</v>
      </c>
      <c r="AY147" s="14" t="s">
        <v>126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4" t="s">
        <v>79</v>
      </c>
      <c r="BK147" s="193">
        <f>ROUND(I147*H147,2)</f>
        <v>0</v>
      </c>
      <c r="BL147" s="14" t="s">
        <v>79</v>
      </c>
      <c r="BM147" s="192" t="s">
        <v>184</v>
      </c>
    </row>
    <row r="148" spans="1:65" s="2" customFormat="1" ht="19.5">
      <c r="A148" s="31"/>
      <c r="B148" s="32"/>
      <c r="C148" s="33"/>
      <c r="D148" s="194" t="s">
        <v>133</v>
      </c>
      <c r="E148" s="33"/>
      <c r="F148" s="195" t="s">
        <v>183</v>
      </c>
      <c r="G148" s="33"/>
      <c r="H148" s="33"/>
      <c r="I148" s="196"/>
      <c r="J148" s="33"/>
      <c r="K148" s="33"/>
      <c r="L148" s="36"/>
      <c r="M148" s="197"/>
      <c r="N148" s="198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133</v>
      </c>
      <c r="AU148" s="14" t="s">
        <v>79</v>
      </c>
    </row>
    <row r="149" spans="1:65" s="2" customFormat="1" ht="24">
      <c r="A149" s="31"/>
      <c r="B149" s="32"/>
      <c r="C149" s="199" t="s">
        <v>185</v>
      </c>
      <c r="D149" s="199" t="s">
        <v>140</v>
      </c>
      <c r="E149" s="200" t="s">
        <v>186</v>
      </c>
      <c r="F149" s="201" t="s">
        <v>187</v>
      </c>
      <c r="G149" s="202" t="s">
        <v>130</v>
      </c>
      <c r="H149" s="203">
        <v>1</v>
      </c>
      <c r="I149" s="204"/>
      <c r="J149" s="205">
        <f>ROUND(I149*H149,2)</f>
        <v>0</v>
      </c>
      <c r="K149" s="201" t="s">
        <v>131</v>
      </c>
      <c r="L149" s="206"/>
      <c r="M149" s="207" t="s">
        <v>1</v>
      </c>
      <c r="N149" s="208" t="s">
        <v>37</v>
      </c>
      <c r="O149" s="68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81</v>
      </c>
      <c r="AT149" s="192" t="s">
        <v>140</v>
      </c>
      <c r="AU149" s="192" t="s">
        <v>79</v>
      </c>
      <c r="AY149" s="14" t="s">
        <v>126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4" t="s">
        <v>79</v>
      </c>
      <c r="BK149" s="193">
        <f>ROUND(I149*H149,2)</f>
        <v>0</v>
      </c>
      <c r="BL149" s="14" t="s">
        <v>79</v>
      </c>
      <c r="BM149" s="192" t="s">
        <v>188</v>
      </c>
    </row>
    <row r="150" spans="1:65" s="2" customFormat="1" ht="11.25">
      <c r="A150" s="31"/>
      <c r="B150" s="32"/>
      <c r="C150" s="33"/>
      <c r="D150" s="194" t="s">
        <v>133</v>
      </c>
      <c r="E150" s="33"/>
      <c r="F150" s="195" t="s">
        <v>187</v>
      </c>
      <c r="G150" s="33"/>
      <c r="H150" s="33"/>
      <c r="I150" s="196"/>
      <c r="J150" s="33"/>
      <c r="K150" s="33"/>
      <c r="L150" s="36"/>
      <c r="M150" s="197"/>
      <c r="N150" s="198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133</v>
      </c>
      <c r="AU150" s="14" t="s">
        <v>79</v>
      </c>
    </row>
    <row r="151" spans="1:65" s="2" customFormat="1" ht="24">
      <c r="A151" s="31"/>
      <c r="B151" s="32"/>
      <c r="C151" s="199" t="s">
        <v>8</v>
      </c>
      <c r="D151" s="199" t="s">
        <v>140</v>
      </c>
      <c r="E151" s="200" t="s">
        <v>189</v>
      </c>
      <c r="F151" s="201" t="s">
        <v>190</v>
      </c>
      <c r="G151" s="202" t="s">
        <v>130</v>
      </c>
      <c r="H151" s="203">
        <v>1</v>
      </c>
      <c r="I151" s="204"/>
      <c r="J151" s="205">
        <f>ROUND(I151*H151,2)</f>
        <v>0</v>
      </c>
      <c r="K151" s="201" t="s">
        <v>131</v>
      </c>
      <c r="L151" s="206"/>
      <c r="M151" s="207" t="s">
        <v>1</v>
      </c>
      <c r="N151" s="208" t="s">
        <v>37</v>
      </c>
      <c r="O151" s="68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81</v>
      </c>
      <c r="AT151" s="192" t="s">
        <v>140</v>
      </c>
      <c r="AU151" s="192" t="s">
        <v>79</v>
      </c>
      <c r="AY151" s="14" t="s">
        <v>126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4" t="s">
        <v>79</v>
      </c>
      <c r="BK151" s="193">
        <f>ROUND(I151*H151,2)</f>
        <v>0</v>
      </c>
      <c r="BL151" s="14" t="s">
        <v>79</v>
      </c>
      <c r="BM151" s="192" t="s">
        <v>191</v>
      </c>
    </row>
    <row r="152" spans="1:65" s="2" customFormat="1" ht="19.5">
      <c r="A152" s="31"/>
      <c r="B152" s="32"/>
      <c r="C152" s="33"/>
      <c r="D152" s="194" t="s">
        <v>133</v>
      </c>
      <c r="E152" s="33"/>
      <c r="F152" s="195" t="s">
        <v>190</v>
      </c>
      <c r="G152" s="33"/>
      <c r="H152" s="33"/>
      <c r="I152" s="196"/>
      <c r="J152" s="33"/>
      <c r="K152" s="33"/>
      <c r="L152" s="36"/>
      <c r="M152" s="197"/>
      <c r="N152" s="198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79</v>
      </c>
    </row>
    <row r="153" spans="1:65" s="2" customFormat="1" ht="36">
      <c r="A153" s="31"/>
      <c r="B153" s="32"/>
      <c r="C153" s="199" t="s">
        <v>192</v>
      </c>
      <c r="D153" s="199" t="s">
        <v>140</v>
      </c>
      <c r="E153" s="200" t="s">
        <v>193</v>
      </c>
      <c r="F153" s="201" t="s">
        <v>194</v>
      </c>
      <c r="G153" s="202" t="s">
        <v>130</v>
      </c>
      <c r="H153" s="203">
        <v>1</v>
      </c>
      <c r="I153" s="204"/>
      <c r="J153" s="205">
        <f>ROUND(I153*H153,2)</f>
        <v>0</v>
      </c>
      <c r="K153" s="201" t="s">
        <v>131</v>
      </c>
      <c r="L153" s="206"/>
      <c r="M153" s="207" t="s">
        <v>1</v>
      </c>
      <c r="N153" s="208" t="s">
        <v>37</v>
      </c>
      <c r="O153" s="68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81</v>
      </c>
      <c r="AT153" s="192" t="s">
        <v>140</v>
      </c>
      <c r="AU153" s="192" t="s">
        <v>79</v>
      </c>
      <c r="AY153" s="14" t="s">
        <v>126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4" t="s">
        <v>79</v>
      </c>
      <c r="BK153" s="193">
        <f>ROUND(I153*H153,2)</f>
        <v>0</v>
      </c>
      <c r="BL153" s="14" t="s">
        <v>79</v>
      </c>
      <c r="BM153" s="192" t="s">
        <v>195</v>
      </c>
    </row>
    <row r="154" spans="1:65" s="2" customFormat="1" ht="19.5">
      <c r="A154" s="31"/>
      <c r="B154" s="32"/>
      <c r="C154" s="33"/>
      <c r="D154" s="194" t="s">
        <v>133</v>
      </c>
      <c r="E154" s="33"/>
      <c r="F154" s="195" t="s">
        <v>194</v>
      </c>
      <c r="G154" s="33"/>
      <c r="H154" s="33"/>
      <c r="I154" s="196"/>
      <c r="J154" s="33"/>
      <c r="K154" s="33"/>
      <c r="L154" s="36"/>
      <c r="M154" s="197"/>
      <c r="N154" s="198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133</v>
      </c>
      <c r="AU154" s="14" t="s">
        <v>79</v>
      </c>
    </row>
    <row r="155" spans="1:65" s="2" customFormat="1" ht="24">
      <c r="A155" s="31"/>
      <c r="B155" s="32"/>
      <c r="C155" s="199" t="s">
        <v>196</v>
      </c>
      <c r="D155" s="199" t="s">
        <v>140</v>
      </c>
      <c r="E155" s="200" t="s">
        <v>197</v>
      </c>
      <c r="F155" s="201" t="s">
        <v>198</v>
      </c>
      <c r="G155" s="202" t="s">
        <v>130</v>
      </c>
      <c r="H155" s="203">
        <v>1</v>
      </c>
      <c r="I155" s="204"/>
      <c r="J155" s="205">
        <f>ROUND(I155*H155,2)</f>
        <v>0</v>
      </c>
      <c r="K155" s="201" t="s">
        <v>131</v>
      </c>
      <c r="L155" s="206"/>
      <c r="M155" s="207" t="s">
        <v>1</v>
      </c>
      <c r="N155" s="208" t="s">
        <v>37</v>
      </c>
      <c r="O155" s="68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2" t="s">
        <v>81</v>
      </c>
      <c r="AT155" s="192" t="s">
        <v>140</v>
      </c>
      <c r="AU155" s="192" t="s">
        <v>79</v>
      </c>
      <c r="AY155" s="14" t="s">
        <v>126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4" t="s">
        <v>79</v>
      </c>
      <c r="BK155" s="193">
        <f>ROUND(I155*H155,2)</f>
        <v>0</v>
      </c>
      <c r="BL155" s="14" t="s">
        <v>79</v>
      </c>
      <c r="BM155" s="192" t="s">
        <v>199</v>
      </c>
    </row>
    <row r="156" spans="1:65" s="2" customFormat="1" ht="19.5">
      <c r="A156" s="31"/>
      <c r="B156" s="32"/>
      <c r="C156" s="33"/>
      <c r="D156" s="194" t="s">
        <v>133</v>
      </c>
      <c r="E156" s="33"/>
      <c r="F156" s="195" t="s">
        <v>198</v>
      </c>
      <c r="G156" s="33"/>
      <c r="H156" s="33"/>
      <c r="I156" s="196"/>
      <c r="J156" s="33"/>
      <c r="K156" s="33"/>
      <c r="L156" s="36"/>
      <c r="M156" s="197"/>
      <c r="N156" s="198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133</v>
      </c>
      <c r="AU156" s="14" t="s">
        <v>79</v>
      </c>
    </row>
    <row r="157" spans="1:65" s="2" customFormat="1" ht="24">
      <c r="A157" s="31"/>
      <c r="B157" s="32"/>
      <c r="C157" s="199" t="s">
        <v>200</v>
      </c>
      <c r="D157" s="199" t="s">
        <v>140</v>
      </c>
      <c r="E157" s="200" t="s">
        <v>201</v>
      </c>
      <c r="F157" s="201" t="s">
        <v>202</v>
      </c>
      <c r="G157" s="202" t="s">
        <v>130</v>
      </c>
      <c r="H157" s="203">
        <v>1</v>
      </c>
      <c r="I157" s="204"/>
      <c r="J157" s="205">
        <f>ROUND(I157*H157,2)</f>
        <v>0</v>
      </c>
      <c r="K157" s="201" t="s">
        <v>131</v>
      </c>
      <c r="L157" s="206"/>
      <c r="M157" s="207" t="s">
        <v>1</v>
      </c>
      <c r="N157" s="208" t="s">
        <v>37</v>
      </c>
      <c r="O157" s="68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81</v>
      </c>
      <c r="AT157" s="192" t="s">
        <v>140</v>
      </c>
      <c r="AU157" s="192" t="s">
        <v>79</v>
      </c>
      <c r="AY157" s="14" t="s">
        <v>126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4" t="s">
        <v>79</v>
      </c>
      <c r="BK157" s="193">
        <f>ROUND(I157*H157,2)</f>
        <v>0</v>
      </c>
      <c r="BL157" s="14" t="s">
        <v>79</v>
      </c>
      <c r="BM157" s="192" t="s">
        <v>203</v>
      </c>
    </row>
    <row r="158" spans="1:65" s="2" customFormat="1" ht="19.5">
      <c r="A158" s="31"/>
      <c r="B158" s="32"/>
      <c r="C158" s="33"/>
      <c r="D158" s="194" t="s">
        <v>133</v>
      </c>
      <c r="E158" s="33"/>
      <c r="F158" s="195" t="s">
        <v>202</v>
      </c>
      <c r="G158" s="33"/>
      <c r="H158" s="33"/>
      <c r="I158" s="196"/>
      <c r="J158" s="33"/>
      <c r="K158" s="33"/>
      <c r="L158" s="36"/>
      <c r="M158" s="197"/>
      <c r="N158" s="198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79</v>
      </c>
    </row>
    <row r="159" spans="1:65" s="2" customFormat="1" ht="24">
      <c r="A159" s="31"/>
      <c r="B159" s="32"/>
      <c r="C159" s="199" t="s">
        <v>204</v>
      </c>
      <c r="D159" s="199" t="s">
        <v>140</v>
      </c>
      <c r="E159" s="200" t="s">
        <v>205</v>
      </c>
      <c r="F159" s="201" t="s">
        <v>206</v>
      </c>
      <c r="G159" s="202" t="s">
        <v>130</v>
      </c>
      <c r="H159" s="203">
        <v>1</v>
      </c>
      <c r="I159" s="204"/>
      <c r="J159" s="205">
        <f>ROUND(I159*H159,2)</f>
        <v>0</v>
      </c>
      <c r="K159" s="201" t="s">
        <v>131</v>
      </c>
      <c r="L159" s="206"/>
      <c r="M159" s="207" t="s">
        <v>1</v>
      </c>
      <c r="N159" s="208" t="s">
        <v>37</v>
      </c>
      <c r="O159" s="68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81</v>
      </c>
      <c r="AT159" s="192" t="s">
        <v>140</v>
      </c>
      <c r="AU159" s="192" t="s">
        <v>79</v>
      </c>
      <c r="AY159" s="14" t="s">
        <v>126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4" t="s">
        <v>79</v>
      </c>
      <c r="BK159" s="193">
        <f>ROUND(I159*H159,2)</f>
        <v>0</v>
      </c>
      <c r="BL159" s="14" t="s">
        <v>79</v>
      </c>
      <c r="BM159" s="192" t="s">
        <v>207</v>
      </c>
    </row>
    <row r="160" spans="1:65" s="2" customFormat="1" ht="19.5">
      <c r="A160" s="31"/>
      <c r="B160" s="32"/>
      <c r="C160" s="33"/>
      <c r="D160" s="194" t="s">
        <v>133</v>
      </c>
      <c r="E160" s="33"/>
      <c r="F160" s="195" t="s">
        <v>206</v>
      </c>
      <c r="G160" s="33"/>
      <c r="H160" s="33"/>
      <c r="I160" s="196"/>
      <c r="J160" s="33"/>
      <c r="K160" s="33"/>
      <c r="L160" s="36"/>
      <c r="M160" s="197"/>
      <c r="N160" s="198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79</v>
      </c>
    </row>
    <row r="161" spans="1:65" s="2" customFormat="1" ht="24">
      <c r="A161" s="31"/>
      <c r="B161" s="32"/>
      <c r="C161" s="199" t="s">
        <v>208</v>
      </c>
      <c r="D161" s="199" t="s">
        <v>140</v>
      </c>
      <c r="E161" s="200" t="s">
        <v>209</v>
      </c>
      <c r="F161" s="201" t="s">
        <v>210</v>
      </c>
      <c r="G161" s="202" t="s">
        <v>130</v>
      </c>
      <c r="H161" s="203">
        <v>1</v>
      </c>
      <c r="I161" s="204"/>
      <c r="J161" s="205">
        <f>ROUND(I161*H161,2)</f>
        <v>0</v>
      </c>
      <c r="K161" s="201" t="s">
        <v>131</v>
      </c>
      <c r="L161" s="206"/>
      <c r="M161" s="207" t="s">
        <v>1</v>
      </c>
      <c r="N161" s="208" t="s">
        <v>37</v>
      </c>
      <c r="O161" s="68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2" t="s">
        <v>81</v>
      </c>
      <c r="AT161" s="192" t="s">
        <v>140</v>
      </c>
      <c r="AU161" s="192" t="s">
        <v>79</v>
      </c>
      <c r="AY161" s="14" t="s">
        <v>126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4" t="s">
        <v>79</v>
      </c>
      <c r="BK161" s="193">
        <f>ROUND(I161*H161,2)</f>
        <v>0</v>
      </c>
      <c r="BL161" s="14" t="s">
        <v>79</v>
      </c>
      <c r="BM161" s="192" t="s">
        <v>211</v>
      </c>
    </row>
    <row r="162" spans="1:65" s="2" customFormat="1" ht="19.5">
      <c r="A162" s="31"/>
      <c r="B162" s="32"/>
      <c r="C162" s="33"/>
      <c r="D162" s="194" t="s">
        <v>133</v>
      </c>
      <c r="E162" s="33"/>
      <c r="F162" s="195" t="s">
        <v>210</v>
      </c>
      <c r="G162" s="33"/>
      <c r="H162" s="33"/>
      <c r="I162" s="196"/>
      <c r="J162" s="33"/>
      <c r="K162" s="33"/>
      <c r="L162" s="36"/>
      <c r="M162" s="197"/>
      <c r="N162" s="198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133</v>
      </c>
      <c r="AU162" s="14" t="s">
        <v>79</v>
      </c>
    </row>
    <row r="163" spans="1:65" s="2" customFormat="1" ht="24">
      <c r="A163" s="31"/>
      <c r="B163" s="32"/>
      <c r="C163" s="199" t="s">
        <v>7</v>
      </c>
      <c r="D163" s="199" t="s">
        <v>140</v>
      </c>
      <c r="E163" s="200" t="s">
        <v>212</v>
      </c>
      <c r="F163" s="201" t="s">
        <v>213</v>
      </c>
      <c r="G163" s="202" t="s">
        <v>130</v>
      </c>
      <c r="H163" s="203">
        <v>1</v>
      </c>
      <c r="I163" s="204"/>
      <c r="J163" s="205">
        <f>ROUND(I163*H163,2)</f>
        <v>0</v>
      </c>
      <c r="K163" s="201" t="s">
        <v>131</v>
      </c>
      <c r="L163" s="206"/>
      <c r="M163" s="207" t="s">
        <v>1</v>
      </c>
      <c r="N163" s="208" t="s">
        <v>37</v>
      </c>
      <c r="O163" s="68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2" t="s">
        <v>81</v>
      </c>
      <c r="AT163" s="192" t="s">
        <v>140</v>
      </c>
      <c r="AU163" s="192" t="s">
        <v>79</v>
      </c>
      <c r="AY163" s="14" t="s">
        <v>126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4" t="s">
        <v>79</v>
      </c>
      <c r="BK163" s="193">
        <f>ROUND(I163*H163,2)</f>
        <v>0</v>
      </c>
      <c r="BL163" s="14" t="s">
        <v>79</v>
      </c>
      <c r="BM163" s="192" t="s">
        <v>214</v>
      </c>
    </row>
    <row r="164" spans="1:65" s="2" customFormat="1" ht="19.5">
      <c r="A164" s="31"/>
      <c r="B164" s="32"/>
      <c r="C164" s="33"/>
      <c r="D164" s="194" t="s">
        <v>133</v>
      </c>
      <c r="E164" s="33"/>
      <c r="F164" s="195" t="s">
        <v>213</v>
      </c>
      <c r="G164" s="33"/>
      <c r="H164" s="33"/>
      <c r="I164" s="196"/>
      <c r="J164" s="33"/>
      <c r="K164" s="33"/>
      <c r="L164" s="36"/>
      <c r="M164" s="197"/>
      <c r="N164" s="198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133</v>
      </c>
      <c r="AU164" s="14" t="s">
        <v>79</v>
      </c>
    </row>
    <row r="165" spans="1:65" s="2" customFormat="1" ht="24">
      <c r="A165" s="31"/>
      <c r="B165" s="32"/>
      <c r="C165" s="199" t="s">
        <v>215</v>
      </c>
      <c r="D165" s="199" t="s">
        <v>140</v>
      </c>
      <c r="E165" s="200" t="s">
        <v>216</v>
      </c>
      <c r="F165" s="201" t="s">
        <v>217</v>
      </c>
      <c r="G165" s="202" t="s">
        <v>130</v>
      </c>
      <c r="H165" s="203">
        <v>1</v>
      </c>
      <c r="I165" s="204"/>
      <c r="J165" s="205">
        <f>ROUND(I165*H165,2)</f>
        <v>0</v>
      </c>
      <c r="K165" s="201" t="s">
        <v>131</v>
      </c>
      <c r="L165" s="206"/>
      <c r="M165" s="207" t="s">
        <v>1</v>
      </c>
      <c r="N165" s="208" t="s">
        <v>37</v>
      </c>
      <c r="O165" s="68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2" t="s">
        <v>81</v>
      </c>
      <c r="AT165" s="192" t="s">
        <v>140</v>
      </c>
      <c r="AU165" s="192" t="s">
        <v>79</v>
      </c>
      <c r="AY165" s="14" t="s">
        <v>126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4" t="s">
        <v>79</v>
      </c>
      <c r="BK165" s="193">
        <f>ROUND(I165*H165,2)</f>
        <v>0</v>
      </c>
      <c r="BL165" s="14" t="s">
        <v>79</v>
      </c>
      <c r="BM165" s="192" t="s">
        <v>218</v>
      </c>
    </row>
    <row r="166" spans="1:65" s="2" customFormat="1" ht="19.5">
      <c r="A166" s="31"/>
      <c r="B166" s="32"/>
      <c r="C166" s="33"/>
      <c r="D166" s="194" t="s">
        <v>133</v>
      </c>
      <c r="E166" s="33"/>
      <c r="F166" s="195" t="s">
        <v>217</v>
      </c>
      <c r="G166" s="33"/>
      <c r="H166" s="33"/>
      <c r="I166" s="196"/>
      <c r="J166" s="33"/>
      <c r="K166" s="33"/>
      <c r="L166" s="36"/>
      <c r="M166" s="197"/>
      <c r="N166" s="198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79</v>
      </c>
    </row>
    <row r="167" spans="1:65" s="2" customFormat="1" ht="24">
      <c r="A167" s="31"/>
      <c r="B167" s="32"/>
      <c r="C167" s="199" t="s">
        <v>219</v>
      </c>
      <c r="D167" s="199" t="s">
        <v>140</v>
      </c>
      <c r="E167" s="200" t="s">
        <v>220</v>
      </c>
      <c r="F167" s="201" t="s">
        <v>221</v>
      </c>
      <c r="G167" s="202" t="s">
        <v>130</v>
      </c>
      <c r="H167" s="203">
        <v>1</v>
      </c>
      <c r="I167" s="204"/>
      <c r="J167" s="205">
        <f>ROUND(I167*H167,2)</f>
        <v>0</v>
      </c>
      <c r="K167" s="201" t="s">
        <v>131</v>
      </c>
      <c r="L167" s="206"/>
      <c r="M167" s="207" t="s">
        <v>1</v>
      </c>
      <c r="N167" s="208" t="s">
        <v>37</v>
      </c>
      <c r="O167" s="68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81</v>
      </c>
      <c r="AT167" s="192" t="s">
        <v>140</v>
      </c>
      <c r="AU167" s="192" t="s">
        <v>79</v>
      </c>
      <c r="AY167" s="14" t="s">
        <v>126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4" t="s">
        <v>79</v>
      </c>
      <c r="BK167" s="193">
        <f>ROUND(I167*H167,2)</f>
        <v>0</v>
      </c>
      <c r="BL167" s="14" t="s">
        <v>79</v>
      </c>
      <c r="BM167" s="192" t="s">
        <v>222</v>
      </c>
    </row>
    <row r="168" spans="1:65" s="2" customFormat="1" ht="19.5">
      <c r="A168" s="31"/>
      <c r="B168" s="32"/>
      <c r="C168" s="33"/>
      <c r="D168" s="194" t="s">
        <v>133</v>
      </c>
      <c r="E168" s="33"/>
      <c r="F168" s="195" t="s">
        <v>221</v>
      </c>
      <c r="G168" s="33"/>
      <c r="H168" s="33"/>
      <c r="I168" s="196"/>
      <c r="J168" s="33"/>
      <c r="K168" s="33"/>
      <c r="L168" s="36"/>
      <c r="M168" s="197"/>
      <c r="N168" s="198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133</v>
      </c>
      <c r="AU168" s="14" t="s">
        <v>79</v>
      </c>
    </row>
    <row r="169" spans="1:65" s="2" customFormat="1" ht="16.5" customHeight="1">
      <c r="A169" s="31"/>
      <c r="B169" s="32"/>
      <c r="C169" s="199" t="s">
        <v>223</v>
      </c>
      <c r="D169" s="199" t="s">
        <v>140</v>
      </c>
      <c r="E169" s="200" t="s">
        <v>224</v>
      </c>
      <c r="F169" s="201" t="s">
        <v>225</v>
      </c>
      <c r="G169" s="202" t="s">
        <v>130</v>
      </c>
      <c r="H169" s="203">
        <v>1</v>
      </c>
      <c r="I169" s="204"/>
      <c r="J169" s="205">
        <f>ROUND(I169*H169,2)</f>
        <v>0</v>
      </c>
      <c r="K169" s="201" t="s">
        <v>131</v>
      </c>
      <c r="L169" s="206"/>
      <c r="M169" s="207" t="s">
        <v>1</v>
      </c>
      <c r="N169" s="208" t="s">
        <v>37</v>
      </c>
      <c r="O169" s="68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81</v>
      </c>
      <c r="AT169" s="192" t="s">
        <v>140</v>
      </c>
      <c r="AU169" s="192" t="s">
        <v>79</v>
      </c>
      <c r="AY169" s="14" t="s">
        <v>126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4" t="s">
        <v>79</v>
      </c>
      <c r="BK169" s="193">
        <f>ROUND(I169*H169,2)</f>
        <v>0</v>
      </c>
      <c r="BL169" s="14" t="s">
        <v>79</v>
      </c>
      <c r="BM169" s="192" t="s">
        <v>226</v>
      </c>
    </row>
    <row r="170" spans="1:65" s="2" customFormat="1" ht="11.25">
      <c r="A170" s="31"/>
      <c r="B170" s="32"/>
      <c r="C170" s="33"/>
      <c r="D170" s="194" t="s">
        <v>133</v>
      </c>
      <c r="E170" s="33"/>
      <c r="F170" s="195" t="s">
        <v>227</v>
      </c>
      <c r="G170" s="33"/>
      <c r="H170" s="33"/>
      <c r="I170" s="196"/>
      <c r="J170" s="33"/>
      <c r="K170" s="33"/>
      <c r="L170" s="36"/>
      <c r="M170" s="197"/>
      <c r="N170" s="198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133</v>
      </c>
      <c r="AU170" s="14" t="s">
        <v>79</v>
      </c>
    </row>
    <row r="171" spans="1:65" s="2" customFormat="1" ht="16.5" customHeight="1">
      <c r="A171" s="31"/>
      <c r="B171" s="32"/>
      <c r="C171" s="199" t="s">
        <v>228</v>
      </c>
      <c r="D171" s="199" t="s">
        <v>140</v>
      </c>
      <c r="E171" s="200" t="s">
        <v>229</v>
      </c>
      <c r="F171" s="201" t="s">
        <v>230</v>
      </c>
      <c r="G171" s="202" t="s">
        <v>130</v>
      </c>
      <c r="H171" s="203">
        <v>1</v>
      </c>
      <c r="I171" s="204"/>
      <c r="J171" s="205">
        <f>ROUND(I171*H171,2)</f>
        <v>0</v>
      </c>
      <c r="K171" s="201" t="s">
        <v>131</v>
      </c>
      <c r="L171" s="206"/>
      <c r="M171" s="207" t="s">
        <v>1</v>
      </c>
      <c r="N171" s="208" t="s">
        <v>37</v>
      </c>
      <c r="O171" s="68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2" t="s">
        <v>81</v>
      </c>
      <c r="AT171" s="192" t="s">
        <v>140</v>
      </c>
      <c r="AU171" s="192" t="s">
        <v>79</v>
      </c>
      <c r="AY171" s="14" t="s">
        <v>126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4" t="s">
        <v>79</v>
      </c>
      <c r="BK171" s="193">
        <f>ROUND(I171*H171,2)</f>
        <v>0</v>
      </c>
      <c r="BL171" s="14" t="s">
        <v>79</v>
      </c>
      <c r="BM171" s="192" t="s">
        <v>231</v>
      </c>
    </row>
    <row r="172" spans="1:65" s="2" customFormat="1" ht="11.25">
      <c r="A172" s="31"/>
      <c r="B172" s="32"/>
      <c r="C172" s="33"/>
      <c r="D172" s="194" t="s">
        <v>133</v>
      </c>
      <c r="E172" s="33"/>
      <c r="F172" s="195" t="s">
        <v>230</v>
      </c>
      <c r="G172" s="33"/>
      <c r="H172" s="33"/>
      <c r="I172" s="196"/>
      <c r="J172" s="33"/>
      <c r="K172" s="33"/>
      <c r="L172" s="36"/>
      <c r="M172" s="197"/>
      <c r="N172" s="198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79</v>
      </c>
    </row>
    <row r="173" spans="1:65" s="2" customFormat="1" ht="24">
      <c r="A173" s="31"/>
      <c r="B173" s="32"/>
      <c r="C173" s="199" t="s">
        <v>232</v>
      </c>
      <c r="D173" s="199" t="s">
        <v>140</v>
      </c>
      <c r="E173" s="200" t="s">
        <v>233</v>
      </c>
      <c r="F173" s="201" t="s">
        <v>234</v>
      </c>
      <c r="G173" s="202" t="s">
        <v>130</v>
      </c>
      <c r="H173" s="203">
        <v>1</v>
      </c>
      <c r="I173" s="204"/>
      <c r="J173" s="205">
        <f>ROUND(I173*H173,2)</f>
        <v>0</v>
      </c>
      <c r="K173" s="201" t="s">
        <v>131</v>
      </c>
      <c r="L173" s="206"/>
      <c r="M173" s="207" t="s">
        <v>1</v>
      </c>
      <c r="N173" s="208" t="s">
        <v>37</v>
      </c>
      <c r="O173" s="68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81</v>
      </c>
      <c r="AT173" s="192" t="s">
        <v>140</v>
      </c>
      <c r="AU173" s="192" t="s">
        <v>79</v>
      </c>
      <c r="AY173" s="14" t="s">
        <v>126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4" t="s">
        <v>79</v>
      </c>
      <c r="BK173" s="193">
        <f>ROUND(I173*H173,2)</f>
        <v>0</v>
      </c>
      <c r="BL173" s="14" t="s">
        <v>79</v>
      </c>
      <c r="BM173" s="192" t="s">
        <v>235</v>
      </c>
    </row>
    <row r="174" spans="1:65" s="2" customFormat="1" ht="19.5">
      <c r="A174" s="31"/>
      <c r="B174" s="32"/>
      <c r="C174" s="33"/>
      <c r="D174" s="194" t="s">
        <v>133</v>
      </c>
      <c r="E174" s="33"/>
      <c r="F174" s="195" t="s">
        <v>234</v>
      </c>
      <c r="G174" s="33"/>
      <c r="H174" s="33"/>
      <c r="I174" s="196"/>
      <c r="J174" s="33"/>
      <c r="K174" s="33"/>
      <c r="L174" s="36"/>
      <c r="M174" s="197"/>
      <c r="N174" s="198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79</v>
      </c>
    </row>
    <row r="175" spans="1:65" s="2" customFormat="1" ht="16.5" customHeight="1">
      <c r="A175" s="31"/>
      <c r="B175" s="32"/>
      <c r="C175" s="181" t="s">
        <v>236</v>
      </c>
      <c r="D175" s="181" t="s">
        <v>127</v>
      </c>
      <c r="E175" s="182" t="s">
        <v>237</v>
      </c>
      <c r="F175" s="183" t="s">
        <v>238</v>
      </c>
      <c r="G175" s="184" t="s">
        <v>130</v>
      </c>
      <c r="H175" s="185">
        <v>1</v>
      </c>
      <c r="I175" s="186"/>
      <c r="J175" s="187">
        <f>ROUND(I175*H175,2)</f>
        <v>0</v>
      </c>
      <c r="K175" s="183" t="s">
        <v>131</v>
      </c>
      <c r="L175" s="36"/>
      <c r="M175" s="188" t="s">
        <v>1</v>
      </c>
      <c r="N175" s="189" t="s">
        <v>37</v>
      </c>
      <c r="O175" s="68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2" t="s">
        <v>79</v>
      </c>
      <c r="AT175" s="192" t="s">
        <v>127</v>
      </c>
      <c r="AU175" s="192" t="s">
        <v>79</v>
      </c>
      <c r="AY175" s="14" t="s">
        <v>126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4" t="s">
        <v>79</v>
      </c>
      <c r="BK175" s="193">
        <f>ROUND(I175*H175,2)</f>
        <v>0</v>
      </c>
      <c r="BL175" s="14" t="s">
        <v>79</v>
      </c>
      <c r="BM175" s="192" t="s">
        <v>239</v>
      </c>
    </row>
    <row r="176" spans="1:65" s="2" customFormat="1" ht="29.25">
      <c r="A176" s="31"/>
      <c r="B176" s="32"/>
      <c r="C176" s="33"/>
      <c r="D176" s="194" t="s">
        <v>133</v>
      </c>
      <c r="E176" s="33"/>
      <c r="F176" s="195" t="s">
        <v>240</v>
      </c>
      <c r="G176" s="33"/>
      <c r="H176" s="33"/>
      <c r="I176" s="196"/>
      <c r="J176" s="33"/>
      <c r="K176" s="33"/>
      <c r="L176" s="36"/>
      <c r="M176" s="197"/>
      <c r="N176" s="198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79</v>
      </c>
    </row>
    <row r="177" spans="1:65" s="2" customFormat="1" ht="16.5" customHeight="1">
      <c r="A177" s="31"/>
      <c r="B177" s="32"/>
      <c r="C177" s="181" t="s">
        <v>241</v>
      </c>
      <c r="D177" s="181" t="s">
        <v>127</v>
      </c>
      <c r="E177" s="182" t="s">
        <v>242</v>
      </c>
      <c r="F177" s="183" t="s">
        <v>243</v>
      </c>
      <c r="G177" s="184" t="s">
        <v>130</v>
      </c>
      <c r="H177" s="185">
        <v>1</v>
      </c>
      <c r="I177" s="186"/>
      <c r="J177" s="187">
        <f>ROUND(I177*H177,2)</f>
        <v>0</v>
      </c>
      <c r="K177" s="183" t="s">
        <v>131</v>
      </c>
      <c r="L177" s="36"/>
      <c r="M177" s="188" t="s">
        <v>1</v>
      </c>
      <c r="N177" s="189" t="s">
        <v>37</v>
      </c>
      <c r="O177" s="68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79</v>
      </c>
      <c r="AT177" s="192" t="s">
        <v>127</v>
      </c>
      <c r="AU177" s="192" t="s">
        <v>79</v>
      </c>
      <c r="AY177" s="14" t="s">
        <v>126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4" t="s">
        <v>79</v>
      </c>
      <c r="BK177" s="193">
        <f>ROUND(I177*H177,2)</f>
        <v>0</v>
      </c>
      <c r="BL177" s="14" t="s">
        <v>79</v>
      </c>
      <c r="BM177" s="192" t="s">
        <v>244</v>
      </c>
    </row>
    <row r="178" spans="1:65" s="2" customFormat="1" ht="29.25">
      <c r="A178" s="31"/>
      <c r="B178" s="32"/>
      <c r="C178" s="33"/>
      <c r="D178" s="194" t="s">
        <v>133</v>
      </c>
      <c r="E178" s="33"/>
      <c r="F178" s="195" t="s">
        <v>245</v>
      </c>
      <c r="G178" s="33"/>
      <c r="H178" s="33"/>
      <c r="I178" s="196"/>
      <c r="J178" s="33"/>
      <c r="K178" s="33"/>
      <c r="L178" s="36"/>
      <c r="M178" s="197"/>
      <c r="N178" s="198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79</v>
      </c>
    </row>
    <row r="179" spans="1:65" s="2" customFormat="1" ht="16.5" customHeight="1">
      <c r="A179" s="31"/>
      <c r="B179" s="32"/>
      <c r="C179" s="181" t="s">
        <v>246</v>
      </c>
      <c r="D179" s="181" t="s">
        <v>127</v>
      </c>
      <c r="E179" s="182" t="s">
        <v>247</v>
      </c>
      <c r="F179" s="183" t="s">
        <v>248</v>
      </c>
      <c r="G179" s="184" t="s">
        <v>130</v>
      </c>
      <c r="H179" s="185">
        <v>1</v>
      </c>
      <c r="I179" s="186"/>
      <c r="J179" s="187">
        <f>ROUND(I179*H179,2)</f>
        <v>0</v>
      </c>
      <c r="K179" s="183" t="s">
        <v>131</v>
      </c>
      <c r="L179" s="36"/>
      <c r="M179" s="188" t="s">
        <v>1</v>
      </c>
      <c r="N179" s="189" t="s">
        <v>37</v>
      </c>
      <c r="O179" s="68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79</v>
      </c>
      <c r="AT179" s="192" t="s">
        <v>127</v>
      </c>
      <c r="AU179" s="192" t="s">
        <v>79</v>
      </c>
      <c r="AY179" s="14" t="s">
        <v>126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4" t="s">
        <v>79</v>
      </c>
      <c r="BK179" s="193">
        <f>ROUND(I179*H179,2)</f>
        <v>0</v>
      </c>
      <c r="BL179" s="14" t="s">
        <v>79</v>
      </c>
      <c r="BM179" s="192" t="s">
        <v>249</v>
      </c>
    </row>
    <row r="180" spans="1:65" s="2" customFormat="1" ht="29.25">
      <c r="A180" s="31"/>
      <c r="B180" s="32"/>
      <c r="C180" s="33"/>
      <c r="D180" s="194" t="s">
        <v>133</v>
      </c>
      <c r="E180" s="33"/>
      <c r="F180" s="195" t="s">
        <v>250</v>
      </c>
      <c r="G180" s="33"/>
      <c r="H180" s="33"/>
      <c r="I180" s="196"/>
      <c r="J180" s="33"/>
      <c r="K180" s="33"/>
      <c r="L180" s="36"/>
      <c r="M180" s="197"/>
      <c r="N180" s="198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133</v>
      </c>
      <c r="AU180" s="14" t="s">
        <v>79</v>
      </c>
    </row>
    <row r="181" spans="1:65" s="2" customFormat="1" ht="16.5" customHeight="1">
      <c r="A181" s="31"/>
      <c r="B181" s="32"/>
      <c r="C181" s="181" t="s">
        <v>251</v>
      </c>
      <c r="D181" s="181" t="s">
        <v>127</v>
      </c>
      <c r="E181" s="182" t="s">
        <v>252</v>
      </c>
      <c r="F181" s="183" t="s">
        <v>253</v>
      </c>
      <c r="G181" s="184" t="s">
        <v>130</v>
      </c>
      <c r="H181" s="185">
        <v>1</v>
      </c>
      <c r="I181" s="186"/>
      <c r="J181" s="187">
        <f>ROUND(I181*H181,2)</f>
        <v>0</v>
      </c>
      <c r="K181" s="183" t="s">
        <v>131</v>
      </c>
      <c r="L181" s="36"/>
      <c r="M181" s="188" t="s">
        <v>1</v>
      </c>
      <c r="N181" s="189" t="s">
        <v>37</v>
      </c>
      <c r="O181" s="68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2" t="s">
        <v>79</v>
      </c>
      <c r="AT181" s="192" t="s">
        <v>127</v>
      </c>
      <c r="AU181" s="192" t="s">
        <v>79</v>
      </c>
      <c r="AY181" s="14" t="s">
        <v>126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4" t="s">
        <v>79</v>
      </c>
      <c r="BK181" s="193">
        <f>ROUND(I181*H181,2)</f>
        <v>0</v>
      </c>
      <c r="BL181" s="14" t="s">
        <v>79</v>
      </c>
      <c r="BM181" s="192" t="s">
        <v>254</v>
      </c>
    </row>
    <row r="182" spans="1:65" s="2" customFormat="1" ht="29.25">
      <c r="A182" s="31"/>
      <c r="B182" s="32"/>
      <c r="C182" s="33"/>
      <c r="D182" s="194" t="s">
        <v>133</v>
      </c>
      <c r="E182" s="33"/>
      <c r="F182" s="195" t="s">
        <v>255</v>
      </c>
      <c r="G182" s="33"/>
      <c r="H182" s="33"/>
      <c r="I182" s="196"/>
      <c r="J182" s="33"/>
      <c r="K182" s="33"/>
      <c r="L182" s="36"/>
      <c r="M182" s="197"/>
      <c r="N182" s="198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133</v>
      </c>
      <c r="AU182" s="14" t="s">
        <v>79</v>
      </c>
    </row>
    <row r="183" spans="1:65" s="2" customFormat="1" ht="16.5" customHeight="1">
      <c r="A183" s="31"/>
      <c r="B183" s="32"/>
      <c r="C183" s="181" t="s">
        <v>256</v>
      </c>
      <c r="D183" s="181" t="s">
        <v>127</v>
      </c>
      <c r="E183" s="182" t="s">
        <v>257</v>
      </c>
      <c r="F183" s="183" t="s">
        <v>258</v>
      </c>
      <c r="G183" s="184" t="s">
        <v>130</v>
      </c>
      <c r="H183" s="185">
        <v>1</v>
      </c>
      <c r="I183" s="186"/>
      <c r="J183" s="187">
        <f>ROUND(I183*H183,2)</f>
        <v>0</v>
      </c>
      <c r="K183" s="183" t="s">
        <v>131</v>
      </c>
      <c r="L183" s="36"/>
      <c r="M183" s="188" t="s">
        <v>1</v>
      </c>
      <c r="N183" s="189" t="s">
        <v>37</v>
      </c>
      <c r="O183" s="68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79</v>
      </c>
      <c r="AT183" s="192" t="s">
        <v>127</v>
      </c>
      <c r="AU183" s="192" t="s">
        <v>79</v>
      </c>
      <c r="AY183" s="14" t="s">
        <v>126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4" t="s">
        <v>79</v>
      </c>
      <c r="BK183" s="193">
        <f>ROUND(I183*H183,2)</f>
        <v>0</v>
      </c>
      <c r="BL183" s="14" t="s">
        <v>79</v>
      </c>
      <c r="BM183" s="192" t="s">
        <v>259</v>
      </c>
    </row>
    <row r="184" spans="1:65" s="2" customFormat="1" ht="19.5">
      <c r="A184" s="31"/>
      <c r="B184" s="32"/>
      <c r="C184" s="33"/>
      <c r="D184" s="194" t="s">
        <v>133</v>
      </c>
      <c r="E184" s="33"/>
      <c r="F184" s="195" t="s">
        <v>260</v>
      </c>
      <c r="G184" s="33"/>
      <c r="H184" s="33"/>
      <c r="I184" s="196"/>
      <c r="J184" s="33"/>
      <c r="K184" s="33"/>
      <c r="L184" s="36"/>
      <c r="M184" s="197"/>
      <c r="N184" s="198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133</v>
      </c>
      <c r="AU184" s="14" t="s">
        <v>79</v>
      </c>
    </row>
    <row r="185" spans="1:65" s="2" customFormat="1" ht="16.5" customHeight="1">
      <c r="A185" s="31"/>
      <c r="B185" s="32"/>
      <c r="C185" s="181" t="s">
        <v>261</v>
      </c>
      <c r="D185" s="181" t="s">
        <v>127</v>
      </c>
      <c r="E185" s="182" t="s">
        <v>262</v>
      </c>
      <c r="F185" s="183" t="s">
        <v>263</v>
      </c>
      <c r="G185" s="184" t="s">
        <v>130</v>
      </c>
      <c r="H185" s="185">
        <v>13</v>
      </c>
      <c r="I185" s="186"/>
      <c r="J185" s="187">
        <f>ROUND(I185*H185,2)</f>
        <v>0</v>
      </c>
      <c r="K185" s="183" t="s">
        <v>131</v>
      </c>
      <c r="L185" s="36"/>
      <c r="M185" s="188" t="s">
        <v>1</v>
      </c>
      <c r="N185" s="189" t="s">
        <v>37</v>
      </c>
      <c r="O185" s="68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79</v>
      </c>
      <c r="AT185" s="192" t="s">
        <v>127</v>
      </c>
      <c r="AU185" s="192" t="s">
        <v>79</v>
      </c>
      <c r="AY185" s="14" t="s">
        <v>126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4" t="s">
        <v>79</v>
      </c>
      <c r="BK185" s="193">
        <f>ROUND(I185*H185,2)</f>
        <v>0</v>
      </c>
      <c r="BL185" s="14" t="s">
        <v>79</v>
      </c>
      <c r="BM185" s="192" t="s">
        <v>264</v>
      </c>
    </row>
    <row r="186" spans="1:65" s="2" customFormat="1" ht="19.5">
      <c r="A186" s="31"/>
      <c r="B186" s="32"/>
      <c r="C186" s="33"/>
      <c r="D186" s="194" t="s">
        <v>133</v>
      </c>
      <c r="E186" s="33"/>
      <c r="F186" s="195" t="s">
        <v>265</v>
      </c>
      <c r="G186" s="33"/>
      <c r="H186" s="33"/>
      <c r="I186" s="196"/>
      <c r="J186" s="33"/>
      <c r="K186" s="33"/>
      <c r="L186" s="36"/>
      <c r="M186" s="197"/>
      <c r="N186" s="198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133</v>
      </c>
      <c r="AU186" s="14" t="s">
        <v>79</v>
      </c>
    </row>
    <row r="187" spans="1:65" s="2" customFormat="1" ht="16.5" customHeight="1">
      <c r="A187" s="31"/>
      <c r="B187" s="32"/>
      <c r="C187" s="181" t="s">
        <v>266</v>
      </c>
      <c r="D187" s="181" t="s">
        <v>127</v>
      </c>
      <c r="E187" s="182" t="s">
        <v>267</v>
      </c>
      <c r="F187" s="183" t="s">
        <v>268</v>
      </c>
      <c r="G187" s="184" t="s">
        <v>130</v>
      </c>
      <c r="H187" s="185">
        <v>1</v>
      </c>
      <c r="I187" s="186"/>
      <c r="J187" s="187">
        <f>ROUND(I187*H187,2)</f>
        <v>0</v>
      </c>
      <c r="K187" s="183" t="s">
        <v>131</v>
      </c>
      <c r="L187" s="36"/>
      <c r="M187" s="188" t="s">
        <v>1</v>
      </c>
      <c r="N187" s="189" t="s">
        <v>37</v>
      </c>
      <c r="O187" s="68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79</v>
      </c>
      <c r="AT187" s="192" t="s">
        <v>127</v>
      </c>
      <c r="AU187" s="192" t="s">
        <v>79</v>
      </c>
      <c r="AY187" s="14" t="s">
        <v>126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4" t="s">
        <v>79</v>
      </c>
      <c r="BK187" s="193">
        <f>ROUND(I187*H187,2)</f>
        <v>0</v>
      </c>
      <c r="BL187" s="14" t="s">
        <v>79</v>
      </c>
      <c r="BM187" s="192" t="s">
        <v>269</v>
      </c>
    </row>
    <row r="188" spans="1:65" s="2" customFormat="1" ht="11.25">
      <c r="A188" s="31"/>
      <c r="B188" s="32"/>
      <c r="C188" s="33"/>
      <c r="D188" s="194" t="s">
        <v>133</v>
      </c>
      <c r="E188" s="33"/>
      <c r="F188" s="195" t="s">
        <v>268</v>
      </c>
      <c r="G188" s="33"/>
      <c r="H188" s="33"/>
      <c r="I188" s="196"/>
      <c r="J188" s="33"/>
      <c r="K188" s="33"/>
      <c r="L188" s="36"/>
      <c r="M188" s="197"/>
      <c r="N188" s="198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133</v>
      </c>
      <c r="AU188" s="14" t="s">
        <v>79</v>
      </c>
    </row>
    <row r="189" spans="1:65" s="2" customFormat="1" ht="21.75" customHeight="1">
      <c r="A189" s="31"/>
      <c r="B189" s="32"/>
      <c r="C189" s="181" t="s">
        <v>270</v>
      </c>
      <c r="D189" s="181" t="s">
        <v>127</v>
      </c>
      <c r="E189" s="182" t="s">
        <v>271</v>
      </c>
      <c r="F189" s="183" t="s">
        <v>272</v>
      </c>
      <c r="G189" s="184" t="s">
        <v>130</v>
      </c>
      <c r="H189" s="185">
        <v>1</v>
      </c>
      <c r="I189" s="186"/>
      <c r="J189" s="187">
        <f>ROUND(I189*H189,2)</f>
        <v>0</v>
      </c>
      <c r="K189" s="183" t="s">
        <v>131</v>
      </c>
      <c r="L189" s="36"/>
      <c r="M189" s="188" t="s">
        <v>1</v>
      </c>
      <c r="N189" s="189" t="s">
        <v>37</v>
      </c>
      <c r="O189" s="68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2" t="s">
        <v>79</v>
      </c>
      <c r="AT189" s="192" t="s">
        <v>127</v>
      </c>
      <c r="AU189" s="192" t="s">
        <v>79</v>
      </c>
      <c r="AY189" s="14" t="s">
        <v>126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4" t="s">
        <v>79</v>
      </c>
      <c r="BK189" s="193">
        <f>ROUND(I189*H189,2)</f>
        <v>0</v>
      </c>
      <c r="BL189" s="14" t="s">
        <v>79</v>
      </c>
      <c r="BM189" s="192" t="s">
        <v>273</v>
      </c>
    </row>
    <row r="190" spans="1:65" s="2" customFormat="1" ht="11.25">
      <c r="A190" s="31"/>
      <c r="B190" s="32"/>
      <c r="C190" s="33"/>
      <c r="D190" s="194" t="s">
        <v>133</v>
      </c>
      <c r="E190" s="33"/>
      <c r="F190" s="195" t="s">
        <v>272</v>
      </c>
      <c r="G190" s="33"/>
      <c r="H190" s="33"/>
      <c r="I190" s="196"/>
      <c r="J190" s="33"/>
      <c r="K190" s="33"/>
      <c r="L190" s="36"/>
      <c r="M190" s="197"/>
      <c r="N190" s="198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133</v>
      </c>
      <c r="AU190" s="14" t="s">
        <v>79</v>
      </c>
    </row>
    <row r="191" spans="1:65" s="2" customFormat="1" ht="16.5" customHeight="1">
      <c r="A191" s="31"/>
      <c r="B191" s="32"/>
      <c r="C191" s="181" t="s">
        <v>274</v>
      </c>
      <c r="D191" s="181" t="s">
        <v>127</v>
      </c>
      <c r="E191" s="182" t="s">
        <v>275</v>
      </c>
      <c r="F191" s="183" t="s">
        <v>276</v>
      </c>
      <c r="G191" s="184" t="s">
        <v>130</v>
      </c>
      <c r="H191" s="185">
        <v>13</v>
      </c>
      <c r="I191" s="186"/>
      <c r="J191" s="187">
        <f>ROUND(I191*H191,2)</f>
        <v>0</v>
      </c>
      <c r="K191" s="183" t="s">
        <v>131</v>
      </c>
      <c r="L191" s="36"/>
      <c r="M191" s="188" t="s">
        <v>1</v>
      </c>
      <c r="N191" s="189" t="s">
        <v>37</v>
      </c>
      <c r="O191" s="68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79</v>
      </c>
      <c r="AT191" s="192" t="s">
        <v>127</v>
      </c>
      <c r="AU191" s="192" t="s">
        <v>79</v>
      </c>
      <c r="AY191" s="14" t="s">
        <v>126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4" t="s">
        <v>79</v>
      </c>
      <c r="BK191" s="193">
        <f>ROUND(I191*H191,2)</f>
        <v>0</v>
      </c>
      <c r="BL191" s="14" t="s">
        <v>79</v>
      </c>
      <c r="BM191" s="192" t="s">
        <v>277</v>
      </c>
    </row>
    <row r="192" spans="1:65" s="2" customFormat="1" ht="11.25">
      <c r="A192" s="31"/>
      <c r="B192" s="32"/>
      <c r="C192" s="33"/>
      <c r="D192" s="194" t="s">
        <v>133</v>
      </c>
      <c r="E192" s="33"/>
      <c r="F192" s="195" t="s">
        <v>276</v>
      </c>
      <c r="G192" s="33"/>
      <c r="H192" s="33"/>
      <c r="I192" s="196"/>
      <c r="J192" s="33"/>
      <c r="K192" s="33"/>
      <c r="L192" s="36"/>
      <c r="M192" s="197"/>
      <c r="N192" s="198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133</v>
      </c>
      <c r="AU192" s="14" t="s">
        <v>79</v>
      </c>
    </row>
    <row r="193" spans="1:65" s="2" customFormat="1" ht="21.75" customHeight="1">
      <c r="A193" s="31"/>
      <c r="B193" s="32"/>
      <c r="C193" s="181" t="s">
        <v>278</v>
      </c>
      <c r="D193" s="181" t="s">
        <v>127</v>
      </c>
      <c r="E193" s="182" t="s">
        <v>279</v>
      </c>
      <c r="F193" s="183" t="s">
        <v>280</v>
      </c>
      <c r="G193" s="184" t="s">
        <v>130</v>
      </c>
      <c r="H193" s="185">
        <v>1</v>
      </c>
      <c r="I193" s="186"/>
      <c r="J193" s="187">
        <f>ROUND(I193*H193,2)</f>
        <v>0</v>
      </c>
      <c r="K193" s="183" t="s">
        <v>131</v>
      </c>
      <c r="L193" s="36"/>
      <c r="M193" s="188" t="s">
        <v>1</v>
      </c>
      <c r="N193" s="189" t="s">
        <v>37</v>
      </c>
      <c r="O193" s="68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79</v>
      </c>
      <c r="AT193" s="192" t="s">
        <v>127</v>
      </c>
      <c r="AU193" s="192" t="s">
        <v>79</v>
      </c>
      <c r="AY193" s="14" t="s">
        <v>126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4" t="s">
        <v>79</v>
      </c>
      <c r="BK193" s="193">
        <f>ROUND(I193*H193,2)</f>
        <v>0</v>
      </c>
      <c r="BL193" s="14" t="s">
        <v>79</v>
      </c>
      <c r="BM193" s="192" t="s">
        <v>281</v>
      </c>
    </row>
    <row r="194" spans="1:65" s="2" customFormat="1" ht="11.25">
      <c r="A194" s="31"/>
      <c r="B194" s="32"/>
      <c r="C194" s="33"/>
      <c r="D194" s="194" t="s">
        <v>133</v>
      </c>
      <c r="E194" s="33"/>
      <c r="F194" s="195" t="s">
        <v>280</v>
      </c>
      <c r="G194" s="33"/>
      <c r="H194" s="33"/>
      <c r="I194" s="196"/>
      <c r="J194" s="33"/>
      <c r="K194" s="33"/>
      <c r="L194" s="36"/>
      <c r="M194" s="197"/>
      <c r="N194" s="198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133</v>
      </c>
      <c r="AU194" s="14" t="s">
        <v>79</v>
      </c>
    </row>
    <row r="195" spans="1:65" s="2" customFormat="1" ht="21.75" customHeight="1">
      <c r="A195" s="31"/>
      <c r="B195" s="32"/>
      <c r="C195" s="181" t="s">
        <v>282</v>
      </c>
      <c r="D195" s="181" t="s">
        <v>127</v>
      </c>
      <c r="E195" s="182" t="s">
        <v>283</v>
      </c>
      <c r="F195" s="183" t="s">
        <v>284</v>
      </c>
      <c r="G195" s="184" t="s">
        <v>130</v>
      </c>
      <c r="H195" s="185">
        <v>1</v>
      </c>
      <c r="I195" s="186"/>
      <c r="J195" s="187">
        <f>ROUND(I195*H195,2)</f>
        <v>0</v>
      </c>
      <c r="K195" s="183" t="s">
        <v>131</v>
      </c>
      <c r="L195" s="36"/>
      <c r="M195" s="188" t="s">
        <v>1</v>
      </c>
      <c r="N195" s="189" t="s">
        <v>37</v>
      </c>
      <c r="O195" s="68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2" t="s">
        <v>79</v>
      </c>
      <c r="AT195" s="192" t="s">
        <v>127</v>
      </c>
      <c r="AU195" s="192" t="s">
        <v>79</v>
      </c>
      <c r="AY195" s="14" t="s">
        <v>126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4" t="s">
        <v>79</v>
      </c>
      <c r="BK195" s="193">
        <f>ROUND(I195*H195,2)</f>
        <v>0</v>
      </c>
      <c r="BL195" s="14" t="s">
        <v>79</v>
      </c>
      <c r="BM195" s="192" t="s">
        <v>285</v>
      </c>
    </row>
    <row r="196" spans="1:65" s="2" customFormat="1" ht="11.25">
      <c r="A196" s="31"/>
      <c r="B196" s="32"/>
      <c r="C196" s="33"/>
      <c r="D196" s="194" t="s">
        <v>133</v>
      </c>
      <c r="E196" s="33"/>
      <c r="F196" s="195" t="s">
        <v>284</v>
      </c>
      <c r="G196" s="33"/>
      <c r="H196" s="33"/>
      <c r="I196" s="196"/>
      <c r="J196" s="33"/>
      <c r="K196" s="33"/>
      <c r="L196" s="36"/>
      <c r="M196" s="197"/>
      <c r="N196" s="198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133</v>
      </c>
      <c r="AU196" s="14" t="s">
        <v>79</v>
      </c>
    </row>
    <row r="197" spans="1:65" s="2" customFormat="1" ht="24">
      <c r="A197" s="31"/>
      <c r="B197" s="32"/>
      <c r="C197" s="181" t="s">
        <v>286</v>
      </c>
      <c r="D197" s="181" t="s">
        <v>127</v>
      </c>
      <c r="E197" s="182" t="s">
        <v>287</v>
      </c>
      <c r="F197" s="183" t="s">
        <v>288</v>
      </c>
      <c r="G197" s="184" t="s">
        <v>130</v>
      </c>
      <c r="H197" s="185">
        <v>1</v>
      </c>
      <c r="I197" s="186"/>
      <c r="J197" s="187">
        <f>ROUND(I197*H197,2)</f>
        <v>0</v>
      </c>
      <c r="K197" s="183" t="s">
        <v>131</v>
      </c>
      <c r="L197" s="36"/>
      <c r="M197" s="188" t="s">
        <v>1</v>
      </c>
      <c r="N197" s="189" t="s">
        <v>37</v>
      </c>
      <c r="O197" s="68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79</v>
      </c>
      <c r="AT197" s="192" t="s">
        <v>127</v>
      </c>
      <c r="AU197" s="192" t="s">
        <v>79</v>
      </c>
      <c r="AY197" s="14" t="s">
        <v>126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4" t="s">
        <v>79</v>
      </c>
      <c r="BK197" s="193">
        <f>ROUND(I197*H197,2)</f>
        <v>0</v>
      </c>
      <c r="BL197" s="14" t="s">
        <v>79</v>
      </c>
      <c r="BM197" s="192" t="s">
        <v>289</v>
      </c>
    </row>
    <row r="198" spans="1:65" s="2" customFormat="1" ht="11.25">
      <c r="A198" s="31"/>
      <c r="B198" s="32"/>
      <c r="C198" s="33"/>
      <c r="D198" s="194" t="s">
        <v>133</v>
      </c>
      <c r="E198" s="33"/>
      <c r="F198" s="195" t="s">
        <v>288</v>
      </c>
      <c r="G198" s="33"/>
      <c r="H198" s="33"/>
      <c r="I198" s="196"/>
      <c r="J198" s="33"/>
      <c r="K198" s="33"/>
      <c r="L198" s="36"/>
      <c r="M198" s="197"/>
      <c r="N198" s="198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133</v>
      </c>
      <c r="AU198" s="14" t="s">
        <v>79</v>
      </c>
    </row>
    <row r="199" spans="1:65" s="2" customFormat="1" ht="24">
      <c r="A199" s="31"/>
      <c r="B199" s="32"/>
      <c r="C199" s="181" t="s">
        <v>290</v>
      </c>
      <c r="D199" s="181" t="s">
        <v>127</v>
      </c>
      <c r="E199" s="182" t="s">
        <v>291</v>
      </c>
      <c r="F199" s="183" t="s">
        <v>292</v>
      </c>
      <c r="G199" s="184" t="s">
        <v>130</v>
      </c>
      <c r="H199" s="185">
        <v>1</v>
      </c>
      <c r="I199" s="186"/>
      <c r="J199" s="187">
        <f>ROUND(I199*H199,2)</f>
        <v>0</v>
      </c>
      <c r="K199" s="183" t="s">
        <v>131</v>
      </c>
      <c r="L199" s="36"/>
      <c r="M199" s="188" t="s">
        <v>1</v>
      </c>
      <c r="N199" s="189" t="s">
        <v>37</v>
      </c>
      <c r="O199" s="68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79</v>
      </c>
      <c r="AT199" s="192" t="s">
        <v>127</v>
      </c>
      <c r="AU199" s="192" t="s">
        <v>79</v>
      </c>
      <c r="AY199" s="14" t="s">
        <v>126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4" t="s">
        <v>79</v>
      </c>
      <c r="BK199" s="193">
        <f>ROUND(I199*H199,2)</f>
        <v>0</v>
      </c>
      <c r="BL199" s="14" t="s">
        <v>79</v>
      </c>
      <c r="BM199" s="192" t="s">
        <v>293</v>
      </c>
    </row>
    <row r="200" spans="1:65" s="2" customFormat="1" ht="11.25">
      <c r="A200" s="31"/>
      <c r="B200" s="32"/>
      <c r="C200" s="33"/>
      <c r="D200" s="194" t="s">
        <v>133</v>
      </c>
      <c r="E200" s="33"/>
      <c r="F200" s="195" t="s">
        <v>292</v>
      </c>
      <c r="G200" s="33"/>
      <c r="H200" s="33"/>
      <c r="I200" s="196"/>
      <c r="J200" s="33"/>
      <c r="K200" s="33"/>
      <c r="L200" s="36"/>
      <c r="M200" s="197"/>
      <c r="N200" s="198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133</v>
      </c>
      <c r="AU200" s="14" t="s">
        <v>79</v>
      </c>
    </row>
    <row r="201" spans="1:65" s="2" customFormat="1" ht="16.5" customHeight="1">
      <c r="A201" s="31"/>
      <c r="B201" s="32"/>
      <c r="C201" s="181" t="s">
        <v>294</v>
      </c>
      <c r="D201" s="181" t="s">
        <v>127</v>
      </c>
      <c r="E201" s="182" t="s">
        <v>295</v>
      </c>
      <c r="F201" s="183" t="s">
        <v>296</v>
      </c>
      <c r="G201" s="184" t="s">
        <v>130</v>
      </c>
      <c r="H201" s="185">
        <v>1</v>
      </c>
      <c r="I201" s="186"/>
      <c r="J201" s="187">
        <f>ROUND(I201*H201,2)</f>
        <v>0</v>
      </c>
      <c r="K201" s="183" t="s">
        <v>131</v>
      </c>
      <c r="L201" s="36"/>
      <c r="M201" s="188" t="s">
        <v>1</v>
      </c>
      <c r="N201" s="189" t="s">
        <v>37</v>
      </c>
      <c r="O201" s="68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79</v>
      </c>
      <c r="AT201" s="192" t="s">
        <v>127</v>
      </c>
      <c r="AU201" s="192" t="s">
        <v>79</v>
      </c>
      <c r="AY201" s="14" t="s">
        <v>126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4" t="s">
        <v>79</v>
      </c>
      <c r="BK201" s="193">
        <f>ROUND(I201*H201,2)</f>
        <v>0</v>
      </c>
      <c r="BL201" s="14" t="s">
        <v>79</v>
      </c>
      <c r="BM201" s="192" t="s">
        <v>297</v>
      </c>
    </row>
    <row r="202" spans="1:65" s="2" customFormat="1" ht="11.25">
      <c r="A202" s="31"/>
      <c r="B202" s="32"/>
      <c r="C202" s="33"/>
      <c r="D202" s="194" t="s">
        <v>133</v>
      </c>
      <c r="E202" s="33"/>
      <c r="F202" s="195" t="s">
        <v>296</v>
      </c>
      <c r="G202" s="33"/>
      <c r="H202" s="33"/>
      <c r="I202" s="196"/>
      <c r="J202" s="33"/>
      <c r="K202" s="33"/>
      <c r="L202" s="36"/>
      <c r="M202" s="197"/>
      <c r="N202" s="198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133</v>
      </c>
      <c r="AU202" s="14" t="s">
        <v>79</v>
      </c>
    </row>
    <row r="203" spans="1:65" s="2" customFormat="1" ht="16.5" customHeight="1">
      <c r="A203" s="31"/>
      <c r="B203" s="32"/>
      <c r="C203" s="181" t="s">
        <v>298</v>
      </c>
      <c r="D203" s="181" t="s">
        <v>127</v>
      </c>
      <c r="E203" s="182" t="s">
        <v>299</v>
      </c>
      <c r="F203" s="183" t="s">
        <v>300</v>
      </c>
      <c r="G203" s="184" t="s">
        <v>130</v>
      </c>
      <c r="H203" s="185">
        <v>1</v>
      </c>
      <c r="I203" s="186"/>
      <c r="J203" s="187">
        <f>ROUND(I203*H203,2)</f>
        <v>0</v>
      </c>
      <c r="K203" s="183" t="s">
        <v>131</v>
      </c>
      <c r="L203" s="36"/>
      <c r="M203" s="188" t="s">
        <v>1</v>
      </c>
      <c r="N203" s="189" t="s">
        <v>37</v>
      </c>
      <c r="O203" s="68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79</v>
      </c>
      <c r="AT203" s="192" t="s">
        <v>127</v>
      </c>
      <c r="AU203" s="192" t="s">
        <v>79</v>
      </c>
      <c r="AY203" s="14" t="s">
        <v>126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4" t="s">
        <v>79</v>
      </c>
      <c r="BK203" s="193">
        <f>ROUND(I203*H203,2)</f>
        <v>0</v>
      </c>
      <c r="BL203" s="14" t="s">
        <v>79</v>
      </c>
      <c r="BM203" s="192" t="s">
        <v>301</v>
      </c>
    </row>
    <row r="204" spans="1:65" s="2" customFormat="1" ht="11.25">
      <c r="A204" s="31"/>
      <c r="B204" s="32"/>
      <c r="C204" s="33"/>
      <c r="D204" s="194" t="s">
        <v>133</v>
      </c>
      <c r="E204" s="33"/>
      <c r="F204" s="195" t="s">
        <v>300</v>
      </c>
      <c r="G204" s="33"/>
      <c r="H204" s="33"/>
      <c r="I204" s="196"/>
      <c r="J204" s="33"/>
      <c r="K204" s="33"/>
      <c r="L204" s="36"/>
      <c r="M204" s="197"/>
      <c r="N204" s="198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133</v>
      </c>
      <c r="AU204" s="14" t="s">
        <v>79</v>
      </c>
    </row>
    <row r="205" spans="1:65" s="2" customFormat="1" ht="21.75" customHeight="1">
      <c r="A205" s="31"/>
      <c r="B205" s="32"/>
      <c r="C205" s="181" t="s">
        <v>302</v>
      </c>
      <c r="D205" s="181" t="s">
        <v>127</v>
      </c>
      <c r="E205" s="182" t="s">
        <v>303</v>
      </c>
      <c r="F205" s="183" t="s">
        <v>304</v>
      </c>
      <c r="G205" s="184" t="s">
        <v>130</v>
      </c>
      <c r="H205" s="185">
        <v>1</v>
      </c>
      <c r="I205" s="186"/>
      <c r="J205" s="187">
        <f>ROUND(I205*H205,2)</f>
        <v>0</v>
      </c>
      <c r="K205" s="183" t="s">
        <v>131</v>
      </c>
      <c r="L205" s="36"/>
      <c r="M205" s="188" t="s">
        <v>1</v>
      </c>
      <c r="N205" s="189" t="s">
        <v>37</v>
      </c>
      <c r="O205" s="68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79</v>
      </c>
      <c r="AT205" s="192" t="s">
        <v>127</v>
      </c>
      <c r="AU205" s="192" t="s">
        <v>79</v>
      </c>
      <c r="AY205" s="14" t="s">
        <v>126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4" t="s">
        <v>79</v>
      </c>
      <c r="BK205" s="193">
        <f>ROUND(I205*H205,2)</f>
        <v>0</v>
      </c>
      <c r="BL205" s="14" t="s">
        <v>79</v>
      </c>
      <c r="BM205" s="192" t="s">
        <v>305</v>
      </c>
    </row>
    <row r="206" spans="1:65" s="2" customFormat="1" ht="11.25">
      <c r="A206" s="31"/>
      <c r="B206" s="32"/>
      <c r="C206" s="33"/>
      <c r="D206" s="194" t="s">
        <v>133</v>
      </c>
      <c r="E206" s="33"/>
      <c r="F206" s="195" t="s">
        <v>304</v>
      </c>
      <c r="G206" s="33"/>
      <c r="H206" s="33"/>
      <c r="I206" s="196"/>
      <c r="J206" s="33"/>
      <c r="K206" s="33"/>
      <c r="L206" s="36"/>
      <c r="M206" s="197"/>
      <c r="N206" s="198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133</v>
      </c>
      <c r="AU206" s="14" t="s">
        <v>79</v>
      </c>
    </row>
    <row r="207" spans="1:65" s="2" customFormat="1" ht="21.75" customHeight="1">
      <c r="A207" s="31"/>
      <c r="B207" s="32"/>
      <c r="C207" s="181" t="s">
        <v>306</v>
      </c>
      <c r="D207" s="181" t="s">
        <v>127</v>
      </c>
      <c r="E207" s="182" t="s">
        <v>307</v>
      </c>
      <c r="F207" s="183" t="s">
        <v>308</v>
      </c>
      <c r="G207" s="184" t="s">
        <v>130</v>
      </c>
      <c r="H207" s="185">
        <v>1</v>
      </c>
      <c r="I207" s="186"/>
      <c r="J207" s="187">
        <f>ROUND(I207*H207,2)</f>
        <v>0</v>
      </c>
      <c r="K207" s="183" t="s">
        <v>131</v>
      </c>
      <c r="L207" s="36"/>
      <c r="M207" s="188" t="s">
        <v>1</v>
      </c>
      <c r="N207" s="189" t="s">
        <v>37</v>
      </c>
      <c r="O207" s="68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79</v>
      </c>
      <c r="AT207" s="192" t="s">
        <v>127</v>
      </c>
      <c r="AU207" s="192" t="s">
        <v>79</v>
      </c>
      <c r="AY207" s="14" t="s">
        <v>126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4" t="s">
        <v>79</v>
      </c>
      <c r="BK207" s="193">
        <f>ROUND(I207*H207,2)</f>
        <v>0</v>
      </c>
      <c r="BL207" s="14" t="s">
        <v>79</v>
      </c>
      <c r="BM207" s="192" t="s">
        <v>309</v>
      </c>
    </row>
    <row r="208" spans="1:65" s="2" customFormat="1" ht="11.25">
      <c r="A208" s="31"/>
      <c r="B208" s="32"/>
      <c r="C208" s="33"/>
      <c r="D208" s="194" t="s">
        <v>133</v>
      </c>
      <c r="E208" s="33"/>
      <c r="F208" s="195" t="s">
        <v>308</v>
      </c>
      <c r="G208" s="33"/>
      <c r="H208" s="33"/>
      <c r="I208" s="196"/>
      <c r="J208" s="33"/>
      <c r="K208" s="33"/>
      <c r="L208" s="36"/>
      <c r="M208" s="197"/>
      <c r="N208" s="198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133</v>
      </c>
      <c r="AU208" s="14" t="s">
        <v>79</v>
      </c>
    </row>
    <row r="209" spans="1:65" s="2" customFormat="1" ht="33" customHeight="1">
      <c r="A209" s="31"/>
      <c r="B209" s="32"/>
      <c r="C209" s="181" t="s">
        <v>310</v>
      </c>
      <c r="D209" s="181" t="s">
        <v>127</v>
      </c>
      <c r="E209" s="182" t="s">
        <v>311</v>
      </c>
      <c r="F209" s="183" t="s">
        <v>312</v>
      </c>
      <c r="G209" s="184" t="s">
        <v>130</v>
      </c>
      <c r="H209" s="185">
        <v>13</v>
      </c>
      <c r="I209" s="186"/>
      <c r="J209" s="187">
        <f>ROUND(I209*H209,2)</f>
        <v>0</v>
      </c>
      <c r="K209" s="183" t="s">
        <v>131</v>
      </c>
      <c r="L209" s="36"/>
      <c r="M209" s="188" t="s">
        <v>1</v>
      </c>
      <c r="N209" s="189" t="s">
        <v>37</v>
      </c>
      <c r="O209" s="68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2" t="s">
        <v>79</v>
      </c>
      <c r="AT209" s="192" t="s">
        <v>127</v>
      </c>
      <c r="AU209" s="192" t="s">
        <v>79</v>
      </c>
      <c r="AY209" s="14" t="s">
        <v>126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4" t="s">
        <v>79</v>
      </c>
      <c r="BK209" s="193">
        <f>ROUND(I209*H209,2)</f>
        <v>0</v>
      </c>
      <c r="BL209" s="14" t="s">
        <v>79</v>
      </c>
      <c r="BM209" s="192" t="s">
        <v>313</v>
      </c>
    </row>
    <row r="210" spans="1:65" s="2" customFormat="1" ht="19.5">
      <c r="A210" s="31"/>
      <c r="B210" s="32"/>
      <c r="C210" s="33"/>
      <c r="D210" s="194" t="s">
        <v>133</v>
      </c>
      <c r="E210" s="33"/>
      <c r="F210" s="195" t="s">
        <v>312</v>
      </c>
      <c r="G210" s="33"/>
      <c r="H210" s="33"/>
      <c r="I210" s="196"/>
      <c r="J210" s="33"/>
      <c r="K210" s="33"/>
      <c r="L210" s="36"/>
      <c r="M210" s="197"/>
      <c r="N210" s="198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133</v>
      </c>
      <c r="AU210" s="14" t="s">
        <v>79</v>
      </c>
    </row>
    <row r="211" spans="1:65" s="2" customFormat="1" ht="24">
      <c r="A211" s="31"/>
      <c r="B211" s="32"/>
      <c r="C211" s="181" t="s">
        <v>314</v>
      </c>
      <c r="D211" s="181" t="s">
        <v>127</v>
      </c>
      <c r="E211" s="182" t="s">
        <v>315</v>
      </c>
      <c r="F211" s="183" t="s">
        <v>316</v>
      </c>
      <c r="G211" s="184" t="s">
        <v>130</v>
      </c>
      <c r="H211" s="185">
        <v>1</v>
      </c>
      <c r="I211" s="186"/>
      <c r="J211" s="187">
        <f>ROUND(I211*H211,2)</f>
        <v>0</v>
      </c>
      <c r="K211" s="183" t="s">
        <v>131</v>
      </c>
      <c r="L211" s="36"/>
      <c r="M211" s="188" t="s">
        <v>1</v>
      </c>
      <c r="N211" s="189" t="s">
        <v>37</v>
      </c>
      <c r="O211" s="68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2" t="s">
        <v>79</v>
      </c>
      <c r="AT211" s="192" t="s">
        <v>127</v>
      </c>
      <c r="AU211" s="192" t="s">
        <v>79</v>
      </c>
      <c r="AY211" s="14" t="s">
        <v>126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4" t="s">
        <v>79</v>
      </c>
      <c r="BK211" s="193">
        <f>ROUND(I211*H211,2)</f>
        <v>0</v>
      </c>
      <c r="BL211" s="14" t="s">
        <v>79</v>
      </c>
      <c r="BM211" s="192" t="s">
        <v>317</v>
      </c>
    </row>
    <row r="212" spans="1:65" s="2" customFormat="1" ht="11.25">
      <c r="A212" s="31"/>
      <c r="B212" s="32"/>
      <c r="C212" s="33"/>
      <c r="D212" s="194" t="s">
        <v>133</v>
      </c>
      <c r="E212" s="33"/>
      <c r="F212" s="195" t="s">
        <v>316</v>
      </c>
      <c r="G212" s="33"/>
      <c r="H212" s="33"/>
      <c r="I212" s="196"/>
      <c r="J212" s="33"/>
      <c r="K212" s="33"/>
      <c r="L212" s="36"/>
      <c r="M212" s="197"/>
      <c r="N212" s="198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133</v>
      </c>
      <c r="AU212" s="14" t="s">
        <v>79</v>
      </c>
    </row>
    <row r="213" spans="1:65" s="2" customFormat="1" ht="24">
      <c r="A213" s="31"/>
      <c r="B213" s="32"/>
      <c r="C213" s="181" t="s">
        <v>318</v>
      </c>
      <c r="D213" s="181" t="s">
        <v>127</v>
      </c>
      <c r="E213" s="182" t="s">
        <v>319</v>
      </c>
      <c r="F213" s="183" t="s">
        <v>320</v>
      </c>
      <c r="G213" s="184" t="s">
        <v>130</v>
      </c>
      <c r="H213" s="185">
        <v>1</v>
      </c>
      <c r="I213" s="186"/>
      <c r="J213" s="187">
        <f>ROUND(I213*H213,2)</f>
        <v>0</v>
      </c>
      <c r="K213" s="183" t="s">
        <v>131</v>
      </c>
      <c r="L213" s="36"/>
      <c r="M213" s="188" t="s">
        <v>1</v>
      </c>
      <c r="N213" s="189" t="s">
        <v>37</v>
      </c>
      <c r="O213" s="68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2" t="s">
        <v>79</v>
      </c>
      <c r="AT213" s="192" t="s">
        <v>127</v>
      </c>
      <c r="AU213" s="192" t="s">
        <v>79</v>
      </c>
      <c r="AY213" s="14" t="s">
        <v>126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4" t="s">
        <v>79</v>
      </c>
      <c r="BK213" s="193">
        <f>ROUND(I213*H213,2)</f>
        <v>0</v>
      </c>
      <c r="BL213" s="14" t="s">
        <v>79</v>
      </c>
      <c r="BM213" s="192" t="s">
        <v>321</v>
      </c>
    </row>
    <row r="214" spans="1:65" s="2" customFormat="1" ht="11.25">
      <c r="A214" s="31"/>
      <c r="B214" s="32"/>
      <c r="C214" s="33"/>
      <c r="D214" s="194" t="s">
        <v>133</v>
      </c>
      <c r="E214" s="33"/>
      <c r="F214" s="195" t="s">
        <v>320</v>
      </c>
      <c r="G214" s="33"/>
      <c r="H214" s="33"/>
      <c r="I214" s="196"/>
      <c r="J214" s="33"/>
      <c r="K214" s="33"/>
      <c r="L214" s="36"/>
      <c r="M214" s="197"/>
      <c r="N214" s="198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133</v>
      </c>
      <c r="AU214" s="14" t="s">
        <v>79</v>
      </c>
    </row>
    <row r="215" spans="1:65" s="2" customFormat="1" ht="24">
      <c r="A215" s="31"/>
      <c r="B215" s="32"/>
      <c r="C215" s="181" t="s">
        <v>322</v>
      </c>
      <c r="D215" s="181" t="s">
        <v>127</v>
      </c>
      <c r="E215" s="182" t="s">
        <v>323</v>
      </c>
      <c r="F215" s="183" t="s">
        <v>324</v>
      </c>
      <c r="G215" s="184" t="s">
        <v>130</v>
      </c>
      <c r="H215" s="185">
        <v>1</v>
      </c>
      <c r="I215" s="186"/>
      <c r="J215" s="187">
        <f>ROUND(I215*H215,2)</f>
        <v>0</v>
      </c>
      <c r="K215" s="183" t="s">
        <v>131</v>
      </c>
      <c r="L215" s="36"/>
      <c r="M215" s="188" t="s">
        <v>1</v>
      </c>
      <c r="N215" s="189" t="s">
        <v>37</v>
      </c>
      <c r="O215" s="68"/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2" t="s">
        <v>79</v>
      </c>
      <c r="AT215" s="192" t="s">
        <v>127</v>
      </c>
      <c r="AU215" s="192" t="s">
        <v>79</v>
      </c>
      <c r="AY215" s="14" t="s">
        <v>126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4" t="s">
        <v>79</v>
      </c>
      <c r="BK215" s="193">
        <f>ROUND(I215*H215,2)</f>
        <v>0</v>
      </c>
      <c r="BL215" s="14" t="s">
        <v>79</v>
      </c>
      <c r="BM215" s="192" t="s">
        <v>325</v>
      </c>
    </row>
    <row r="216" spans="1:65" s="2" customFormat="1" ht="19.5">
      <c r="A216" s="31"/>
      <c r="B216" s="32"/>
      <c r="C216" s="33"/>
      <c r="D216" s="194" t="s">
        <v>133</v>
      </c>
      <c r="E216" s="33"/>
      <c r="F216" s="195" t="s">
        <v>324</v>
      </c>
      <c r="G216" s="33"/>
      <c r="H216" s="33"/>
      <c r="I216" s="196"/>
      <c r="J216" s="33"/>
      <c r="K216" s="33"/>
      <c r="L216" s="36"/>
      <c r="M216" s="197"/>
      <c r="N216" s="198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133</v>
      </c>
      <c r="AU216" s="14" t="s">
        <v>79</v>
      </c>
    </row>
    <row r="217" spans="1:65" s="2" customFormat="1" ht="24">
      <c r="A217" s="31"/>
      <c r="B217" s="32"/>
      <c r="C217" s="181" t="s">
        <v>326</v>
      </c>
      <c r="D217" s="181" t="s">
        <v>127</v>
      </c>
      <c r="E217" s="182" t="s">
        <v>327</v>
      </c>
      <c r="F217" s="183" t="s">
        <v>328</v>
      </c>
      <c r="G217" s="184" t="s">
        <v>130</v>
      </c>
      <c r="H217" s="185">
        <v>1</v>
      </c>
      <c r="I217" s="186"/>
      <c r="J217" s="187">
        <f>ROUND(I217*H217,2)</f>
        <v>0</v>
      </c>
      <c r="K217" s="183" t="s">
        <v>131</v>
      </c>
      <c r="L217" s="36"/>
      <c r="M217" s="188" t="s">
        <v>1</v>
      </c>
      <c r="N217" s="189" t="s">
        <v>37</v>
      </c>
      <c r="O217" s="68"/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2" t="s">
        <v>79</v>
      </c>
      <c r="AT217" s="192" t="s">
        <v>127</v>
      </c>
      <c r="AU217" s="192" t="s">
        <v>79</v>
      </c>
      <c r="AY217" s="14" t="s">
        <v>126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4" t="s">
        <v>79</v>
      </c>
      <c r="BK217" s="193">
        <f>ROUND(I217*H217,2)</f>
        <v>0</v>
      </c>
      <c r="BL217" s="14" t="s">
        <v>79</v>
      </c>
      <c r="BM217" s="192" t="s">
        <v>329</v>
      </c>
    </row>
    <row r="218" spans="1:65" s="2" customFormat="1" ht="19.5">
      <c r="A218" s="31"/>
      <c r="B218" s="32"/>
      <c r="C218" s="33"/>
      <c r="D218" s="194" t="s">
        <v>133</v>
      </c>
      <c r="E218" s="33"/>
      <c r="F218" s="195" t="s">
        <v>328</v>
      </c>
      <c r="G218" s="33"/>
      <c r="H218" s="33"/>
      <c r="I218" s="196"/>
      <c r="J218" s="33"/>
      <c r="K218" s="33"/>
      <c r="L218" s="36"/>
      <c r="M218" s="197"/>
      <c r="N218" s="198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133</v>
      </c>
      <c r="AU218" s="14" t="s">
        <v>79</v>
      </c>
    </row>
    <row r="219" spans="1:65" s="2" customFormat="1" ht="24">
      <c r="A219" s="31"/>
      <c r="B219" s="32"/>
      <c r="C219" s="181" t="s">
        <v>330</v>
      </c>
      <c r="D219" s="181" t="s">
        <v>127</v>
      </c>
      <c r="E219" s="182" t="s">
        <v>331</v>
      </c>
      <c r="F219" s="183" t="s">
        <v>332</v>
      </c>
      <c r="G219" s="184" t="s">
        <v>130</v>
      </c>
      <c r="H219" s="185">
        <v>1</v>
      </c>
      <c r="I219" s="186"/>
      <c r="J219" s="187">
        <f>ROUND(I219*H219,2)</f>
        <v>0</v>
      </c>
      <c r="K219" s="183" t="s">
        <v>131</v>
      </c>
      <c r="L219" s="36"/>
      <c r="M219" s="188" t="s">
        <v>1</v>
      </c>
      <c r="N219" s="189" t="s">
        <v>37</v>
      </c>
      <c r="O219" s="68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2" t="s">
        <v>79</v>
      </c>
      <c r="AT219" s="192" t="s">
        <v>127</v>
      </c>
      <c r="AU219" s="192" t="s">
        <v>79</v>
      </c>
      <c r="AY219" s="14" t="s">
        <v>126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4" t="s">
        <v>79</v>
      </c>
      <c r="BK219" s="193">
        <f>ROUND(I219*H219,2)</f>
        <v>0</v>
      </c>
      <c r="BL219" s="14" t="s">
        <v>79</v>
      </c>
      <c r="BM219" s="192" t="s">
        <v>333</v>
      </c>
    </row>
    <row r="220" spans="1:65" s="2" customFormat="1" ht="11.25">
      <c r="A220" s="31"/>
      <c r="B220" s="32"/>
      <c r="C220" s="33"/>
      <c r="D220" s="194" t="s">
        <v>133</v>
      </c>
      <c r="E220" s="33"/>
      <c r="F220" s="195" t="s">
        <v>332</v>
      </c>
      <c r="G220" s="33"/>
      <c r="H220" s="33"/>
      <c r="I220" s="196"/>
      <c r="J220" s="33"/>
      <c r="K220" s="33"/>
      <c r="L220" s="36"/>
      <c r="M220" s="197"/>
      <c r="N220" s="198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133</v>
      </c>
      <c r="AU220" s="14" t="s">
        <v>79</v>
      </c>
    </row>
    <row r="221" spans="1:65" s="2" customFormat="1" ht="24">
      <c r="A221" s="31"/>
      <c r="B221" s="32"/>
      <c r="C221" s="181" t="s">
        <v>334</v>
      </c>
      <c r="D221" s="181" t="s">
        <v>127</v>
      </c>
      <c r="E221" s="182" t="s">
        <v>335</v>
      </c>
      <c r="F221" s="183" t="s">
        <v>336</v>
      </c>
      <c r="G221" s="184" t="s">
        <v>130</v>
      </c>
      <c r="H221" s="185">
        <v>1</v>
      </c>
      <c r="I221" s="186"/>
      <c r="J221" s="187">
        <f>ROUND(I221*H221,2)</f>
        <v>0</v>
      </c>
      <c r="K221" s="183" t="s">
        <v>131</v>
      </c>
      <c r="L221" s="36"/>
      <c r="M221" s="188" t="s">
        <v>1</v>
      </c>
      <c r="N221" s="189" t="s">
        <v>37</v>
      </c>
      <c r="O221" s="68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2" t="s">
        <v>79</v>
      </c>
      <c r="AT221" s="192" t="s">
        <v>127</v>
      </c>
      <c r="AU221" s="192" t="s">
        <v>79</v>
      </c>
      <c r="AY221" s="14" t="s">
        <v>126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4" t="s">
        <v>79</v>
      </c>
      <c r="BK221" s="193">
        <f>ROUND(I221*H221,2)</f>
        <v>0</v>
      </c>
      <c r="BL221" s="14" t="s">
        <v>79</v>
      </c>
      <c r="BM221" s="192" t="s">
        <v>337</v>
      </c>
    </row>
    <row r="222" spans="1:65" s="2" customFormat="1" ht="11.25">
      <c r="A222" s="31"/>
      <c r="B222" s="32"/>
      <c r="C222" s="33"/>
      <c r="D222" s="194" t="s">
        <v>133</v>
      </c>
      <c r="E222" s="33"/>
      <c r="F222" s="195" t="s">
        <v>336</v>
      </c>
      <c r="G222" s="33"/>
      <c r="H222" s="33"/>
      <c r="I222" s="196"/>
      <c r="J222" s="33"/>
      <c r="K222" s="33"/>
      <c r="L222" s="36"/>
      <c r="M222" s="197"/>
      <c r="N222" s="198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133</v>
      </c>
      <c r="AU222" s="14" t="s">
        <v>79</v>
      </c>
    </row>
    <row r="223" spans="1:65" s="2" customFormat="1" ht="33" customHeight="1">
      <c r="A223" s="31"/>
      <c r="B223" s="32"/>
      <c r="C223" s="181" t="s">
        <v>338</v>
      </c>
      <c r="D223" s="181" t="s">
        <v>127</v>
      </c>
      <c r="E223" s="182" t="s">
        <v>339</v>
      </c>
      <c r="F223" s="183" t="s">
        <v>340</v>
      </c>
      <c r="G223" s="184" t="s">
        <v>130</v>
      </c>
      <c r="H223" s="185">
        <v>1</v>
      </c>
      <c r="I223" s="186"/>
      <c r="J223" s="187">
        <f>ROUND(I223*H223,2)</f>
        <v>0</v>
      </c>
      <c r="K223" s="183" t="s">
        <v>131</v>
      </c>
      <c r="L223" s="36"/>
      <c r="M223" s="188" t="s">
        <v>1</v>
      </c>
      <c r="N223" s="189" t="s">
        <v>37</v>
      </c>
      <c r="O223" s="68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2" t="s">
        <v>79</v>
      </c>
      <c r="AT223" s="192" t="s">
        <v>127</v>
      </c>
      <c r="AU223" s="192" t="s">
        <v>79</v>
      </c>
      <c r="AY223" s="14" t="s">
        <v>126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4" t="s">
        <v>79</v>
      </c>
      <c r="BK223" s="193">
        <f>ROUND(I223*H223,2)</f>
        <v>0</v>
      </c>
      <c r="BL223" s="14" t="s">
        <v>79</v>
      </c>
      <c r="BM223" s="192" t="s">
        <v>341</v>
      </c>
    </row>
    <row r="224" spans="1:65" s="2" customFormat="1" ht="19.5">
      <c r="A224" s="31"/>
      <c r="B224" s="32"/>
      <c r="C224" s="33"/>
      <c r="D224" s="194" t="s">
        <v>133</v>
      </c>
      <c r="E224" s="33"/>
      <c r="F224" s="195" t="s">
        <v>340</v>
      </c>
      <c r="G224" s="33"/>
      <c r="H224" s="33"/>
      <c r="I224" s="196"/>
      <c r="J224" s="33"/>
      <c r="K224" s="33"/>
      <c r="L224" s="36"/>
      <c r="M224" s="197"/>
      <c r="N224" s="198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133</v>
      </c>
      <c r="AU224" s="14" t="s">
        <v>79</v>
      </c>
    </row>
    <row r="225" spans="1:65" s="2" customFormat="1" ht="24">
      <c r="A225" s="31"/>
      <c r="B225" s="32"/>
      <c r="C225" s="181" t="s">
        <v>342</v>
      </c>
      <c r="D225" s="181" t="s">
        <v>127</v>
      </c>
      <c r="E225" s="182" t="s">
        <v>343</v>
      </c>
      <c r="F225" s="183" t="s">
        <v>344</v>
      </c>
      <c r="G225" s="184" t="s">
        <v>130</v>
      </c>
      <c r="H225" s="185">
        <v>1</v>
      </c>
      <c r="I225" s="186"/>
      <c r="J225" s="187">
        <f>ROUND(I225*H225,2)</f>
        <v>0</v>
      </c>
      <c r="K225" s="183" t="s">
        <v>131</v>
      </c>
      <c r="L225" s="36"/>
      <c r="M225" s="188" t="s">
        <v>1</v>
      </c>
      <c r="N225" s="189" t="s">
        <v>37</v>
      </c>
      <c r="O225" s="68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2" t="s">
        <v>79</v>
      </c>
      <c r="AT225" s="192" t="s">
        <v>127</v>
      </c>
      <c r="AU225" s="192" t="s">
        <v>79</v>
      </c>
      <c r="AY225" s="14" t="s">
        <v>126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4" t="s">
        <v>79</v>
      </c>
      <c r="BK225" s="193">
        <f>ROUND(I225*H225,2)</f>
        <v>0</v>
      </c>
      <c r="BL225" s="14" t="s">
        <v>79</v>
      </c>
      <c r="BM225" s="192" t="s">
        <v>345</v>
      </c>
    </row>
    <row r="226" spans="1:65" s="2" customFormat="1" ht="11.25">
      <c r="A226" s="31"/>
      <c r="B226" s="32"/>
      <c r="C226" s="33"/>
      <c r="D226" s="194" t="s">
        <v>133</v>
      </c>
      <c r="E226" s="33"/>
      <c r="F226" s="195" t="s">
        <v>344</v>
      </c>
      <c r="G226" s="33"/>
      <c r="H226" s="33"/>
      <c r="I226" s="196"/>
      <c r="J226" s="33"/>
      <c r="K226" s="33"/>
      <c r="L226" s="36"/>
      <c r="M226" s="197"/>
      <c r="N226" s="198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133</v>
      </c>
      <c r="AU226" s="14" t="s">
        <v>79</v>
      </c>
    </row>
    <row r="227" spans="1:65" s="2" customFormat="1" ht="24">
      <c r="A227" s="31"/>
      <c r="B227" s="32"/>
      <c r="C227" s="181" t="s">
        <v>346</v>
      </c>
      <c r="D227" s="181" t="s">
        <v>127</v>
      </c>
      <c r="E227" s="182" t="s">
        <v>347</v>
      </c>
      <c r="F227" s="183" t="s">
        <v>348</v>
      </c>
      <c r="G227" s="184" t="s">
        <v>130</v>
      </c>
      <c r="H227" s="185">
        <v>1</v>
      </c>
      <c r="I227" s="186"/>
      <c r="J227" s="187">
        <f>ROUND(I227*H227,2)</f>
        <v>0</v>
      </c>
      <c r="K227" s="183" t="s">
        <v>131</v>
      </c>
      <c r="L227" s="36"/>
      <c r="M227" s="188" t="s">
        <v>1</v>
      </c>
      <c r="N227" s="189" t="s">
        <v>37</v>
      </c>
      <c r="O227" s="68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2" t="s">
        <v>79</v>
      </c>
      <c r="AT227" s="192" t="s">
        <v>127</v>
      </c>
      <c r="AU227" s="192" t="s">
        <v>79</v>
      </c>
      <c r="AY227" s="14" t="s">
        <v>126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4" t="s">
        <v>79</v>
      </c>
      <c r="BK227" s="193">
        <f>ROUND(I227*H227,2)</f>
        <v>0</v>
      </c>
      <c r="BL227" s="14" t="s">
        <v>79</v>
      </c>
      <c r="BM227" s="192" t="s">
        <v>349</v>
      </c>
    </row>
    <row r="228" spans="1:65" s="2" customFormat="1" ht="19.5">
      <c r="A228" s="31"/>
      <c r="B228" s="32"/>
      <c r="C228" s="33"/>
      <c r="D228" s="194" t="s">
        <v>133</v>
      </c>
      <c r="E228" s="33"/>
      <c r="F228" s="195" t="s">
        <v>348</v>
      </c>
      <c r="G228" s="33"/>
      <c r="H228" s="33"/>
      <c r="I228" s="196"/>
      <c r="J228" s="33"/>
      <c r="K228" s="33"/>
      <c r="L228" s="36"/>
      <c r="M228" s="197"/>
      <c r="N228" s="198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133</v>
      </c>
      <c r="AU228" s="14" t="s">
        <v>79</v>
      </c>
    </row>
    <row r="229" spans="1:65" s="2" customFormat="1" ht="16.5" customHeight="1">
      <c r="A229" s="31"/>
      <c r="B229" s="32"/>
      <c r="C229" s="181" t="s">
        <v>350</v>
      </c>
      <c r="D229" s="181" t="s">
        <v>127</v>
      </c>
      <c r="E229" s="182" t="s">
        <v>351</v>
      </c>
      <c r="F229" s="183" t="s">
        <v>352</v>
      </c>
      <c r="G229" s="184" t="s">
        <v>130</v>
      </c>
      <c r="H229" s="185">
        <v>13</v>
      </c>
      <c r="I229" s="186"/>
      <c r="J229" s="187">
        <f>ROUND(I229*H229,2)</f>
        <v>0</v>
      </c>
      <c r="K229" s="183" t="s">
        <v>131</v>
      </c>
      <c r="L229" s="36"/>
      <c r="M229" s="188" t="s">
        <v>1</v>
      </c>
      <c r="N229" s="189" t="s">
        <v>37</v>
      </c>
      <c r="O229" s="68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2" t="s">
        <v>79</v>
      </c>
      <c r="AT229" s="192" t="s">
        <v>127</v>
      </c>
      <c r="AU229" s="192" t="s">
        <v>79</v>
      </c>
      <c r="AY229" s="14" t="s">
        <v>126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4" t="s">
        <v>79</v>
      </c>
      <c r="BK229" s="193">
        <f>ROUND(I229*H229,2)</f>
        <v>0</v>
      </c>
      <c r="BL229" s="14" t="s">
        <v>79</v>
      </c>
      <c r="BM229" s="192" t="s">
        <v>353</v>
      </c>
    </row>
    <row r="230" spans="1:65" s="2" customFormat="1" ht="29.25">
      <c r="A230" s="31"/>
      <c r="B230" s="32"/>
      <c r="C230" s="33"/>
      <c r="D230" s="194" t="s">
        <v>133</v>
      </c>
      <c r="E230" s="33"/>
      <c r="F230" s="195" t="s">
        <v>354</v>
      </c>
      <c r="G230" s="33"/>
      <c r="H230" s="33"/>
      <c r="I230" s="196"/>
      <c r="J230" s="33"/>
      <c r="K230" s="33"/>
      <c r="L230" s="36"/>
      <c r="M230" s="197"/>
      <c r="N230" s="198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133</v>
      </c>
      <c r="AU230" s="14" t="s">
        <v>79</v>
      </c>
    </row>
    <row r="231" spans="1:65" s="2" customFormat="1" ht="24">
      <c r="A231" s="31"/>
      <c r="B231" s="32"/>
      <c r="C231" s="181" t="s">
        <v>355</v>
      </c>
      <c r="D231" s="181" t="s">
        <v>127</v>
      </c>
      <c r="E231" s="182" t="s">
        <v>356</v>
      </c>
      <c r="F231" s="183" t="s">
        <v>357</v>
      </c>
      <c r="G231" s="184" t="s">
        <v>130</v>
      </c>
      <c r="H231" s="185">
        <v>1</v>
      </c>
      <c r="I231" s="186"/>
      <c r="J231" s="187">
        <f>ROUND(I231*H231,2)</f>
        <v>0</v>
      </c>
      <c r="K231" s="183" t="s">
        <v>131</v>
      </c>
      <c r="L231" s="36"/>
      <c r="M231" s="188" t="s">
        <v>1</v>
      </c>
      <c r="N231" s="189" t="s">
        <v>37</v>
      </c>
      <c r="O231" s="68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2" t="s">
        <v>79</v>
      </c>
      <c r="AT231" s="192" t="s">
        <v>127</v>
      </c>
      <c r="AU231" s="192" t="s">
        <v>79</v>
      </c>
      <c r="AY231" s="14" t="s">
        <v>126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4" t="s">
        <v>79</v>
      </c>
      <c r="BK231" s="193">
        <f>ROUND(I231*H231,2)</f>
        <v>0</v>
      </c>
      <c r="BL231" s="14" t="s">
        <v>79</v>
      </c>
      <c r="BM231" s="192" t="s">
        <v>358</v>
      </c>
    </row>
    <row r="232" spans="1:65" s="2" customFormat="1" ht="29.25">
      <c r="A232" s="31"/>
      <c r="B232" s="32"/>
      <c r="C232" s="33"/>
      <c r="D232" s="194" t="s">
        <v>133</v>
      </c>
      <c r="E232" s="33"/>
      <c r="F232" s="195" t="s">
        <v>359</v>
      </c>
      <c r="G232" s="33"/>
      <c r="H232" s="33"/>
      <c r="I232" s="196"/>
      <c r="J232" s="33"/>
      <c r="K232" s="33"/>
      <c r="L232" s="36"/>
      <c r="M232" s="197"/>
      <c r="N232" s="198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133</v>
      </c>
      <c r="AU232" s="14" t="s">
        <v>79</v>
      </c>
    </row>
    <row r="233" spans="1:65" s="2" customFormat="1" ht="60">
      <c r="A233" s="31"/>
      <c r="B233" s="32"/>
      <c r="C233" s="181" t="s">
        <v>360</v>
      </c>
      <c r="D233" s="181" t="s">
        <v>127</v>
      </c>
      <c r="E233" s="182" t="s">
        <v>361</v>
      </c>
      <c r="F233" s="183" t="s">
        <v>362</v>
      </c>
      <c r="G233" s="184" t="s">
        <v>130</v>
      </c>
      <c r="H233" s="185">
        <v>1</v>
      </c>
      <c r="I233" s="186"/>
      <c r="J233" s="187">
        <f>ROUND(I233*H233,2)</f>
        <v>0</v>
      </c>
      <c r="K233" s="183" t="s">
        <v>131</v>
      </c>
      <c r="L233" s="36"/>
      <c r="M233" s="188" t="s">
        <v>1</v>
      </c>
      <c r="N233" s="189" t="s">
        <v>37</v>
      </c>
      <c r="O233" s="68"/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2" t="s">
        <v>79</v>
      </c>
      <c r="AT233" s="192" t="s">
        <v>127</v>
      </c>
      <c r="AU233" s="192" t="s">
        <v>79</v>
      </c>
      <c r="AY233" s="14" t="s">
        <v>126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4" t="s">
        <v>79</v>
      </c>
      <c r="BK233" s="193">
        <f>ROUND(I233*H233,2)</f>
        <v>0</v>
      </c>
      <c r="BL233" s="14" t="s">
        <v>79</v>
      </c>
      <c r="BM233" s="192" t="s">
        <v>363</v>
      </c>
    </row>
    <row r="234" spans="1:65" s="2" customFormat="1" ht="78">
      <c r="A234" s="31"/>
      <c r="B234" s="32"/>
      <c r="C234" s="33"/>
      <c r="D234" s="194" t="s">
        <v>133</v>
      </c>
      <c r="E234" s="33"/>
      <c r="F234" s="195" t="s">
        <v>364</v>
      </c>
      <c r="G234" s="33"/>
      <c r="H234" s="33"/>
      <c r="I234" s="196"/>
      <c r="J234" s="33"/>
      <c r="K234" s="33"/>
      <c r="L234" s="36"/>
      <c r="M234" s="197"/>
      <c r="N234" s="198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133</v>
      </c>
      <c r="AU234" s="14" t="s">
        <v>79</v>
      </c>
    </row>
    <row r="235" spans="1:65" s="2" customFormat="1" ht="60">
      <c r="A235" s="31"/>
      <c r="B235" s="32"/>
      <c r="C235" s="181" t="s">
        <v>365</v>
      </c>
      <c r="D235" s="181" t="s">
        <v>127</v>
      </c>
      <c r="E235" s="182" t="s">
        <v>366</v>
      </c>
      <c r="F235" s="183" t="s">
        <v>367</v>
      </c>
      <c r="G235" s="184" t="s">
        <v>130</v>
      </c>
      <c r="H235" s="185">
        <v>1</v>
      </c>
      <c r="I235" s="186"/>
      <c r="J235" s="187">
        <f>ROUND(I235*H235,2)</f>
        <v>0</v>
      </c>
      <c r="K235" s="183" t="s">
        <v>131</v>
      </c>
      <c r="L235" s="36"/>
      <c r="M235" s="188" t="s">
        <v>1</v>
      </c>
      <c r="N235" s="189" t="s">
        <v>37</v>
      </c>
      <c r="O235" s="68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2" t="s">
        <v>79</v>
      </c>
      <c r="AT235" s="192" t="s">
        <v>127</v>
      </c>
      <c r="AU235" s="192" t="s">
        <v>79</v>
      </c>
      <c r="AY235" s="14" t="s">
        <v>126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4" t="s">
        <v>79</v>
      </c>
      <c r="BK235" s="193">
        <f>ROUND(I235*H235,2)</f>
        <v>0</v>
      </c>
      <c r="BL235" s="14" t="s">
        <v>79</v>
      </c>
      <c r="BM235" s="192" t="s">
        <v>368</v>
      </c>
    </row>
    <row r="236" spans="1:65" s="2" customFormat="1" ht="78">
      <c r="A236" s="31"/>
      <c r="B236" s="32"/>
      <c r="C236" s="33"/>
      <c r="D236" s="194" t="s">
        <v>133</v>
      </c>
      <c r="E236" s="33"/>
      <c r="F236" s="195" t="s">
        <v>369</v>
      </c>
      <c r="G236" s="33"/>
      <c r="H236" s="33"/>
      <c r="I236" s="196"/>
      <c r="J236" s="33"/>
      <c r="K236" s="33"/>
      <c r="L236" s="36"/>
      <c r="M236" s="197"/>
      <c r="N236" s="198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133</v>
      </c>
      <c r="AU236" s="14" t="s">
        <v>79</v>
      </c>
    </row>
    <row r="237" spans="1:65" s="2" customFormat="1" ht="66.75" customHeight="1">
      <c r="A237" s="31"/>
      <c r="B237" s="32"/>
      <c r="C237" s="181" t="s">
        <v>370</v>
      </c>
      <c r="D237" s="181" t="s">
        <v>127</v>
      </c>
      <c r="E237" s="182" t="s">
        <v>371</v>
      </c>
      <c r="F237" s="183" t="s">
        <v>372</v>
      </c>
      <c r="G237" s="184" t="s">
        <v>130</v>
      </c>
      <c r="H237" s="185">
        <v>1</v>
      </c>
      <c r="I237" s="186"/>
      <c r="J237" s="187">
        <f>ROUND(I237*H237,2)</f>
        <v>0</v>
      </c>
      <c r="K237" s="183" t="s">
        <v>131</v>
      </c>
      <c r="L237" s="36"/>
      <c r="M237" s="188" t="s">
        <v>1</v>
      </c>
      <c r="N237" s="189" t="s">
        <v>37</v>
      </c>
      <c r="O237" s="68"/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2" t="s">
        <v>79</v>
      </c>
      <c r="AT237" s="192" t="s">
        <v>127</v>
      </c>
      <c r="AU237" s="192" t="s">
        <v>79</v>
      </c>
      <c r="AY237" s="14" t="s">
        <v>126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4" t="s">
        <v>79</v>
      </c>
      <c r="BK237" s="193">
        <f>ROUND(I237*H237,2)</f>
        <v>0</v>
      </c>
      <c r="BL237" s="14" t="s">
        <v>79</v>
      </c>
      <c r="BM237" s="192" t="s">
        <v>373</v>
      </c>
    </row>
    <row r="238" spans="1:65" s="2" customFormat="1" ht="87.75">
      <c r="A238" s="31"/>
      <c r="B238" s="32"/>
      <c r="C238" s="33"/>
      <c r="D238" s="194" t="s">
        <v>133</v>
      </c>
      <c r="E238" s="33"/>
      <c r="F238" s="195" t="s">
        <v>374</v>
      </c>
      <c r="G238" s="33"/>
      <c r="H238" s="33"/>
      <c r="I238" s="196"/>
      <c r="J238" s="33"/>
      <c r="K238" s="33"/>
      <c r="L238" s="36"/>
      <c r="M238" s="197"/>
      <c r="N238" s="198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133</v>
      </c>
      <c r="AU238" s="14" t="s">
        <v>79</v>
      </c>
    </row>
    <row r="239" spans="1:65" s="2" customFormat="1" ht="21.75" customHeight="1">
      <c r="A239" s="31"/>
      <c r="B239" s="32"/>
      <c r="C239" s="199" t="s">
        <v>375</v>
      </c>
      <c r="D239" s="199" t="s">
        <v>140</v>
      </c>
      <c r="E239" s="200" t="s">
        <v>376</v>
      </c>
      <c r="F239" s="201" t="s">
        <v>377</v>
      </c>
      <c r="G239" s="202" t="s">
        <v>130</v>
      </c>
      <c r="H239" s="203">
        <v>1</v>
      </c>
      <c r="I239" s="204"/>
      <c r="J239" s="205">
        <f>ROUND(I239*H239,2)</f>
        <v>0</v>
      </c>
      <c r="K239" s="201" t="s">
        <v>131</v>
      </c>
      <c r="L239" s="206"/>
      <c r="M239" s="207" t="s">
        <v>1</v>
      </c>
      <c r="N239" s="208" t="s">
        <v>37</v>
      </c>
      <c r="O239" s="68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2" t="s">
        <v>81</v>
      </c>
      <c r="AT239" s="192" t="s">
        <v>140</v>
      </c>
      <c r="AU239" s="192" t="s">
        <v>79</v>
      </c>
      <c r="AY239" s="14" t="s">
        <v>126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4" t="s">
        <v>79</v>
      </c>
      <c r="BK239" s="193">
        <f>ROUND(I239*H239,2)</f>
        <v>0</v>
      </c>
      <c r="BL239" s="14" t="s">
        <v>79</v>
      </c>
      <c r="BM239" s="192" t="s">
        <v>378</v>
      </c>
    </row>
    <row r="240" spans="1:65" s="2" customFormat="1" ht="11.25">
      <c r="A240" s="31"/>
      <c r="B240" s="32"/>
      <c r="C240" s="33"/>
      <c r="D240" s="194" t="s">
        <v>133</v>
      </c>
      <c r="E240" s="33"/>
      <c r="F240" s="195" t="s">
        <v>377</v>
      </c>
      <c r="G240" s="33"/>
      <c r="H240" s="33"/>
      <c r="I240" s="196"/>
      <c r="J240" s="33"/>
      <c r="K240" s="33"/>
      <c r="L240" s="36"/>
      <c r="M240" s="197"/>
      <c r="N240" s="198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133</v>
      </c>
      <c r="AU240" s="14" t="s">
        <v>79</v>
      </c>
    </row>
    <row r="241" spans="1:65" s="2" customFormat="1" ht="66.75" customHeight="1">
      <c r="A241" s="31"/>
      <c r="B241" s="32"/>
      <c r="C241" s="199" t="s">
        <v>379</v>
      </c>
      <c r="D241" s="199" t="s">
        <v>140</v>
      </c>
      <c r="E241" s="200" t="s">
        <v>380</v>
      </c>
      <c r="F241" s="201" t="s">
        <v>381</v>
      </c>
      <c r="G241" s="202" t="s">
        <v>130</v>
      </c>
      <c r="H241" s="203">
        <v>1</v>
      </c>
      <c r="I241" s="204"/>
      <c r="J241" s="205">
        <f>ROUND(I241*H241,2)</f>
        <v>0</v>
      </c>
      <c r="K241" s="201" t="s">
        <v>131</v>
      </c>
      <c r="L241" s="206"/>
      <c r="M241" s="207" t="s">
        <v>1</v>
      </c>
      <c r="N241" s="208" t="s">
        <v>37</v>
      </c>
      <c r="O241" s="68"/>
      <c r="P241" s="190">
        <f>O241*H241</f>
        <v>0</v>
      </c>
      <c r="Q241" s="190">
        <v>0</v>
      </c>
      <c r="R241" s="190">
        <f>Q241*H241</f>
        <v>0</v>
      </c>
      <c r="S241" s="190">
        <v>0</v>
      </c>
      <c r="T241" s="191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2" t="s">
        <v>81</v>
      </c>
      <c r="AT241" s="192" t="s">
        <v>140</v>
      </c>
      <c r="AU241" s="192" t="s">
        <v>79</v>
      </c>
      <c r="AY241" s="14" t="s">
        <v>126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4" t="s">
        <v>79</v>
      </c>
      <c r="BK241" s="193">
        <f>ROUND(I241*H241,2)</f>
        <v>0</v>
      </c>
      <c r="BL241" s="14" t="s">
        <v>79</v>
      </c>
      <c r="BM241" s="192" t="s">
        <v>382</v>
      </c>
    </row>
    <row r="242" spans="1:65" s="2" customFormat="1" ht="39">
      <c r="A242" s="31"/>
      <c r="B242" s="32"/>
      <c r="C242" s="33"/>
      <c r="D242" s="194" t="s">
        <v>133</v>
      </c>
      <c r="E242" s="33"/>
      <c r="F242" s="195" t="s">
        <v>381</v>
      </c>
      <c r="G242" s="33"/>
      <c r="H242" s="33"/>
      <c r="I242" s="196"/>
      <c r="J242" s="33"/>
      <c r="K242" s="33"/>
      <c r="L242" s="36"/>
      <c r="M242" s="209"/>
      <c r="N242" s="210"/>
      <c r="O242" s="211"/>
      <c r="P242" s="211"/>
      <c r="Q242" s="211"/>
      <c r="R242" s="211"/>
      <c r="S242" s="211"/>
      <c r="T242" s="212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133</v>
      </c>
      <c r="AU242" s="14" t="s">
        <v>79</v>
      </c>
    </row>
    <row r="243" spans="1:65" s="2" customFormat="1" ht="6.95" customHeight="1">
      <c r="A243" s="31"/>
      <c r="B243" s="51"/>
      <c r="C243" s="52"/>
      <c r="D243" s="52"/>
      <c r="E243" s="52"/>
      <c r="F243" s="52"/>
      <c r="G243" s="52"/>
      <c r="H243" s="52"/>
      <c r="I243" s="52"/>
      <c r="J243" s="52"/>
      <c r="K243" s="52"/>
      <c r="L243" s="36"/>
      <c r="M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</row>
  </sheetData>
  <sheetProtection algorithmName="SHA-512" hashValue="k1EFLfS0Pq3vzQHd1z0AE4YAJzXkohc1dXFq4Wwp0KMJXylBK8XOVssQ1c4EK3Q6rF3ecy5X1R3zING7TZPr+g==" saltValue="agkvqhxaZMCpGpjiyQmOmQ/VUb8bqOSm93O2R1HZW4YPd3eIb8xFzS9Pthp5pikGR5sq0FS/lixhr+rOficsaA==" spinCount="100000" sheet="1" objects="1" scenarios="1" formatColumns="0" formatRows="0" autoFilter="0"/>
  <autoFilter ref="C120:K242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89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81</v>
      </c>
    </row>
    <row r="4" spans="1:46" s="1" customFormat="1" ht="24.95" customHeight="1">
      <c r="B4" s="17"/>
      <c r="D4" s="114" t="s">
        <v>99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5" t="str">
        <f>'Rekapitulace stavby'!K6</f>
        <v>Údržba, opravy a odstraňování závad u SSZT 2021 - Opravy komponentů zabezpečovacích zařízení</v>
      </c>
      <c r="F7" s="266"/>
      <c r="G7" s="266"/>
      <c r="H7" s="266"/>
      <c r="L7" s="17"/>
    </row>
    <row r="8" spans="1:46" s="1" customFormat="1" ht="12" customHeight="1">
      <c r="B8" s="17"/>
      <c r="D8" s="116" t="s">
        <v>100</v>
      </c>
      <c r="L8" s="17"/>
    </row>
    <row r="9" spans="1:46" s="2" customFormat="1" ht="16.5" customHeight="1">
      <c r="A9" s="31"/>
      <c r="B9" s="36"/>
      <c r="C9" s="31"/>
      <c r="D9" s="31"/>
      <c r="E9" s="265" t="s">
        <v>101</v>
      </c>
      <c r="F9" s="267"/>
      <c r="G9" s="267"/>
      <c r="H9" s="267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102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68" t="s">
        <v>383</v>
      </c>
      <c r="F11" s="267"/>
      <c r="G11" s="267"/>
      <c r="H11" s="267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6" t="s">
        <v>25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26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69" t="str">
        <f>'Rekapitulace stavby'!E14</f>
        <v>Vyplň údaj</v>
      </c>
      <c r="F20" s="270"/>
      <c r="G20" s="270"/>
      <c r="H20" s="270"/>
      <c r="I20" s="116" t="s">
        <v>25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28</v>
      </c>
      <c r="E22" s="31"/>
      <c r="F22" s="31"/>
      <c r="G22" s="31"/>
      <c r="H22" s="31"/>
      <c r="I22" s="116" t="s">
        <v>24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25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30</v>
      </c>
      <c r="E25" s="31"/>
      <c r="F25" s="31"/>
      <c r="G25" s="31"/>
      <c r="H25" s="31"/>
      <c r="I25" s="116" t="s">
        <v>24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25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31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1" t="s">
        <v>1</v>
      </c>
      <c r="F29" s="271"/>
      <c r="G29" s="271"/>
      <c r="H29" s="271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32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34</v>
      </c>
      <c r="G34" s="31"/>
      <c r="H34" s="31"/>
      <c r="I34" s="124" t="s">
        <v>33</v>
      </c>
      <c r="J34" s="124" t="s">
        <v>35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36</v>
      </c>
      <c r="E35" s="116" t="s">
        <v>37</v>
      </c>
      <c r="F35" s="126">
        <f>ROUND((SUM(BE121:BE228)),  2)</f>
        <v>0</v>
      </c>
      <c r="G35" s="31"/>
      <c r="H35" s="31"/>
      <c r="I35" s="127">
        <v>0.21</v>
      </c>
      <c r="J35" s="126">
        <f>ROUND(((SUM(BE121:BE228))*I35),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38</v>
      </c>
      <c r="F36" s="126">
        <f>ROUND((SUM(BF121:BF228)),  2)</f>
        <v>0</v>
      </c>
      <c r="G36" s="31"/>
      <c r="H36" s="31"/>
      <c r="I36" s="127">
        <v>0.15</v>
      </c>
      <c r="J36" s="126">
        <f>ROUND(((SUM(BF121:BF228))*I36),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39</v>
      </c>
      <c r="F37" s="126">
        <f>ROUND((SUM(BG121:BG228)),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40</v>
      </c>
      <c r="F38" s="126">
        <f>ROUND((SUM(BH121:BH228)),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41</v>
      </c>
      <c r="F39" s="126">
        <f>ROUND((SUM(BI121:BI228)),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42</v>
      </c>
      <c r="E41" s="130"/>
      <c r="F41" s="130"/>
      <c r="G41" s="131" t="s">
        <v>43</v>
      </c>
      <c r="H41" s="132" t="s">
        <v>44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72" t="str">
        <f>E7</f>
        <v>Údržba, opravy a odstraňování závad u SSZT 2021 - Opravy komponentů zabezpečovacích zařízení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2" t="s">
        <v>101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102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0" t="str">
        <f>E11</f>
        <v>PS 01.2 - Dobíječe</v>
      </c>
      <c r="F89" s="274"/>
      <c r="G89" s="274"/>
      <c r="H89" s="274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28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26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105</v>
      </c>
      <c r="D96" s="147"/>
      <c r="E96" s="147"/>
      <c r="F96" s="147"/>
      <c r="G96" s="147"/>
      <c r="H96" s="147"/>
      <c r="I96" s="147"/>
      <c r="J96" s="148" t="s">
        <v>106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107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108</v>
      </c>
    </row>
    <row r="99" spans="1:47" s="9" customFormat="1" ht="24.95" customHeight="1">
      <c r="B99" s="150"/>
      <c r="C99" s="151"/>
      <c r="D99" s="152" t="s">
        <v>109</v>
      </c>
      <c r="E99" s="153"/>
      <c r="F99" s="153"/>
      <c r="G99" s="153"/>
      <c r="H99" s="153"/>
      <c r="I99" s="153"/>
      <c r="J99" s="154">
        <f>J196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110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6.25" customHeight="1">
      <c r="A109" s="31"/>
      <c r="B109" s="32"/>
      <c r="C109" s="33"/>
      <c r="D109" s="33"/>
      <c r="E109" s="272" t="str">
        <f>E7</f>
        <v>Údržba, opravy a odstraňování závad u SSZT 2021 - Opravy komponentů zabezpečovacích zařízení</v>
      </c>
      <c r="F109" s="273"/>
      <c r="G109" s="273"/>
      <c r="H109" s="27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100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2" t="s">
        <v>101</v>
      </c>
      <c r="F111" s="274"/>
      <c r="G111" s="274"/>
      <c r="H111" s="27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102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20" t="str">
        <f>E11</f>
        <v>PS 01.2 - Dobíječe</v>
      </c>
      <c r="F113" s="274"/>
      <c r="G113" s="274"/>
      <c r="H113" s="274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 xml:space="preserve"> </v>
      </c>
      <c r="G115" s="33"/>
      <c r="H115" s="33"/>
      <c r="I115" s="26" t="s">
        <v>22</v>
      </c>
      <c r="J115" s="63">
        <f>IF(J14="","",J14)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E17</f>
        <v xml:space="preserve"> </v>
      </c>
      <c r="G117" s="33"/>
      <c r="H117" s="33"/>
      <c r="I117" s="26" t="s">
        <v>28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26</v>
      </c>
      <c r="D118" s="33"/>
      <c r="E118" s="33"/>
      <c r="F118" s="24" t="str">
        <f>IF(E20="","",E20)</f>
        <v>Vyplň údaj</v>
      </c>
      <c r="G118" s="33"/>
      <c r="H118" s="33"/>
      <c r="I118" s="26" t="s">
        <v>30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56"/>
      <c r="B120" s="157"/>
      <c r="C120" s="158" t="s">
        <v>111</v>
      </c>
      <c r="D120" s="159" t="s">
        <v>57</v>
      </c>
      <c r="E120" s="159" t="s">
        <v>53</v>
      </c>
      <c r="F120" s="159" t="s">
        <v>54</v>
      </c>
      <c r="G120" s="159" t="s">
        <v>112</v>
      </c>
      <c r="H120" s="159" t="s">
        <v>113</v>
      </c>
      <c r="I120" s="159" t="s">
        <v>114</v>
      </c>
      <c r="J120" s="159" t="s">
        <v>106</v>
      </c>
      <c r="K120" s="160" t="s">
        <v>115</v>
      </c>
      <c r="L120" s="161"/>
      <c r="M120" s="72" t="s">
        <v>1</v>
      </c>
      <c r="N120" s="73" t="s">
        <v>36</v>
      </c>
      <c r="O120" s="73" t="s">
        <v>116</v>
      </c>
      <c r="P120" s="73" t="s">
        <v>117</v>
      </c>
      <c r="Q120" s="73" t="s">
        <v>118</v>
      </c>
      <c r="R120" s="73" t="s">
        <v>119</v>
      </c>
      <c r="S120" s="73" t="s">
        <v>120</v>
      </c>
      <c r="T120" s="74" t="s">
        <v>121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122</v>
      </c>
      <c r="D121" s="33"/>
      <c r="E121" s="33"/>
      <c r="F121" s="33"/>
      <c r="G121" s="33"/>
      <c r="H121" s="33"/>
      <c r="I121" s="33"/>
      <c r="J121" s="162">
        <f>BK121</f>
        <v>0</v>
      </c>
      <c r="K121" s="33"/>
      <c r="L121" s="36"/>
      <c r="M121" s="75"/>
      <c r="N121" s="163"/>
      <c r="O121" s="76"/>
      <c r="P121" s="164">
        <f>P122+SUM(P123:P196)</f>
        <v>0</v>
      </c>
      <c r="Q121" s="76"/>
      <c r="R121" s="164">
        <f>R122+SUM(R123:R196)</f>
        <v>0</v>
      </c>
      <c r="S121" s="76"/>
      <c r="T121" s="165">
        <f>T122+SUM(T123:T196)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71</v>
      </c>
      <c r="AU121" s="14" t="s">
        <v>108</v>
      </c>
      <c r="BK121" s="166">
        <f>BK122+SUM(BK123:BK196)</f>
        <v>0</v>
      </c>
    </row>
    <row r="122" spans="1:65" s="2" customFormat="1" ht="48">
      <c r="A122" s="31"/>
      <c r="B122" s="32"/>
      <c r="C122" s="199" t="s">
        <v>79</v>
      </c>
      <c r="D122" s="199" t="s">
        <v>140</v>
      </c>
      <c r="E122" s="200" t="s">
        <v>384</v>
      </c>
      <c r="F122" s="201" t="s">
        <v>385</v>
      </c>
      <c r="G122" s="202" t="s">
        <v>130</v>
      </c>
      <c r="H122" s="203">
        <v>10</v>
      </c>
      <c r="I122" s="204"/>
      <c r="J122" s="205">
        <f>ROUND(I122*H122,2)</f>
        <v>0</v>
      </c>
      <c r="K122" s="201" t="s">
        <v>131</v>
      </c>
      <c r="L122" s="206"/>
      <c r="M122" s="207" t="s">
        <v>1</v>
      </c>
      <c r="N122" s="208" t="s">
        <v>37</v>
      </c>
      <c r="O122" s="68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2" t="s">
        <v>81</v>
      </c>
      <c r="AT122" s="192" t="s">
        <v>140</v>
      </c>
      <c r="AU122" s="192" t="s">
        <v>72</v>
      </c>
      <c r="AY122" s="14" t="s">
        <v>126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4" t="s">
        <v>79</v>
      </c>
      <c r="BK122" s="193">
        <f>ROUND(I122*H122,2)</f>
        <v>0</v>
      </c>
      <c r="BL122" s="14" t="s">
        <v>79</v>
      </c>
      <c r="BM122" s="192" t="s">
        <v>386</v>
      </c>
    </row>
    <row r="123" spans="1:65" s="2" customFormat="1" ht="29.25">
      <c r="A123" s="31"/>
      <c r="B123" s="32"/>
      <c r="C123" s="33"/>
      <c r="D123" s="194" t="s">
        <v>133</v>
      </c>
      <c r="E123" s="33"/>
      <c r="F123" s="195" t="s">
        <v>385</v>
      </c>
      <c r="G123" s="33"/>
      <c r="H123" s="33"/>
      <c r="I123" s="196"/>
      <c r="J123" s="33"/>
      <c r="K123" s="33"/>
      <c r="L123" s="36"/>
      <c r="M123" s="197"/>
      <c r="N123" s="198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133</v>
      </c>
      <c r="AU123" s="14" t="s">
        <v>72</v>
      </c>
    </row>
    <row r="124" spans="1:65" s="2" customFormat="1" ht="48">
      <c r="A124" s="31"/>
      <c r="B124" s="32"/>
      <c r="C124" s="199" t="s">
        <v>81</v>
      </c>
      <c r="D124" s="199" t="s">
        <v>140</v>
      </c>
      <c r="E124" s="200" t="s">
        <v>387</v>
      </c>
      <c r="F124" s="201" t="s">
        <v>388</v>
      </c>
      <c r="G124" s="202" t="s">
        <v>130</v>
      </c>
      <c r="H124" s="203">
        <v>10</v>
      </c>
      <c r="I124" s="204"/>
      <c r="J124" s="205">
        <f>ROUND(I124*H124,2)</f>
        <v>0</v>
      </c>
      <c r="K124" s="201" t="s">
        <v>131</v>
      </c>
      <c r="L124" s="206"/>
      <c r="M124" s="207" t="s">
        <v>1</v>
      </c>
      <c r="N124" s="208" t="s">
        <v>37</v>
      </c>
      <c r="O124" s="68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2" t="s">
        <v>81</v>
      </c>
      <c r="AT124" s="192" t="s">
        <v>140</v>
      </c>
      <c r="AU124" s="192" t="s">
        <v>72</v>
      </c>
      <c r="AY124" s="14" t="s">
        <v>126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4" t="s">
        <v>79</v>
      </c>
      <c r="BK124" s="193">
        <f>ROUND(I124*H124,2)</f>
        <v>0</v>
      </c>
      <c r="BL124" s="14" t="s">
        <v>79</v>
      </c>
      <c r="BM124" s="192" t="s">
        <v>389</v>
      </c>
    </row>
    <row r="125" spans="1:65" s="2" customFormat="1" ht="29.25">
      <c r="A125" s="31"/>
      <c r="B125" s="32"/>
      <c r="C125" s="33"/>
      <c r="D125" s="194" t="s">
        <v>133</v>
      </c>
      <c r="E125" s="33"/>
      <c r="F125" s="195" t="s">
        <v>388</v>
      </c>
      <c r="G125" s="33"/>
      <c r="H125" s="33"/>
      <c r="I125" s="196"/>
      <c r="J125" s="33"/>
      <c r="K125" s="33"/>
      <c r="L125" s="36"/>
      <c r="M125" s="197"/>
      <c r="N125" s="198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133</v>
      </c>
      <c r="AU125" s="14" t="s">
        <v>72</v>
      </c>
    </row>
    <row r="126" spans="1:65" s="2" customFormat="1" ht="48">
      <c r="A126" s="31"/>
      <c r="B126" s="32"/>
      <c r="C126" s="199" t="s">
        <v>139</v>
      </c>
      <c r="D126" s="199" t="s">
        <v>140</v>
      </c>
      <c r="E126" s="200" t="s">
        <v>390</v>
      </c>
      <c r="F126" s="201" t="s">
        <v>391</v>
      </c>
      <c r="G126" s="202" t="s">
        <v>130</v>
      </c>
      <c r="H126" s="203">
        <v>1</v>
      </c>
      <c r="I126" s="204"/>
      <c r="J126" s="205">
        <f>ROUND(I126*H126,2)</f>
        <v>0</v>
      </c>
      <c r="K126" s="201" t="s">
        <v>131</v>
      </c>
      <c r="L126" s="206"/>
      <c r="M126" s="207" t="s">
        <v>1</v>
      </c>
      <c r="N126" s="208" t="s">
        <v>37</v>
      </c>
      <c r="O126" s="68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81</v>
      </c>
      <c r="AT126" s="192" t="s">
        <v>140</v>
      </c>
      <c r="AU126" s="192" t="s">
        <v>72</v>
      </c>
      <c r="AY126" s="14" t="s">
        <v>126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4" t="s">
        <v>79</v>
      </c>
      <c r="BK126" s="193">
        <f>ROUND(I126*H126,2)</f>
        <v>0</v>
      </c>
      <c r="BL126" s="14" t="s">
        <v>79</v>
      </c>
      <c r="BM126" s="192" t="s">
        <v>392</v>
      </c>
    </row>
    <row r="127" spans="1:65" s="2" customFormat="1" ht="29.25">
      <c r="A127" s="31"/>
      <c r="B127" s="32"/>
      <c r="C127" s="33"/>
      <c r="D127" s="194" t="s">
        <v>133</v>
      </c>
      <c r="E127" s="33"/>
      <c r="F127" s="195" t="s">
        <v>391</v>
      </c>
      <c r="G127" s="33"/>
      <c r="H127" s="33"/>
      <c r="I127" s="196"/>
      <c r="J127" s="33"/>
      <c r="K127" s="33"/>
      <c r="L127" s="36"/>
      <c r="M127" s="197"/>
      <c r="N127" s="198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133</v>
      </c>
      <c r="AU127" s="14" t="s">
        <v>72</v>
      </c>
    </row>
    <row r="128" spans="1:65" s="2" customFormat="1" ht="44.25" customHeight="1">
      <c r="A128" s="31"/>
      <c r="B128" s="32"/>
      <c r="C128" s="199" t="s">
        <v>125</v>
      </c>
      <c r="D128" s="199" t="s">
        <v>140</v>
      </c>
      <c r="E128" s="200" t="s">
        <v>393</v>
      </c>
      <c r="F128" s="201" t="s">
        <v>394</v>
      </c>
      <c r="G128" s="202" t="s">
        <v>130</v>
      </c>
      <c r="H128" s="203">
        <v>5</v>
      </c>
      <c r="I128" s="204"/>
      <c r="J128" s="205">
        <f>ROUND(I128*H128,2)</f>
        <v>0</v>
      </c>
      <c r="K128" s="201" t="s">
        <v>131</v>
      </c>
      <c r="L128" s="206"/>
      <c r="M128" s="207" t="s">
        <v>1</v>
      </c>
      <c r="N128" s="208" t="s">
        <v>37</v>
      </c>
      <c r="O128" s="68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81</v>
      </c>
      <c r="AT128" s="192" t="s">
        <v>140</v>
      </c>
      <c r="AU128" s="192" t="s">
        <v>72</v>
      </c>
      <c r="AY128" s="14" t="s">
        <v>126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4" t="s">
        <v>79</v>
      </c>
      <c r="BK128" s="193">
        <f>ROUND(I128*H128,2)</f>
        <v>0</v>
      </c>
      <c r="BL128" s="14" t="s">
        <v>79</v>
      </c>
      <c r="BM128" s="192" t="s">
        <v>395</v>
      </c>
    </row>
    <row r="129" spans="1:65" s="2" customFormat="1" ht="29.25">
      <c r="A129" s="31"/>
      <c r="B129" s="32"/>
      <c r="C129" s="33"/>
      <c r="D129" s="194" t="s">
        <v>133</v>
      </c>
      <c r="E129" s="33"/>
      <c r="F129" s="195" t="s">
        <v>394</v>
      </c>
      <c r="G129" s="33"/>
      <c r="H129" s="33"/>
      <c r="I129" s="196"/>
      <c r="J129" s="33"/>
      <c r="K129" s="33"/>
      <c r="L129" s="36"/>
      <c r="M129" s="197"/>
      <c r="N129" s="198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133</v>
      </c>
      <c r="AU129" s="14" t="s">
        <v>72</v>
      </c>
    </row>
    <row r="130" spans="1:65" s="2" customFormat="1" ht="44.25" customHeight="1">
      <c r="A130" s="31"/>
      <c r="B130" s="32"/>
      <c r="C130" s="199" t="s">
        <v>148</v>
      </c>
      <c r="D130" s="199" t="s">
        <v>140</v>
      </c>
      <c r="E130" s="200" t="s">
        <v>396</v>
      </c>
      <c r="F130" s="201" t="s">
        <v>397</v>
      </c>
      <c r="G130" s="202" t="s">
        <v>130</v>
      </c>
      <c r="H130" s="203">
        <v>2</v>
      </c>
      <c r="I130" s="204"/>
      <c r="J130" s="205">
        <f>ROUND(I130*H130,2)</f>
        <v>0</v>
      </c>
      <c r="K130" s="201" t="s">
        <v>131</v>
      </c>
      <c r="L130" s="206"/>
      <c r="M130" s="207" t="s">
        <v>1</v>
      </c>
      <c r="N130" s="208" t="s">
        <v>37</v>
      </c>
      <c r="O130" s="68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81</v>
      </c>
      <c r="AT130" s="192" t="s">
        <v>140</v>
      </c>
      <c r="AU130" s="192" t="s">
        <v>72</v>
      </c>
      <c r="AY130" s="14" t="s">
        <v>126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4" t="s">
        <v>79</v>
      </c>
      <c r="BK130" s="193">
        <f>ROUND(I130*H130,2)</f>
        <v>0</v>
      </c>
      <c r="BL130" s="14" t="s">
        <v>79</v>
      </c>
      <c r="BM130" s="192" t="s">
        <v>398</v>
      </c>
    </row>
    <row r="131" spans="1:65" s="2" customFormat="1" ht="29.25">
      <c r="A131" s="31"/>
      <c r="B131" s="32"/>
      <c r="C131" s="33"/>
      <c r="D131" s="194" t="s">
        <v>133</v>
      </c>
      <c r="E131" s="33"/>
      <c r="F131" s="195" t="s">
        <v>397</v>
      </c>
      <c r="G131" s="33"/>
      <c r="H131" s="33"/>
      <c r="I131" s="196"/>
      <c r="J131" s="33"/>
      <c r="K131" s="33"/>
      <c r="L131" s="36"/>
      <c r="M131" s="197"/>
      <c r="N131" s="198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133</v>
      </c>
      <c r="AU131" s="14" t="s">
        <v>72</v>
      </c>
    </row>
    <row r="132" spans="1:65" s="2" customFormat="1" ht="44.25" customHeight="1">
      <c r="A132" s="31"/>
      <c r="B132" s="32"/>
      <c r="C132" s="199" t="s">
        <v>152</v>
      </c>
      <c r="D132" s="199" t="s">
        <v>140</v>
      </c>
      <c r="E132" s="200" t="s">
        <v>399</v>
      </c>
      <c r="F132" s="201" t="s">
        <v>400</v>
      </c>
      <c r="G132" s="202" t="s">
        <v>130</v>
      </c>
      <c r="H132" s="203">
        <v>3</v>
      </c>
      <c r="I132" s="204"/>
      <c r="J132" s="205">
        <f>ROUND(I132*H132,2)</f>
        <v>0</v>
      </c>
      <c r="K132" s="201" t="s">
        <v>131</v>
      </c>
      <c r="L132" s="206"/>
      <c r="M132" s="207" t="s">
        <v>1</v>
      </c>
      <c r="N132" s="208" t="s">
        <v>37</v>
      </c>
      <c r="O132" s="68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81</v>
      </c>
      <c r="AT132" s="192" t="s">
        <v>140</v>
      </c>
      <c r="AU132" s="192" t="s">
        <v>72</v>
      </c>
      <c r="AY132" s="14" t="s">
        <v>126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4" t="s">
        <v>79</v>
      </c>
      <c r="BK132" s="193">
        <f>ROUND(I132*H132,2)</f>
        <v>0</v>
      </c>
      <c r="BL132" s="14" t="s">
        <v>79</v>
      </c>
      <c r="BM132" s="192" t="s">
        <v>401</v>
      </c>
    </row>
    <row r="133" spans="1:65" s="2" customFormat="1" ht="29.25">
      <c r="A133" s="31"/>
      <c r="B133" s="32"/>
      <c r="C133" s="33"/>
      <c r="D133" s="194" t="s">
        <v>133</v>
      </c>
      <c r="E133" s="33"/>
      <c r="F133" s="195" t="s">
        <v>400</v>
      </c>
      <c r="G133" s="33"/>
      <c r="H133" s="33"/>
      <c r="I133" s="196"/>
      <c r="J133" s="33"/>
      <c r="K133" s="33"/>
      <c r="L133" s="36"/>
      <c r="M133" s="197"/>
      <c r="N133" s="198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133</v>
      </c>
      <c r="AU133" s="14" t="s">
        <v>72</v>
      </c>
    </row>
    <row r="134" spans="1:65" s="2" customFormat="1" ht="44.25" customHeight="1">
      <c r="A134" s="31"/>
      <c r="B134" s="32"/>
      <c r="C134" s="199" t="s">
        <v>156</v>
      </c>
      <c r="D134" s="199" t="s">
        <v>140</v>
      </c>
      <c r="E134" s="200" t="s">
        <v>402</v>
      </c>
      <c r="F134" s="201" t="s">
        <v>403</v>
      </c>
      <c r="G134" s="202" t="s">
        <v>130</v>
      </c>
      <c r="H134" s="203">
        <v>1</v>
      </c>
      <c r="I134" s="204"/>
      <c r="J134" s="205">
        <f>ROUND(I134*H134,2)</f>
        <v>0</v>
      </c>
      <c r="K134" s="201" t="s">
        <v>131</v>
      </c>
      <c r="L134" s="206"/>
      <c r="M134" s="207" t="s">
        <v>1</v>
      </c>
      <c r="N134" s="208" t="s">
        <v>37</v>
      </c>
      <c r="O134" s="68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81</v>
      </c>
      <c r="AT134" s="192" t="s">
        <v>140</v>
      </c>
      <c r="AU134" s="192" t="s">
        <v>72</v>
      </c>
      <c r="AY134" s="14" t="s">
        <v>126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4" t="s">
        <v>79</v>
      </c>
      <c r="BK134" s="193">
        <f>ROUND(I134*H134,2)</f>
        <v>0</v>
      </c>
      <c r="BL134" s="14" t="s">
        <v>79</v>
      </c>
      <c r="BM134" s="192" t="s">
        <v>404</v>
      </c>
    </row>
    <row r="135" spans="1:65" s="2" customFormat="1" ht="29.25">
      <c r="A135" s="31"/>
      <c r="B135" s="32"/>
      <c r="C135" s="33"/>
      <c r="D135" s="194" t="s">
        <v>133</v>
      </c>
      <c r="E135" s="33"/>
      <c r="F135" s="195" t="s">
        <v>403</v>
      </c>
      <c r="G135" s="33"/>
      <c r="H135" s="33"/>
      <c r="I135" s="196"/>
      <c r="J135" s="33"/>
      <c r="K135" s="33"/>
      <c r="L135" s="36"/>
      <c r="M135" s="197"/>
      <c r="N135" s="198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133</v>
      </c>
      <c r="AU135" s="14" t="s">
        <v>72</v>
      </c>
    </row>
    <row r="136" spans="1:65" s="2" customFormat="1" ht="44.25" customHeight="1">
      <c r="A136" s="31"/>
      <c r="B136" s="32"/>
      <c r="C136" s="199" t="s">
        <v>160</v>
      </c>
      <c r="D136" s="199" t="s">
        <v>140</v>
      </c>
      <c r="E136" s="200" t="s">
        <v>405</v>
      </c>
      <c r="F136" s="201" t="s">
        <v>406</v>
      </c>
      <c r="G136" s="202" t="s">
        <v>130</v>
      </c>
      <c r="H136" s="203">
        <v>1</v>
      </c>
      <c r="I136" s="204"/>
      <c r="J136" s="205">
        <f>ROUND(I136*H136,2)</f>
        <v>0</v>
      </c>
      <c r="K136" s="201" t="s">
        <v>131</v>
      </c>
      <c r="L136" s="206"/>
      <c r="M136" s="207" t="s">
        <v>1</v>
      </c>
      <c r="N136" s="208" t="s">
        <v>37</v>
      </c>
      <c r="O136" s="68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81</v>
      </c>
      <c r="AT136" s="192" t="s">
        <v>140</v>
      </c>
      <c r="AU136" s="192" t="s">
        <v>72</v>
      </c>
      <c r="AY136" s="14" t="s">
        <v>126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4" t="s">
        <v>79</v>
      </c>
      <c r="BK136" s="193">
        <f>ROUND(I136*H136,2)</f>
        <v>0</v>
      </c>
      <c r="BL136" s="14" t="s">
        <v>79</v>
      </c>
      <c r="BM136" s="192" t="s">
        <v>407</v>
      </c>
    </row>
    <row r="137" spans="1:65" s="2" customFormat="1" ht="29.25">
      <c r="A137" s="31"/>
      <c r="B137" s="32"/>
      <c r="C137" s="33"/>
      <c r="D137" s="194" t="s">
        <v>133</v>
      </c>
      <c r="E137" s="33"/>
      <c r="F137" s="195" t="s">
        <v>406</v>
      </c>
      <c r="G137" s="33"/>
      <c r="H137" s="33"/>
      <c r="I137" s="196"/>
      <c r="J137" s="33"/>
      <c r="K137" s="33"/>
      <c r="L137" s="36"/>
      <c r="M137" s="197"/>
      <c r="N137" s="198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133</v>
      </c>
      <c r="AU137" s="14" t="s">
        <v>72</v>
      </c>
    </row>
    <row r="138" spans="1:65" s="2" customFormat="1" ht="44.25" customHeight="1">
      <c r="A138" s="31"/>
      <c r="B138" s="32"/>
      <c r="C138" s="199" t="s">
        <v>164</v>
      </c>
      <c r="D138" s="199" t="s">
        <v>140</v>
      </c>
      <c r="E138" s="200" t="s">
        <v>408</v>
      </c>
      <c r="F138" s="201" t="s">
        <v>409</v>
      </c>
      <c r="G138" s="202" t="s">
        <v>130</v>
      </c>
      <c r="H138" s="203">
        <v>1</v>
      </c>
      <c r="I138" s="204"/>
      <c r="J138" s="205">
        <f>ROUND(I138*H138,2)</f>
        <v>0</v>
      </c>
      <c r="K138" s="201" t="s">
        <v>131</v>
      </c>
      <c r="L138" s="206"/>
      <c r="M138" s="207" t="s">
        <v>1</v>
      </c>
      <c r="N138" s="208" t="s">
        <v>37</v>
      </c>
      <c r="O138" s="68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81</v>
      </c>
      <c r="AT138" s="192" t="s">
        <v>140</v>
      </c>
      <c r="AU138" s="192" t="s">
        <v>72</v>
      </c>
      <c r="AY138" s="14" t="s">
        <v>126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4" t="s">
        <v>79</v>
      </c>
      <c r="BK138" s="193">
        <f>ROUND(I138*H138,2)</f>
        <v>0</v>
      </c>
      <c r="BL138" s="14" t="s">
        <v>79</v>
      </c>
      <c r="BM138" s="192" t="s">
        <v>410</v>
      </c>
    </row>
    <row r="139" spans="1:65" s="2" customFormat="1" ht="29.25">
      <c r="A139" s="31"/>
      <c r="B139" s="32"/>
      <c r="C139" s="33"/>
      <c r="D139" s="194" t="s">
        <v>133</v>
      </c>
      <c r="E139" s="33"/>
      <c r="F139" s="195" t="s">
        <v>409</v>
      </c>
      <c r="G139" s="33"/>
      <c r="H139" s="33"/>
      <c r="I139" s="196"/>
      <c r="J139" s="33"/>
      <c r="K139" s="33"/>
      <c r="L139" s="36"/>
      <c r="M139" s="197"/>
      <c r="N139" s="198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133</v>
      </c>
      <c r="AU139" s="14" t="s">
        <v>72</v>
      </c>
    </row>
    <row r="140" spans="1:65" s="2" customFormat="1" ht="44.25" customHeight="1">
      <c r="A140" s="31"/>
      <c r="B140" s="32"/>
      <c r="C140" s="199" t="s">
        <v>169</v>
      </c>
      <c r="D140" s="199" t="s">
        <v>140</v>
      </c>
      <c r="E140" s="200" t="s">
        <v>411</v>
      </c>
      <c r="F140" s="201" t="s">
        <v>412</v>
      </c>
      <c r="G140" s="202" t="s">
        <v>130</v>
      </c>
      <c r="H140" s="203">
        <v>1</v>
      </c>
      <c r="I140" s="204"/>
      <c r="J140" s="205">
        <f>ROUND(I140*H140,2)</f>
        <v>0</v>
      </c>
      <c r="K140" s="201" t="s">
        <v>131</v>
      </c>
      <c r="L140" s="206"/>
      <c r="M140" s="207" t="s">
        <v>1</v>
      </c>
      <c r="N140" s="208" t="s">
        <v>37</v>
      </c>
      <c r="O140" s="68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81</v>
      </c>
      <c r="AT140" s="192" t="s">
        <v>140</v>
      </c>
      <c r="AU140" s="192" t="s">
        <v>72</v>
      </c>
      <c r="AY140" s="14" t="s">
        <v>126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4" t="s">
        <v>79</v>
      </c>
      <c r="BK140" s="193">
        <f>ROUND(I140*H140,2)</f>
        <v>0</v>
      </c>
      <c r="BL140" s="14" t="s">
        <v>79</v>
      </c>
      <c r="BM140" s="192" t="s">
        <v>413</v>
      </c>
    </row>
    <row r="141" spans="1:65" s="2" customFormat="1" ht="29.25">
      <c r="A141" s="31"/>
      <c r="B141" s="32"/>
      <c r="C141" s="33"/>
      <c r="D141" s="194" t="s">
        <v>133</v>
      </c>
      <c r="E141" s="33"/>
      <c r="F141" s="195" t="s">
        <v>412</v>
      </c>
      <c r="G141" s="33"/>
      <c r="H141" s="33"/>
      <c r="I141" s="196"/>
      <c r="J141" s="33"/>
      <c r="K141" s="33"/>
      <c r="L141" s="36"/>
      <c r="M141" s="197"/>
      <c r="N141" s="198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133</v>
      </c>
      <c r="AU141" s="14" t="s">
        <v>72</v>
      </c>
    </row>
    <row r="142" spans="1:65" s="2" customFormat="1" ht="44.25" customHeight="1">
      <c r="A142" s="31"/>
      <c r="B142" s="32"/>
      <c r="C142" s="199" t="s">
        <v>173</v>
      </c>
      <c r="D142" s="199" t="s">
        <v>140</v>
      </c>
      <c r="E142" s="200" t="s">
        <v>414</v>
      </c>
      <c r="F142" s="201" t="s">
        <v>415</v>
      </c>
      <c r="G142" s="202" t="s">
        <v>130</v>
      </c>
      <c r="H142" s="203">
        <v>1</v>
      </c>
      <c r="I142" s="204"/>
      <c r="J142" s="205">
        <f>ROUND(I142*H142,2)</f>
        <v>0</v>
      </c>
      <c r="K142" s="201" t="s">
        <v>131</v>
      </c>
      <c r="L142" s="206"/>
      <c r="M142" s="207" t="s">
        <v>1</v>
      </c>
      <c r="N142" s="208" t="s">
        <v>37</v>
      </c>
      <c r="O142" s="68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81</v>
      </c>
      <c r="AT142" s="192" t="s">
        <v>140</v>
      </c>
      <c r="AU142" s="192" t="s">
        <v>72</v>
      </c>
      <c r="AY142" s="14" t="s">
        <v>126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4" t="s">
        <v>79</v>
      </c>
      <c r="BK142" s="193">
        <f>ROUND(I142*H142,2)</f>
        <v>0</v>
      </c>
      <c r="BL142" s="14" t="s">
        <v>79</v>
      </c>
      <c r="BM142" s="192" t="s">
        <v>416</v>
      </c>
    </row>
    <row r="143" spans="1:65" s="2" customFormat="1" ht="29.25">
      <c r="A143" s="31"/>
      <c r="B143" s="32"/>
      <c r="C143" s="33"/>
      <c r="D143" s="194" t="s">
        <v>133</v>
      </c>
      <c r="E143" s="33"/>
      <c r="F143" s="195" t="s">
        <v>415</v>
      </c>
      <c r="G143" s="33"/>
      <c r="H143" s="33"/>
      <c r="I143" s="196"/>
      <c r="J143" s="33"/>
      <c r="K143" s="33"/>
      <c r="L143" s="36"/>
      <c r="M143" s="197"/>
      <c r="N143" s="198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133</v>
      </c>
      <c r="AU143" s="14" t="s">
        <v>72</v>
      </c>
    </row>
    <row r="144" spans="1:65" s="2" customFormat="1" ht="44.25" customHeight="1">
      <c r="A144" s="31"/>
      <c r="B144" s="32"/>
      <c r="C144" s="199" t="s">
        <v>177</v>
      </c>
      <c r="D144" s="199" t="s">
        <v>140</v>
      </c>
      <c r="E144" s="200" t="s">
        <v>417</v>
      </c>
      <c r="F144" s="201" t="s">
        <v>418</v>
      </c>
      <c r="G144" s="202" t="s">
        <v>130</v>
      </c>
      <c r="H144" s="203">
        <v>1</v>
      </c>
      <c r="I144" s="204"/>
      <c r="J144" s="205">
        <f>ROUND(I144*H144,2)</f>
        <v>0</v>
      </c>
      <c r="K144" s="201" t="s">
        <v>131</v>
      </c>
      <c r="L144" s="206"/>
      <c r="M144" s="207" t="s">
        <v>1</v>
      </c>
      <c r="N144" s="208" t="s">
        <v>37</v>
      </c>
      <c r="O144" s="68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81</v>
      </c>
      <c r="AT144" s="192" t="s">
        <v>140</v>
      </c>
      <c r="AU144" s="192" t="s">
        <v>72</v>
      </c>
      <c r="AY144" s="14" t="s">
        <v>126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4" t="s">
        <v>79</v>
      </c>
      <c r="BK144" s="193">
        <f>ROUND(I144*H144,2)</f>
        <v>0</v>
      </c>
      <c r="BL144" s="14" t="s">
        <v>79</v>
      </c>
      <c r="BM144" s="192" t="s">
        <v>419</v>
      </c>
    </row>
    <row r="145" spans="1:65" s="2" customFormat="1" ht="29.25">
      <c r="A145" s="31"/>
      <c r="B145" s="32"/>
      <c r="C145" s="33"/>
      <c r="D145" s="194" t="s">
        <v>133</v>
      </c>
      <c r="E145" s="33"/>
      <c r="F145" s="195" t="s">
        <v>418</v>
      </c>
      <c r="G145" s="33"/>
      <c r="H145" s="33"/>
      <c r="I145" s="196"/>
      <c r="J145" s="33"/>
      <c r="K145" s="33"/>
      <c r="L145" s="36"/>
      <c r="M145" s="197"/>
      <c r="N145" s="198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133</v>
      </c>
      <c r="AU145" s="14" t="s">
        <v>72</v>
      </c>
    </row>
    <row r="146" spans="1:65" s="2" customFormat="1" ht="44.25" customHeight="1">
      <c r="A146" s="31"/>
      <c r="B146" s="32"/>
      <c r="C146" s="199" t="s">
        <v>181</v>
      </c>
      <c r="D146" s="199" t="s">
        <v>140</v>
      </c>
      <c r="E146" s="200" t="s">
        <v>420</v>
      </c>
      <c r="F146" s="201" t="s">
        <v>421</v>
      </c>
      <c r="G146" s="202" t="s">
        <v>130</v>
      </c>
      <c r="H146" s="203">
        <v>1</v>
      </c>
      <c r="I146" s="204"/>
      <c r="J146" s="205">
        <f>ROUND(I146*H146,2)</f>
        <v>0</v>
      </c>
      <c r="K146" s="201" t="s">
        <v>131</v>
      </c>
      <c r="L146" s="206"/>
      <c r="M146" s="207" t="s">
        <v>1</v>
      </c>
      <c r="N146" s="208" t="s">
        <v>37</v>
      </c>
      <c r="O146" s="68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81</v>
      </c>
      <c r="AT146" s="192" t="s">
        <v>140</v>
      </c>
      <c r="AU146" s="192" t="s">
        <v>72</v>
      </c>
      <c r="AY146" s="14" t="s">
        <v>126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4" t="s">
        <v>79</v>
      </c>
      <c r="BK146" s="193">
        <f>ROUND(I146*H146,2)</f>
        <v>0</v>
      </c>
      <c r="BL146" s="14" t="s">
        <v>79</v>
      </c>
      <c r="BM146" s="192" t="s">
        <v>422</v>
      </c>
    </row>
    <row r="147" spans="1:65" s="2" customFormat="1" ht="29.25">
      <c r="A147" s="31"/>
      <c r="B147" s="32"/>
      <c r="C147" s="33"/>
      <c r="D147" s="194" t="s">
        <v>133</v>
      </c>
      <c r="E147" s="33"/>
      <c r="F147" s="195" t="s">
        <v>421</v>
      </c>
      <c r="G147" s="33"/>
      <c r="H147" s="33"/>
      <c r="I147" s="196"/>
      <c r="J147" s="33"/>
      <c r="K147" s="33"/>
      <c r="L147" s="36"/>
      <c r="M147" s="197"/>
      <c r="N147" s="198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133</v>
      </c>
      <c r="AU147" s="14" t="s">
        <v>72</v>
      </c>
    </row>
    <row r="148" spans="1:65" s="2" customFormat="1" ht="44.25" customHeight="1">
      <c r="A148" s="31"/>
      <c r="B148" s="32"/>
      <c r="C148" s="199" t="s">
        <v>185</v>
      </c>
      <c r="D148" s="199" t="s">
        <v>140</v>
      </c>
      <c r="E148" s="200" t="s">
        <v>423</v>
      </c>
      <c r="F148" s="201" t="s">
        <v>424</v>
      </c>
      <c r="G148" s="202" t="s">
        <v>130</v>
      </c>
      <c r="H148" s="203">
        <v>1</v>
      </c>
      <c r="I148" s="204"/>
      <c r="J148" s="205">
        <f>ROUND(I148*H148,2)</f>
        <v>0</v>
      </c>
      <c r="K148" s="201" t="s">
        <v>131</v>
      </c>
      <c r="L148" s="206"/>
      <c r="M148" s="207" t="s">
        <v>1</v>
      </c>
      <c r="N148" s="208" t="s">
        <v>37</v>
      </c>
      <c r="O148" s="68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81</v>
      </c>
      <c r="AT148" s="192" t="s">
        <v>140</v>
      </c>
      <c r="AU148" s="192" t="s">
        <v>72</v>
      </c>
      <c r="AY148" s="14" t="s">
        <v>126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4" t="s">
        <v>79</v>
      </c>
      <c r="BK148" s="193">
        <f>ROUND(I148*H148,2)</f>
        <v>0</v>
      </c>
      <c r="BL148" s="14" t="s">
        <v>79</v>
      </c>
      <c r="BM148" s="192" t="s">
        <v>425</v>
      </c>
    </row>
    <row r="149" spans="1:65" s="2" customFormat="1" ht="29.25">
      <c r="A149" s="31"/>
      <c r="B149" s="32"/>
      <c r="C149" s="33"/>
      <c r="D149" s="194" t="s">
        <v>133</v>
      </c>
      <c r="E149" s="33"/>
      <c r="F149" s="195" t="s">
        <v>424</v>
      </c>
      <c r="G149" s="33"/>
      <c r="H149" s="33"/>
      <c r="I149" s="196"/>
      <c r="J149" s="33"/>
      <c r="K149" s="33"/>
      <c r="L149" s="36"/>
      <c r="M149" s="197"/>
      <c r="N149" s="198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72</v>
      </c>
    </row>
    <row r="150" spans="1:65" s="2" customFormat="1" ht="44.25" customHeight="1">
      <c r="A150" s="31"/>
      <c r="B150" s="32"/>
      <c r="C150" s="199" t="s">
        <v>8</v>
      </c>
      <c r="D150" s="199" t="s">
        <v>140</v>
      </c>
      <c r="E150" s="200" t="s">
        <v>426</v>
      </c>
      <c r="F150" s="201" t="s">
        <v>427</v>
      </c>
      <c r="G150" s="202" t="s">
        <v>130</v>
      </c>
      <c r="H150" s="203">
        <v>1</v>
      </c>
      <c r="I150" s="204"/>
      <c r="J150" s="205">
        <f>ROUND(I150*H150,2)</f>
        <v>0</v>
      </c>
      <c r="K150" s="201" t="s">
        <v>131</v>
      </c>
      <c r="L150" s="206"/>
      <c r="M150" s="207" t="s">
        <v>1</v>
      </c>
      <c r="N150" s="208" t="s">
        <v>37</v>
      </c>
      <c r="O150" s="68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81</v>
      </c>
      <c r="AT150" s="192" t="s">
        <v>140</v>
      </c>
      <c r="AU150" s="192" t="s">
        <v>72</v>
      </c>
      <c r="AY150" s="14" t="s">
        <v>126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4" t="s">
        <v>79</v>
      </c>
      <c r="BK150" s="193">
        <f>ROUND(I150*H150,2)</f>
        <v>0</v>
      </c>
      <c r="BL150" s="14" t="s">
        <v>79</v>
      </c>
      <c r="BM150" s="192" t="s">
        <v>428</v>
      </c>
    </row>
    <row r="151" spans="1:65" s="2" customFormat="1" ht="29.25">
      <c r="A151" s="31"/>
      <c r="B151" s="32"/>
      <c r="C151" s="33"/>
      <c r="D151" s="194" t="s">
        <v>133</v>
      </c>
      <c r="E151" s="33"/>
      <c r="F151" s="195" t="s">
        <v>427</v>
      </c>
      <c r="G151" s="33"/>
      <c r="H151" s="33"/>
      <c r="I151" s="196"/>
      <c r="J151" s="33"/>
      <c r="K151" s="33"/>
      <c r="L151" s="36"/>
      <c r="M151" s="197"/>
      <c r="N151" s="198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133</v>
      </c>
      <c r="AU151" s="14" t="s">
        <v>72</v>
      </c>
    </row>
    <row r="152" spans="1:65" s="2" customFormat="1" ht="44.25" customHeight="1">
      <c r="A152" s="31"/>
      <c r="B152" s="32"/>
      <c r="C152" s="199" t="s">
        <v>192</v>
      </c>
      <c r="D152" s="199" t="s">
        <v>140</v>
      </c>
      <c r="E152" s="200" t="s">
        <v>429</v>
      </c>
      <c r="F152" s="201" t="s">
        <v>430</v>
      </c>
      <c r="G152" s="202" t="s">
        <v>130</v>
      </c>
      <c r="H152" s="203">
        <v>1</v>
      </c>
      <c r="I152" s="204"/>
      <c r="J152" s="205">
        <f>ROUND(I152*H152,2)</f>
        <v>0</v>
      </c>
      <c r="K152" s="201" t="s">
        <v>131</v>
      </c>
      <c r="L152" s="206"/>
      <c r="M152" s="207" t="s">
        <v>1</v>
      </c>
      <c r="N152" s="208" t="s">
        <v>37</v>
      </c>
      <c r="O152" s="68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81</v>
      </c>
      <c r="AT152" s="192" t="s">
        <v>140</v>
      </c>
      <c r="AU152" s="192" t="s">
        <v>72</v>
      </c>
      <c r="AY152" s="14" t="s">
        <v>126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4" t="s">
        <v>79</v>
      </c>
      <c r="BK152" s="193">
        <f>ROUND(I152*H152,2)</f>
        <v>0</v>
      </c>
      <c r="BL152" s="14" t="s">
        <v>79</v>
      </c>
      <c r="BM152" s="192" t="s">
        <v>431</v>
      </c>
    </row>
    <row r="153" spans="1:65" s="2" customFormat="1" ht="29.25">
      <c r="A153" s="31"/>
      <c r="B153" s="32"/>
      <c r="C153" s="33"/>
      <c r="D153" s="194" t="s">
        <v>133</v>
      </c>
      <c r="E153" s="33"/>
      <c r="F153" s="195" t="s">
        <v>430</v>
      </c>
      <c r="G153" s="33"/>
      <c r="H153" s="33"/>
      <c r="I153" s="196"/>
      <c r="J153" s="33"/>
      <c r="K153" s="33"/>
      <c r="L153" s="36"/>
      <c r="M153" s="197"/>
      <c r="N153" s="198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133</v>
      </c>
      <c r="AU153" s="14" t="s">
        <v>72</v>
      </c>
    </row>
    <row r="154" spans="1:65" s="2" customFormat="1" ht="44.25" customHeight="1">
      <c r="A154" s="31"/>
      <c r="B154" s="32"/>
      <c r="C154" s="199" t="s">
        <v>196</v>
      </c>
      <c r="D154" s="199" t="s">
        <v>140</v>
      </c>
      <c r="E154" s="200" t="s">
        <v>432</v>
      </c>
      <c r="F154" s="201" t="s">
        <v>433</v>
      </c>
      <c r="G154" s="202" t="s">
        <v>130</v>
      </c>
      <c r="H154" s="203">
        <v>1</v>
      </c>
      <c r="I154" s="204"/>
      <c r="J154" s="205">
        <f>ROUND(I154*H154,2)</f>
        <v>0</v>
      </c>
      <c r="K154" s="201" t="s">
        <v>131</v>
      </c>
      <c r="L154" s="206"/>
      <c r="M154" s="207" t="s">
        <v>1</v>
      </c>
      <c r="N154" s="208" t="s">
        <v>37</v>
      </c>
      <c r="O154" s="68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81</v>
      </c>
      <c r="AT154" s="192" t="s">
        <v>140</v>
      </c>
      <c r="AU154" s="192" t="s">
        <v>72</v>
      </c>
      <c r="AY154" s="14" t="s">
        <v>126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4" t="s">
        <v>79</v>
      </c>
      <c r="BK154" s="193">
        <f>ROUND(I154*H154,2)</f>
        <v>0</v>
      </c>
      <c r="BL154" s="14" t="s">
        <v>79</v>
      </c>
      <c r="BM154" s="192" t="s">
        <v>434</v>
      </c>
    </row>
    <row r="155" spans="1:65" s="2" customFormat="1" ht="29.25">
      <c r="A155" s="31"/>
      <c r="B155" s="32"/>
      <c r="C155" s="33"/>
      <c r="D155" s="194" t="s">
        <v>133</v>
      </c>
      <c r="E155" s="33"/>
      <c r="F155" s="195" t="s">
        <v>433</v>
      </c>
      <c r="G155" s="33"/>
      <c r="H155" s="33"/>
      <c r="I155" s="196"/>
      <c r="J155" s="33"/>
      <c r="K155" s="33"/>
      <c r="L155" s="36"/>
      <c r="M155" s="197"/>
      <c r="N155" s="198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133</v>
      </c>
      <c r="AU155" s="14" t="s">
        <v>72</v>
      </c>
    </row>
    <row r="156" spans="1:65" s="2" customFormat="1" ht="60">
      <c r="A156" s="31"/>
      <c r="B156" s="32"/>
      <c r="C156" s="199" t="s">
        <v>200</v>
      </c>
      <c r="D156" s="199" t="s">
        <v>140</v>
      </c>
      <c r="E156" s="200" t="s">
        <v>435</v>
      </c>
      <c r="F156" s="201" t="s">
        <v>436</v>
      </c>
      <c r="G156" s="202" t="s">
        <v>130</v>
      </c>
      <c r="H156" s="203">
        <v>1</v>
      </c>
      <c r="I156" s="204"/>
      <c r="J156" s="205">
        <f>ROUND(I156*H156,2)</f>
        <v>0</v>
      </c>
      <c r="K156" s="201" t="s">
        <v>131</v>
      </c>
      <c r="L156" s="206"/>
      <c r="M156" s="207" t="s">
        <v>1</v>
      </c>
      <c r="N156" s="208" t="s">
        <v>37</v>
      </c>
      <c r="O156" s="68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81</v>
      </c>
      <c r="AT156" s="192" t="s">
        <v>140</v>
      </c>
      <c r="AU156" s="192" t="s">
        <v>72</v>
      </c>
      <c r="AY156" s="14" t="s">
        <v>126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4" t="s">
        <v>79</v>
      </c>
      <c r="BK156" s="193">
        <f>ROUND(I156*H156,2)</f>
        <v>0</v>
      </c>
      <c r="BL156" s="14" t="s">
        <v>79</v>
      </c>
      <c r="BM156" s="192" t="s">
        <v>437</v>
      </c>
    </row>
    <row r="157" spans="1:65" s="2" customFormat="1" ht="39">
      <c r="A157" s="31"/>
      <c r="B157" s="32"/>
      <c r="C157" s="33"/>
      <c r="D157" s="194" t="s">
        <v>133</v>
      </c>
      <c r="E157" s="33"/>
      <c r="F157" s="195" t="s">
        <v>436</v>
      </c>
      <c r="G157" s="33"/>
      <c r="H157" s="33"/>
      <c r="I157" s="196"/>
      <c r="J157" s="33"/>
      <c r="K157" s="33"/>
      <c r="L157" s="36"/>
      <c r="M157" s="197"/>
      <c r="N157" s="198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133</v>
      </c>
      <c r="AU157" s="14" t="s">
        <v>72</v>
      </c>
    </row>
    <row r="158" spans="1:65" s="2" customFormat="1" ht="60">
      <c r="A158" s="31"/>
      <c r="B158" s="32"/>
      <c r="C158" s="199" t="s">
        <v>204</v>
      </c>
      <c r="D158" s="199" t="s">
        <v>140</v>
      </c>
      <c r="E158" s="200" t="s">
        <v>438</v>
      </c>
      <c r="F158" s="201" t="s">
        <v>439</v>
      </c>
      <c r="G158" s="202" t="s">
        <v>130</v>
      </c>
      <c r="H158" s="203">
        <v>1</v>
      </c>
      <c r="I158" s="204"/>
      <c r="J158" s="205">
        <f>ROUND(I158*H158,2)</f>
        <v>0</v>
      </c>
      <c r="K158" s="201" t="s">
        <v>131</v>
      </c>
      <c r="L158" s="206"/>
      <c r="M158" s="207" t="s">
        <v>1</v>
      </c>
      <c r="N158" s="208" t="s">
        <v>37</v>
      </c>
      <c r="O158" s="68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81</v>
      </c>
      <c r="AT158" s="192" t="s">
        <v>140</v>
      </c>
      <c r="AU158" s="192" t="s">
        <v>72</v>
      </c>
      <c r="AY158" s="14" t="s">
        <v>126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4" t="s">
        <v>79</v>
      </c>
      <c r="BK158" s="193">
        <f>ROUND(I158*H158,2)</f>
        <v>0</v>
      </c>
      <c r="BL158" s="14" t="s">
        <v>79</v>
      </c>
      <c r="BM158" s="192" t="s">
        <v>440</v>
      </c>
    </row>
    <row r="159" spans="1:65" s="2" customFormat="1" ht="39">
      <c r="A159" s="31"/>
      <c r="B159" s="32"/>
      <c r="C159" s="33"/>
      <c r="D159" s="194" t="s">
        <v>133</v>
      </c>
      <c r="E159" s="33"/>
      <c r="F159" s="195" t="s">
        <v>439</v>
      </c>
      <c r="G159" s="33"/>
      <c r="H159" s="33"/>
      <c r="I159" s="196"/>
      <c r="J159" s="33"/>
      <c r="K159" s="33"/>
      <c r="L159" s="36"/>
      <c r="M159" s="197"/>
      <c r="N159" s="198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133</v>
      </c>
      <c r="AU159" s="14" t="s">
        <v>72</v>
      </c>
    </row>
    <row r="160" spans="1:65" s="2" customFormat="1" ht="60">
      <c r="A160" s="31"/>
      <c r="B160" s="32"/>
      <c r="C160" s="199" t="s">
        <v>208</v>
      </c>
      <c r="D160" s="199" t="s">
        <v>140</v>
      </c>
      <c r="E160" s="200" t="s">
        <v>441</v>
      </c>
      <c r="F160" s="201" t="s">
        <v>442</v>
      </c>
      <c r="G160" s="202" t="s">
        <v>130</v>
      </c>
      <c r="H160" s="203">
        <v>1</v>
      </c>
      <c r="I160" s="204"/>
      <c r="J160" s="205">
        <f>ROUND(I160*H160,2)</f>
        <v>0</v>
      </c>
      <c r="K160" s="201" t="s">
        <v>131</v>
      </c>
      <c r="L160" s="206"/>
      <c r="M160" s="207" t="s">
        <v>1</v>
      </c>
      <c r="N160" s="208" t="s">
        <v>37</v>
      </c>
      <c r="O160" s="68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81</v>
      </c>
      <c r="AT160" s="192" t="s">
        <v>140</v>
      </c>
      <c r="AU160" s="192" t="s">
        <v>72</v>
      </c>
      <c r="AY160" s="14" t="s">
        <v>126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4" t="s">
        <v>79</v>
      </c>
      <c r="BK160" s="193">
        <f>ROUND(I160*H160,2)</f>
        <v>0</v>
      </c>
      <c r="BL160" s="14" t="s">
        <v>79</v>
      </c>
      <c r="BM160" s="192" t="s">
        <v>443</v>
      </c>
    </row>
    <row r="161" spans="1:65" s="2" customFormat="1" ht="39">
      <c r="A161" s="31"/>
      <c r="B161" s="32"/>
      <c r="C161" s="33"/>
      <c r="D161" s="194" t="s">
        <v>133</v>
      </c>
      <c r="E161" s="33"/>
      <c r="F161" s="195" t="s">
        <v>442</v>
      </c>
      <c r="G161" s="33"/>
      <c r="H161" s="33"/>
      <c r="I161" s="196"/>
      <c r="J161" s="33"/>
      <c r="K161" s="33"/>
      <c r="L161" s="36"/>
      <c r="M161" s="197"/>
      <c r="N161" s="198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133</v>
      </c>
      <c r="AU161" s="14" t="s">
        <v>72</v>
      </c>
    </row>
    <row r="162" spans="1:65" s="2" customFormat="1" ht="48">
      <c r="A162" s="31"/>
      <c r="B162" s="32"/>
      <c r="C162" s="199" t="s">
        <v>7</v>
      </c>
      <c r="D162" s="199" t="s">
        <v>140</v>
      </c>
      <c r="E162" s="200" t="s">
        <v>444</v>
      </c>
      <c r="F162" s="201" t="s">
        <v>445</v>
      </c>
      <c r="G162" s="202" t="s">
        <v>130</v>
      </c>
      <c r="H162" s="203">
        <v>1</v>
      </c>
      <c r="I162" s="204"/>
      <c r="J162" s="205">
        <f>ROUND(I162*H162,2)</f>
        <v>0</v>
      </c>
      <c r="K162" s="201" t="s">
        <v>131</v>
      </c>
      <c r="L162" s="206"/>
      <c r="M162" s="207" t="s">
        <v>1</v>
      </c>
      <c r="N162" s="208" t="s">
        <v>37</v>
      </c>
      <c r="O162" s="68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81</v>
      </c>
      <c r="AT162" s="192" t="s">
        <v>140</v>
      </c>
      <c r="AU162" s="192" t="s">
        <v>72</v>
      </c>
      <c r="AY162" s="14" t="s">
        <v>126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4" t="s">
        <v>79</v>
      </c>
      <c r="BK162" s="193">
        <f>ROUND(I162*H162,2)</f>
        <v>0</v>
      </c>
      <c r="BL162" s="14" t="s">
        <v>79</v>
      </c>
      <c r="BM162" s="192" t="s">
        <v>446</v>
      </c>
    </row>
    <row r="163" spans="1:65" s="2" customFormat="1" ht="29.25">
      <c r="A163" s="31"/>
      <c r="B163" s="32"/>
      <c r="C163" s="33"/>
      <c r="D163" s="194" t="s">
        <v>133</v>
      </c>
      <c r="E163" s="33"/>
      <c r="F163" s="195" t="s">
        <v>445</v>
      </c>
      <c r="G163" s="33"/>
      <c r="H163" s="33"/>
      <c r="I163" s="196"/>
      <c r="J163" s="33"/>
      <c r="K163" s="33"/>
      <c r="L163" s="36"/>
      <c r="M163" s="197"/>
      <c r="N163" s="198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133</v>
      </c>
      <c r="AU163" s="14" t="s">
        <v>72</v>
      </c>
    </row>
    <row r="164" spans="1:65" s="2" customFormat="1" ht="24">
      <c r="A164" s="31"/>
      <c r="B164" s="32"/>
      <c r="C164" s="199" t="s">
        <v>215</v>
      </c>
      <c r="D164" s="199" t="s">
        <v>140</v>
      </c>
      <c r="E164" s="200" t="s">
        <v>447</v>
      </c>
      <c r="F164" s="201" t="s">
        <v>448</v>
      </c>
      <c r="G164" s="202" t="s">
        <v>130</v>
      </c>
      <c r="H164" s="203">
        <v>1</v>
      </c>
      <c r="I164" s="204"/>
      <c r="J164" s="205">
        <f>ROUND(I164*H164,2)</f>
        <v>0</v>
      </c>
      <c r="K164" s="201" t="s">
        <v>131</v>
      </c>
      <c r="L164" s="206"/>
      <c r="M164" s="207" t="s">
        <v>1</v>
      </c>
      <c r="N164" s="208" t="s">
        <v>37</v>
      </c>
      <c r="O164" s="68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81</v>
      </c>
      <c r="AT164" s="192" t="s">
        <v>140</v>
      </c>
      <c r="AU164" s="192" t="s">
        <v>72</v>
      </c>
      <c r="AY164" s="14" t="s">
        <v>126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4" t="s">
        <v>79</v>
      </c>
      <c r="BK164" s="193">
        <f>ROUND(I164*H164,2)</f>
        <v>0</v>
      </c>
      <c r="BL164" s="14" t="s">
        <v>79</v>
      </c>
      <c r="BM164" s="192" t="s">
        <v>449</v>
      </c>
    </row>
    <row r="165" spans="1:65" s="2" customFormat="1" ht="19.5">
      <c r="A165" s="31"/>
      <c r="B165" s="32"/>
      <c r="C165" s="33"/>
      <c r="D165" s="194" t="s">
        <v>133</v>
      </c>
      <c r="E165" s="33"/>
      <c r="F165" s="195" t="s">
        <v>448</v>
      </c>
      <c r="G165" s="33"/>
      <c r="H165" s="33"/>
      <c r="I165" s="196"/>
      <c r="J165" s="33"/>
      <c r="K165" s="33"/>
      <c r="L165" s="36"/>
      <c r="M165" s="197"/>
      <c r="N165" s="198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133</v>
      </c>
      <c r="AU165" s="14" t="s">
        <v>72</v>
      </c>
    </row>
    <row r="166" spans="1:65" s="2" customFormat="1" ht="48">
      <c r="A166" s="31"/>
      <c r="B166" s="32"/>
      <c r="C166" s="199" t="s">
        <v>219</v>
      </c>
      <c r="D166" s="199" t="s">
        <v>140</v>
      </c>
      <c r="E166" s="200" t="s">
        <v>450</v>
      </c>
      <c r="F166" s="201" t="s">
        <v>451</v>
      </c>
      <c r="G166" s="202" t="s">
        <v>130</v>
      </c>
      <c r="H166" s="203">
        <v>1</v>
      </c>
      <c r="I166" s="204"/>
      <c r="J166" s="205">
        <f>ROUND(I166*H166,2)</f>
        <v>0</v>
      </c>
      <c r="K166" s="201" t="s">
        <v>1</v>
      </c>
      <c r="L166" s="206"/>
      <c r="M166" s="207" t="s">
        <v>1</v>
      </c>
      <c r="N166" s="208" t="s">
        <v>37</v>
      </c>
      <c r="O166" s="68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2" t="s">
        <v>81</v>
      </c>
      <c r="AT166" s="192" t="s">
        <v>140</v>
      </c>
      <c r="AU166" s="192" t="s">
        <v>72</v>
      </c>
      <c r="AY166" s="14" t="s">
        <v>126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4" t="s">
        <v>79</v>
      </c>
      <c r="BK166" s="193">
        <f>ROUND(I166*H166,2)</f>
        <v>0</v>
      </c>
      <c r="BL166" s="14" t="s">
        <v>79</v>
      </c>
      <c r="BM166" s="192" t="s">
        <v>452</v>
      </c>
    </row>
    <row r="167" spans="1:65" s="2" customFormat="1" ht="29.25">
      <c r="A167" s="31"/>
      <c r="B167" s="32"/>
      <c r="C167" s="33"/>
      <c r="D167" s="194" t="s">
        <v>133</v>
      </c>
      <c r="E167" s="33"/>
      <c r="F167" s="195" t="s">
        <v>451</v>
      </c>
      <c r="G167" s="33"/>
      <c r="H167" s="33"/>
      <c r="I167" s="196"/>
      <c r="J167" s="33"/>
      <c r="K167" s="33"/>
      <c r="L167" s="36"/>
      <c r="M167" s="197"/>
      <c r="N167" s="198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133</v>
      </c>
      <c r="AU167" s="14" t="s">
        <v>72</v>
      </c>
    </row>
    <row r="168" spans="1:65" s="2" customFormat="1" ht="33" customHeight="1">
      <c r="A168" s="31"/>
      <c r="B168" s="32"/>
      <c r="C168" s="199" t="s">
        <v>223</v>
      </c>
      <c r="D168" s="199" t="s">
        <v>140</v>
      </c>
      <c r="E168" s="200" t="s">
        <v>453</v>
      </c>
      <c r="F168" s="201" t="s">
        <v>454</v>
      </c>
      <c r="G168" s="202" t="s">
        <v>130</v>
      </c>
      <c r="H168" s="203">
        <v>10</v>
      </c>
      <c r="I168" s="204"/>
      <c r="J168" s="205">
        <f>ROUND(I168*H168,2)</f>
        <v>0</v>
      </c>
      <c r="K168" s="201" t="s">
        <v>131</v>
      </c>
      <c r="L168" s="206"/>
      <c r="M168" s="207" t="s">
        <v>1</v>
      </c>
      <c r="N168" s="208" t="s">
        <v>37</v>
      </c>
      <c r="O168" s="68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2" t="s">
        <v>81</v>
      </c>
      <c r="AT168" s="192" t="s">
        <v>140</v>
      </c>
      <c r="AU168" s="192" t="s">
        <v>72</v>
      </c>
      <c r="AY168" s="14" t="s">
        <v>126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4" t="s">
        <v>79</v>
      </c>
      <c r="BK168" s="193">
        <f>ROUND(I168*H168,2)</f>
        <v>0</v>
      </c>
      <c r="BL168" s="14" t="s">
        <v>79</v>
      </c>
      <c r="BM168" s="192" t="s">
        <v>455</v>
      </c>
    </row>
    <row r="169" spans="1:65" s="2" customFormat="1" ht="19.5">
      <c r="A169" s="31"/>
      <c r="B169" s="32"/>
      <c r="C169" s="33"/>
      <c r="D169" s="194" t="s">
        <v>133</v>
      </c>
      <c r="E169" s="33"/>
      <c r="F169" s="195" t="s">
        <v>454</v>
      </c>
      <c r="G169" s="33"/>
      <c r="H169" s="33"/>
      <c r="I169" s="196"/>
      <c r="J169" s="33"/>
      <c r="K169" s="33"/>
      <c r="L169" s="36"/>
      <c r="M169" s="197"/>
      <c r="N169" s="198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133</v>
      </c>
      <c r="AU169" s="14" t="s">
        <v>72</v>
      </c>
    </row>
    <row r="170" spans="1:65" s="2" customFormat="1" ht="36">
      <c r="A170" s="31"/>
      <c r="B170" s="32"/>
      <c r="C170" s="199" t="s">
        <v>228</v>
      </c>
      <c r="D170" s="199" t="s">
        <v>140</v>
      </c>
      <c r="E170" s="200" t="s">
        <v>456</v>
      </c>
      <c r="F170" s="201" t="s">
        <v>457</v>
      </c>
      <c r="G170" s="202" t="s">
        <v>130</v>
      </c>
      <c r="H170" s="203">
        <v>10</v>
      </c>
      <c r="I170" s="204"/>
      <c r="J170" s="205">
        <f>ROUND(I170*H170,2)</f>
        <v>0</v>
      </c>
      <c r="K170" s="201" t="s">
        <v>131</v>
      </c>
      <c r="L170" s="206"/>
      <c r="M170" s="207" t="s">
        <v>1</v>
      </c>
      <c r="N170" s="208" t="s">
        <v>37</v>
      </c>
      <c r="O170" s="68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81</v>
      </c>
      <c r="AT170" s="192" t="s">
        <v>140</v>
      </c>
      <c r="AU170" s="192" t="s">
        <v>72</v>
      </c>
      <c r="AY170" s="14" t="s">
        <v>126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4" t="s">
        <v>79</v>
      </c>
      <c r="BK170" s="193">
        <f>ROUND(I170*H170,2)</f>
        <v>0</v>
      </c>
      <c r="BL170" s="14" t="s">
        <v>79</v>
      </c>
      <c r="BM170" s="192" t="s">
        <v>458</v>
      </c>
    </row>
    <row r="171" spans="1:65" s="2" customFormat="1" ht="19.5">
      <c r="A171" s="31"/>
      <c r="B171" s="32"/>
      <c r="C171" s="33"/>
      <c r="D171" s="194" t="s">
        <v>133</v>
      </c>
      <c r="E171" s="33"/>
      <c r="F171" s="195" t="s">
        <v>457</v>
      </c>
      <c r="G171" s="33"/>
      <c r="H171" s="33"/>
      <c r="I171" s="196"/>
      <c r="J171" s="33"/>
      <c r="K171" s="33"/>
      <c r="L171" s="36"/>
      <c r="M171" s="197"/>
      <c r="N171" s="198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133</v>
      </c>
      <c r="AU171" s="14" t="s">
        <v>72</v>
      </c>
    </row>
    <row r="172" spans="1:65" s="2" customFormat="1" ht="33" customHeight="1">
      <c r="A172" s="31"/>
      <c r="B172" s="32"/>
      <c r="C172" s="199" t="s">
        <v>232</v>
      </c>
      <c r="D172" s="199" t="s">
        <v>140</v>
      </c>
      <c r="E172" s="200" t="s">
        <v>459</v>
      </c>
      <c r="F172" s="201" t="s">
        <v>460</v>
      </c>
      <c r="G172" s="202" t="s">
        <v>130</v>
      </c>
      <c r="H172" s="203">
        <v>10</v>
      </c>
      <c r="I172" s="204"/>
      <c r="J172" s="205">
        <f>ROUND(I172*H172,2)</f>
        <v>0</v>
      </c>
      <c r="K172" s="201" t="s">
        <v>131</v>
      </c>
      <c r="L172" s="206"/>
      <c r="M172" s="207" t="s">
        <v>1</v>
      </c>
      <c r="N172" s="208" t="s">
        <v>37</v>
      </c>
      <c r="O172" s="68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81</v>
      </c>
      <c r="AT172" s="192" t="s">
        <v>140</v>
      </c>
      <c r="AU172" s="192" t="s">
        <v>72</v>
      </c>
      <c r="AY172" s="14" t="s">
        <v>126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4" t="s">
        <v>79</v>
      </c>
      <c r="BK172" s="193">
        <f>ROUND(I172*H172,2)</f>
        <v>0</v>
      </c>
      <c r="BL172" s="14" t="s">
        <v>79</v>
      </c>
      <c r="BM172" s="192" t="s">
        <v>461</v>
      </c>
    </row>
    <row r="173" spans="1:65" s="2" customFormat="1" ht="19.5">
      <c r="A173" s="31"/>
      <c r="B173" s="32"/>
      <c r="C173" s="33"/>
      <c r="D173" s="194" t="s">
        <v>133</v>
      </c>
      <c r="E173" s="33"/>
      <c r="F173" s="195" t="s">
        <v>460</v>
      </c>
      <c r="G173" s="33"/>
      <c r="H173" s="33"/>
      <c r="I173" s="196"/>
      <c r="J173" s="33"/>
      <c r="K173" s="33"/>
      <c r="L173" s="36"/>
      <c r="M173" s="197"/>
      <c r="N173" s="198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133</v>
      </c>
      <c r="AU173" s="14" t="s">
        <v>72</v>
      </c>
    </row>
    <row r="174" spans="1:65" s="2" customFormat="1" ht="36">
      <c r="A174" s="31"/>
      <c r="B174" s="32"/>
      <c r="C174" s="199" t="s">
        <v>236</v>
      </c>
      <c r="D174" s="199" t="s">
        <v>140</v>
      </c>
      <c r="E174" s="200" t="s">
        <v>462</v>
      </c>
      <c r="F174" s="201" t="s">
        <v>463</v>
      </c>
      <c r="G174" s="202" t="s">
        <v>130</v>
      </c>
      <c r="H174" s="203">
        <v>10</v>
      </c>
      <c r="I174" s="204"/>
      <c r="J174" s="205">
        <f>ROUND(I174*H174,2)</f>
        <v>0</v>
      </c>
      <c r="K174" s="201" t="s">
        <v>131</v>
      </c>
      <c r="L174" s="206"/>
      <c r="M174" s="207" t="s">
        <v>1</v>
      </c>
      <c r="N174" s="208" t="s">
        <v>37</v>
      </c>
      <c r="O174" s="68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2" t="s">
        <v>81</v>
      </c>
      <c r="AT174" s="192" t="s">
        <v>140</v>
      </c>
      <c r="AU174" s="192" t="s">
        <v>72</v>
      </c>
      <c r="AY174" s="14" t="s">
        <v>126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4" t="s">
        <v>79</v>
      </c>
      <c r="BK174" s="193">
        <f>ROUND(I174*H174,2)</f>
        <v>0</v>
      </c>
      <c r="BL174" s="14" t="s">
        <v>79</v>
      </c>
      <c r="BM174" s="192" t="s">
        <v>464</v>
      </c>
    </row>
    <row r="175" spans="1:65" s="2" customFormat="1" ht="19.5">
      <c r="A175" s="31"/>
      <c r="B175" s="32"/>
      <c r="C175" s="33"/>
      <c r="D175" s="194" t="s">
        <v>133</v>
      </c>
      <c r="E175" s="33"/>
      <c r="F175" s="195" t="s">
        <v>463</v>
      </c>
      <c r="G175" s="33"/>
      <c r="H175" s="33"/>
      <c r="I175" s="196"/>
      <c r="J175" s="33"/>
      <c r="K175" s="33"/>
      <c r="L175" s="36"/>
      <c r="M175" s="197"/>
      <c r="N175" s="198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133</v>
      </c>
      <c r="AU175" s="14" t="s">
        <v>72</v>
      </c>
    </row>
    <row r="176" spans="1:65" s="2" customFormat="1" ht="36">
      <c r="A176" s="31"/>
      <c r="B176" s="32"/>
      <c r="C176" s="199" t="s">
        <v>241</v>
      </c>
      <c r="D176" s="199" t="s">
        <v>140</v>
      </c>
      <c r="E176" s="200" t="s">
        <v>465</v>
      </c>
      <c r="F176" s="201" t="s">
        <v>466</v>
      </c>
      <c r="G176" s="202" t="s">
        <v>130</v>
      </c>
      <c r="H176" s="203">
        <v>10</v>
      </c>
      <c r="I176" s="204"/>
      <c r="J176" s="205">
        <f>ROUND(I176*H176,2)</f>
        <v>0</v>
      </c>
      <c r="K176" s="201" t="s">
        <v>131</v>
      </c>
      <c r="L176" s="206"/>
      <c r="M176" s="207" t="s">
        <v>1</v>
      </c>
      <c r="N176" s="208" t="s">
        <v>37</v>
      </c>
      <c r="O176" s="68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81</v>
      </c>
      <c r="AT176" s="192" t="s">
        <v>140</v>
      </c>
      <c r="AU176" s="192" t="s">
        <v>72</v>
      </c>
      <c r="AY176" s="14" t="s">
        <v>126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4" t="s">
        <v>79</v>
      </c>
      <c r="BK176" s="193">
        <f>ROUND(I176*H176,2)</f>
        <v>0</v>
      </c>
      <c r="BL176" s="14" t="s">
        <v>79</v>
      </c>
      <c r="BM176" s="192" t="s">
        <v>467</v>
      </c>
    </row>
    <row r="177" spans="1:65" s="2" customFormat="1" ht="19.5">
      <c r="A177" s="31"/>
      <c r="B177" s="32"/>
      <c r="C177" s="33"/>
      <c r="D177" s="194" t="s">
        <v>133</v>
      </c>
      <c r="E177" s="33"/>
      <c r="F177" s="195" t="s">
        <v>466</v>
      </c>
      <c r="G177" s="33"/>
      <c r="H177" s="33"/>
      <c r="I177" s="196"/>
      <c r="J177" s="33"/>
      <c r="K177" s="33"/>
      <c r="L177" s="36"/>
      <c r="M177" s="197"/>
      <c r="N177" s="198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133</v>
      </c>
      <c r="AU177" s="14" t="s">
        <v>72</v>
      </c>
    </row>
    <row r="178" spans="1:65" s="2" customFormat="1" ht="36">
      <c r="A178" s="31"/>
      <c r="B178" s="32"/>
      <c r="C178" s="199" t="s">
        <v>246</v>
      </c>
      <c r="D178" s="199" t="s">
        <v>140</v>
      </c>
      <c r="E178" s="200" t="s">
        <v>468</v>
      </c>
      <c r="F178" s="201" t="s">
        <v>469</v>
      </c>
      <c r="G178" s="202" t="s">
        <v>130</v>
      </c>
      <c r="H178" s="203">
        <v>10</v>
      </c>
      <c r="I178" s="204"/>
      <c r="J178" s="205">
        <f>ROUND(I178*H178,2)</f>
        <v>0</v>
      </c>
      <c r="K178" s="201" t="s">
        <v>131</v>
      </c>
      <c r="L178" s="206"/>
      <c r="M178" s="207" t="s">
        <v>1</v>
      </c>
      <c r="N178" s="208" t="s">
        <v>37</v>
      </c>
      <c r="O178" s="68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81</v>
      </c>
      <c r="AT178" s="192" t="s">
        <v>140</v>
      </c>
      <c r="AU178" s="192" t="s">
        <v>72</v>
      </c>
      <c r="AY178" s="14" t="s">
        <v>126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4" t="s">
        <v>79</v>
      </c>
      <c r="BK178" s="193">
        <f>ROUND(I178*H178,2)</f>
        <v>0</v>
      </c>
      <c r="BL178" s="14" t="s">
        <v>79</v>
      </c>
      <c r="BM178" s="192" t="s">
        <v>470</v>
      </c>
    </row>
    <row r="179" spans="1:65" s="2" customFormat="1" ht="19.5">
      <c r="A179" s="31"/>
      <c r="B179" s="32"/>
      <c r="C179" s="33"/>
      <c r="D179" s="194" t="s">
        <v>133</v>
      </c>
      <c r="E179" s="33"/>
      <c r="F179" s="195" t="s">
        <v>469</v>
      </c>
      <c r="G179" s="33"/>
      <c r="H179" s="33"/>
      <c r="I179" s="196"/>
      <c r="J179" s="33"/>
      <c r="K179" s="33"/>
      <c r="L179" s="36"/>
      <c r="M179" s="197"/>
      <c r="N179" s="198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133</v>
      </c>
      <c r="AU179" s="14" t="s">
        <v>72</v>
      </c>
    </row>
    <row r="180" spans="1:65" s="2" customFormat="1" ht="36">
      <c r="A180" s="31"/>
      <c r="B180" s="32"/>
      <c r="C180" s="199" t="s">
        <v>251</v>
      </c>
      <c r="D180" s="199" t="s">
        <v>140</v>
      </c>
      <c r="E180" s="200" t="s">
        <v>471</v>
      </c>
      <c r="F180" s="201" t="s">
        <v>472</v>
      </c>
      <c r="G180" s="202" t="s">
        <v>130</v>
      </c>
      <c r="H180" s="203">
        <v>10</v>
      </c>
      <c r="I180" s="204"/>
      <c r="J180" s="205">
        <f>ROUND(I180*H180,2)</f>
        <v>0</v>
      </c>
      <c r="K180" s="201" t="s">
        <v>131</v>
      </c>
      <c r="L180" s="206"/>
      <c r="M180" s="207" t="s">
        <v>1</v>
      </c>
      <c r="N180" s="208" t="s">
        <v>37</v>
      </c>
      <c r="O180" s="68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81</v>
      </c>
      <c r="AT180" s="192" t="s">
        <v>140</v>
      </c>
      <c r="AU180" s="192" t="s">
        <v>72</v>
      </c>
      <c r="AY180" s="14" t="s">
        <v>126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4" t="s">
        <v>79</v>
      </c>
      <c r="BK180" s="193">
        <f>ROUND(I180*H180,2)</f>
        <v>0</v>
      </c>
      <c r="BL180" s="14" t="s">
        <v>79</v>
      </c>
      <c r="BM180" s="192" t="s">
        <v>473</v>
      </c>
    </row>
    <row r="181" spans="1:65" s="2" customFormat="1" ht="19.5">
      <c r="A181" s="31"/>
      <c r="B181" s="32"/>
      <c r="C181" s="33"/>
      <c r="D181" s="194" t="s">
        <v>133</v>
      </c>
      <c r="E181" s="33"/>
      <c r="F181" s="195" t="s">
        <v>472</v>
      </c>
      <c r="G181" s="33"/>
      <c r="H181" s="33"/>
      <c r="I181" s="196"/>
      <c r="J181" s="33"/>
      <c r="K181" s="33"/>
      <c r="L181" s="36"/>
      <c r="M181" s="197"/>
      <c r="N181" s="198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133</v>
      </c>
      <c r="AU181" s="14" t="s">
        <v>72</v>
      </c>
    </row>
    <row r="182" spans="1:65" s="2" customFormat="1" ht="36">
      <c r="A182" s="31"/>
      <c r="B182" s="32"/>
      <c r="C182" s="199" t="s">
        <v>256</v>
      </c>
      <c r="D182" s="199" t="s">
        <v>140</v>
      </c>
      <c r="E182" s="200" t="s">
        <v>474</v>
      </c>
      <c r="F182" s="201" t="s">
        <v>475</v>
      </c>
      <c r="G182" s="202" t="s">
        <v>130</v>
      </c>
      <c r="H182" s="203">
        <v>10</v>
      </c>
      <c r="I182" s="204"/>
      <c r="J182" s="205">
        <f>ROUND(I182*H182,2)</f>
        <v>0</v>
      </c>
      <c r="K182" s="201" t="s">
        <v>131</v>
      </c>
      <c r="L182" s="206"/>
      <c r="M182" s="207" t="s">
        <v>1</v>
      </c>
      <c r="N182" s="208" t="s">
        <v>37</v>
      </c>
      <c r="O182" s="68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2" t="s">
        <v>81</v>
      </c>
      <c r="AT182" s="192" t="s">
        <v>140</v>
      </c>
      <c r="AU182" s="192" t="s">
        <v>72</v>
      </c>
      <c r="AY182" s="14" t="s">
        <v>126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4" t="s">
        <v>79</v>
      </c>
      <c r="BK182" s="193">
        <f>ROUND(I182*H182,2)</f>
        <v>0</v>
      </c>
      <c r="BL182" s="14" t="s">
        <v>79</v>
      </c>
      <c r="BM182" s="192" t="s">
        <v>476</v>
      </c>
    </row>
    <row r="183" spans="1:65" s="2" customFormat="1" ht="19.5">
      <c r="A183" s="31"/>
      <c r="B183" s="32"/>
      <c r="C183" s="33"/>
      <c r="D183" s="194" t="s">
        <v>133</v>
      </c>
      <c r="E183" s="33"/>
      <c r="F183" s="195" t="s">
        <v>475</v>
      </c>
      <c r="G183" s="33"/>
      <c r="H183" s="33"/>
      <c r="I183" s="196"/>
      <c r="J183" s="33"/>
      <c r="K183" s="33"/>
      <c r="L183" s="36"/>
      <c r="M183" s="197"/>
      <c r="N183" s="198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133</v>
      </c>
      <c r="AU183" s="14" t="s">
        <v>72</v>
      </c>
    </row>
    <row r="184" spans="1:65" s="2" customFormat="1" ht="36">
      <c r="A184" s="31"/>
      <c r="B184" s="32"/>
      <c r="C184" s="199" t="s">
        <v>261</v>
      </c>
      <c r="D184" s="199" t="s">
        <v>140</v>
      </c>
      <c r="E184" s="200" t="s">
        <v>477</v>
      </c>
      <c r="F184" s="201" t="s">
        <v>478</v>
      </c>
      <c r="G184" s="202" t="s">
        <v>130</v>
      </c>
      <c r="H184" s="203">
        <v>10</v>
      </c>
      <c r="I184" s="204"/>
      <c r="J184" s="205">
        <f>ROUND(I184*H184,2)</f>
        <v>0</v>
      </c>
      <c r="K184" s="201" t="s">
        <v>131</v>
      </c>
      <c r="L184" s="206"/>
      <c r="M184" s="207" t="s">
        <v>1</v>
      </c>
      <c r="N184" s="208" t="s">
        <v>37</v>
      </c>
      <c r="O184" s="68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81</v>
      </c>
      <c r="AT184" s="192" t="s">
        <v>140</v>
      </c>
      <c r="AU184" s="192" t="s">
        <v>72</v>
      </c>
      <c r="AY184" s="14" t="s">
        <v>126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4" t="s">
        <v>79</v>
      </c>
      <c r="BK184" s="193">
        <f>ROUND(I184*H184,2)</f>
        <v>0</v>
      </c>
      <c r="BL184" s="14" t="s">
        <v>79</v>
      </c>
      <c r="BM184" s="192" t="s">
        <v>479</v>
      </c>
    </row>
    <row r="185" spans="1:65" s="2" customFormat="1" ht="19.5">
      <c r="A185" s="31"/>
      <c r="B185" s="32"/>
      <c r="C185" s="33"/>
      <c r="D185" s="194" t="s">
        <v>133</v>
      </c>
      <c r="E185" s="33"/>
      <c r="F185" s="195" t="s">
        <v>478</v>
      </c>
      <c r="G185" s="33"/>
      <c r="H185" s="33"/>
      <c r="I185" s="196"/>
      <c r="J185" s="33"/>
      <c r="K185" s="33"/>
      <c r="L185" s="36"/>
      <c r="M185" s="197"/>
      <c r="N185" s="198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133</v>
      </c>
      <c r="AU185" s="14" t="s">
        <v>72</v>
      </c>
    </row>
    <row r="186" spans="1:65" s="2" customFormat="1" ht="36">
      <c r="A186" s="31"/>
      <c r="B186" s="32"/>
      <c r="C186" s="199" t="s">
        <v>266</v>
      </c>
      <c r="D186" s="199" t="s">
        <v>140</v>
      </c>
      <c r="E186" s="200" t="s">
        <v>480</v>
      </c>
      <c r="F186" s="201" t="s">
        <v>481</v>
      </c>
      <c r="G186" s="202" t="s">
        <v>130</v>
      </c>
      <c r="H186" s="203">
        <v>10</v>
      </c>
      <c r="I186" s="204"/>
      <c r="J186" s="205">
        <f>ROUND(I186*H186,2)</f>
        <v>0</v>
      </c>
      <c r="K186" s="201" t="s">
        <v>131</v>
      </c>
      <c r="L186" s="206"/>
      <c r="M186" s="207" t="s">
        <v>1</v>
      </c>
      <c r="N186" s="208" t="s">
        <v>37</v>
      </c>
      <c r="O186" s="68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2" t="s">
        <v>81</v>
      </c>
      <c r="AT186" s="192" t="s">
        <v>140</v>
      </c>
      <c r="AU186" s="192" t="s">
        <v>72</v>
      </c>
      <c r="AY186" s="14" t="s">
        <v>126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4" t="s">
        <v>79</v>
      </c>
      <c r="BK186" s="193">
        <f>ROUND(I186*H186,2)</f>
        <v>0</v>
      </c>
      <c r="BL186" s="14" t="s">
        <v>79</v>
      </c>
      <c r="BM186" s="192" t="s">
        <v>482</v>
      </c>
    </row>
    <row r="187" spans="1:65" s="2" customFormat="1" ht="19.5">
      <c r="A187" s="31"/>
      <c r="B187" s="32"/>
      <c r="C187" s="33"/>
      <c r="D187" s="194" t="s">
        <v>133</v>
      </c>
      <c r="E187" s="33"/>
      <c r="F187" s="195" t="s">
        <v>481</v>
      </c>
      <c r="G187" s="33"/>
      <c r="H187" s="33"/>
      <c r="I187" s="196"/>
      <c r="J187" s="33"/>
      <c r="K187" s="33"/>
      <c r="L187" s="36"/>
      <c r="M187" s="197"/>
      <c r="N187" s="198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133</v>
      </c>
      <c r="AU187" s="14" t="s">
        <v>72</v>
      </c>
    </row>
    <row r="188" spans="1:65" s="2" customFormat="1" ht="60">
      <c r="A188" s="31"/>
      <c r="B188" s="32"/>
      <c r="C188" s="199" t="s">
        <v>270</v>
      </c>
      <c r="D188" s="199" t="s">
        <v>140</v>
      </c>
      <c r="E188" s="200" t="s">
        <v>483</v>
      </c>
      <c r="F188" s="201" t="s">
        <v>484</v>
      </c>
      <c r="G188" s="202" t="s">
        <v>130</v>
      </c>
      <c r="H188" s="203">
        <v>2</v>
      </c>
      <c r="I188" s="204"/>
      <c r="J188" s="205">
        <f>ROUND(I188*H188,2)</f>
        <v>0</v>
      </c>
      <c r="K188" s="201" t="s">
        <v>131</v>
      </c>
      <c r="L188" s="206"/>
      <c r="M188" s="207" t="s">
        <v>1</v>
      </c>
      <c r="N188" s="208" t="s">
        <v>37</v>
      </c>
      <c r="O188" s="68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81</v>
      </c>
      <c r="AT188" s="192" t="s">
        <v>140</v>
      </c>
      <c r="AU188" s="192" t="s">
        <v>72</v>
      </c>
      <c r="AY188" s="14" t="s">
        <v>126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4" t="s">
        <v>79</v>
      </c>
      <c r="BK188" s="193">
        <f>ROUND(I188*H188,2)</f>
        <v>0</v>
      </c>
      <c r="BL188" s="14" t="s">
        <v>79</v>
      </c>
      <c r="BM188" s="192" t="s">
        <v>485</v>
      </c>
    </row>
    <row r="189" spans="1:65" s="2" customFormat="1" ht="39">
      <c r="A189" s="31"/>
      <c r="B189" s="32"/>
      <c r="C189" s="33"/>
      <c r="D189" s="194" t="s">
        <v>133</v>
      </c>
      <c r="E189" s="33"/>
      <c r="F189" s="195" t="s">
        <v>484</v>
      </c>
      <c r="G189" s="33"/>
      <c r="H189" s="33"/>
      <c r="I189" s="196"/>
      <c r="J189" s="33"/>
      <c r="K189" s="33"/>
      <c r="L189" s="36"/>
      <c r="M189" s="197"/>
      <c r="N189" s="198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133</v>
      </c>
      <c r="AU189" s="14" t="s">
        <v>72</v>
      </c>
    </row>
    <row r="190" spans="1:65" s="2" customFormat="1" ht="24">
      <c r="A190" s="31"/>
      <c r="B190" s="32"/>
      <c r="C190" s="199" t="s">
        <v>274</v>
      </c>
      <c r="D190" s="199" t="s">
        <v>140</v>
      </c>
      <c r="E190" s="200" t="s">
        <v>486</v>
      </c>
      <c r="F190" s="201" t="s">
        <v>487</v>
      </c>
      <c r="G190" s="202" t="s">
        <v>488</v>
      </c>
      <c r="H190" s="203">
        <v>10</v>
      </c>
      <c r="I190" s="204"/>
      <c r="J190" s="205">
        <f>ROUND(I190*H190,2)</f>
        <v>0</v>
      </c>
      <c r="K190" s="201" t="s">
        <v>131</v>
      </c>
      <c r="L190" s="206"/>
      <c r="M190" s="207" t="s">
        <v>1</v>
      </c>
      <c r="N190" s="208" t="s">
        <v>37</v>
      </c>
      <c r="O190" s="68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81</v>
      </c>
      <c r="AT190" s="192" t="s">
        <v>140</v>
      </c>
      <c r="AU190" s="192" t="s">
        <v>72</v>
      </c>
      <c r="AY190" s="14" t="s">
        <v>126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4" t="s">
        <v>79</v>
      </c>
      <c r="BK190" s="193">
        <f>ROUND(I190*H190,2)</f>
        <v>0</v>
      </c>
      <c r="BL190" s="14" t="s">
        <v>79</v>
      </c>
      <c r="BM190" s="192" t="s">
        <v>489</v>
      </c>
    </row>
    <row r="191" spans="1:65" s="2" customFormat="1" ht="19.5">
      <c r="A191" s="31"/>
      <c r="B191" s="32"/>
      <c r="C191" s="33"/>
      <c r="D191" s="194" t="s">
        <v>133</v>
      </c>
      <c r="E191" s="33"/>
      <c r="F191" s="195" t="s">
        <v>487</v>
      </c>
      <c r="G191" s="33"/>
      <c r="H191" s="33"/>
      <c r="I191" s="196"/>
      <c r="J191" s="33"/>
      <c r="K191" s="33"/>
      <c r="L191" s="36"/>
      <c r="M191" s="197"/>
      <c r="N191" s="198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133</v>
      </c>
      <c r="AU191" s="14" t="s">
        <v>72</v>
      </c>
    </row>
    <row r="192" spans="1:65" s="2" customFormat="1" ht="24">
      <c r="A192" s="31"/>
      <c r="B192" s="32"/>
      <c r="C192" s="199" t="s">
        <v>278</v>
      </c>
      <c r="D192" s="199" t="s">
        <v>140</v>
      </c>
      <c r="E192" s="200" t="s">
        <v>490</v>
      </c>
      <c r="F192" s="201" t="s">
        <v>491</v>
      </c>
      <c r="G192" s="202" t="s">
        <v>488</v>
      </c>
      <c r="H192" s="203">
        <v>10</v>
      </c>
      <c r="I192" s="204"/>
      <c r="J192" s="205">
        <f>ROUND(I192*H192,2)</f>
        <v>0</v>
      </c>
      <c r="K192" s="201" t="s">
        <v>131</v>
      </c>
      <c r="L192" s="206"/>
      <c r="M192" s="207" t="s">
        <v>1</v>
      </c>
      <c r="N192" s="208" t="s">
        <v>37</v>
      </c>
      <c r="O192" s="68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2" t="s">
        <v>81</v>
      </c>
      <c r="AT192" s="192" t="s">
        <v>140</v>
      </c>
      <c r="AU192" s="192" t="s">
        <v>72</v>
      </c>
      <c r="AY192" s="14" t="s">
        <v>126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4" t="s">
        <v>79</v>
      </c>
      <c r="BK192" s="193">
        <f>ROUND(I192*H192,2)</f>
        <v>0</v>
      </c>
      <c r="BL192" s="14" t="s">
        <v>79</v>
      </c>
      <c r="BM192" s="192" t="s">
        <v>492</v>
      </c>
    </row>
    <row r="193" spans="1:65" s="2" customFormat="1" ht="19.5">
      <c r="A193" s="31"/>
      <c r="B193" s="32"/>
      <c r="C193" s="33"/>
      <c r="D193" s="194" t="s">
        <v>133</v>
      </c>
      <c r="E193" s="33"/>
      <c r="F193" s="195" t="s">
        <v>491</v>
      </c>
      <c r="G193" s="33"/>
      <c r="H193" s="33"/>
      <c r="I193" s="196"/>
      <c r="J193" s="33"/>
      <c r="K193" s="33"/>
      <c r="L193" s="36"/>
      <c r="M193" s="197"/>
      <c r="N193" s="198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133</v>
      </c>
      <c r="AU193" s="14" t="s">
        <v>72</v>
      </c>
    </row>
    <row r="194" spans="1:65" s="2" customFormat="1" ht="24">
      <c r="A194" s="31"/>
      <c r="B194" s="32"/>
      <c r="C194" s="199" t="s">
        <v>282</v>
      </c>
      <c r="D194" s="199" t="s">
        <v>140</v>
      </c>
      <c r="E194" s="200" t="s">
        <v>493</v>
      </c>
      <c r="F194" s="201" t="s">
        <v>494</v>
      </c>
      <c r="G194" s="202" t="s">
        <v>488</v>
      </c>
      <c r="H194" s="203">
        <v>10</v>
      </c>
      <c r="I194" s="204"/>
      <c r="J194" s="205">
        <f>ROUND(I194*H194,2)</f>
        <v>0</v>
      </c>
      <c r="K194" s="201" t="s">
        <v>131</v>
      </c>
      <c r="L194" s="206"/>
      <c r="M194" s="207" t="s">
        <v>1</v>
      </c>
      <c r="N194" s="208" t="s">
        <v>37</v>
      </c>
      <c r="O194" s="68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2" t="s">
        <v>81</v>
      </c>
      <c r="AT194" s="192" t="s">
        <v>140</v>
      </c>
      <c r="AU194" s="192" t="s">
        <v>72</v>
      </c>
      <c r="AY194" s="14" t="s">
        <v>126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4" t="s">
        <v>79</v>
      </c>
      <c r="BK194" s="193">
        <f>ROUND(I194*H194,2)</f>
        <v>0</v>
      </c>
      <c r="BL194" s="14" t="s">
        <v>79</v>
      </c>
      <c r="BM194" s="192" t="s">
        <v>495</v>
      </c>
    </row>
    <row r="195" spans="1:65" s="2" customFormat="1" ht="19.5">
      <c r="A195" s="31"/>
      <c r="B195" s="32"/>
      <c r="C195" s="33"/>
      <c r="D195" s="194" t="s">
        <v>133</v>
      </c>
      <c r="E195" s="33"/>
      <c r="F195" s="195" t="s">
        <v>494</v>
      </c>
      <c r="G195" s="33"/>
      <c r="H195" s="33"/>
      <c r="I195" s="196"/>
      <c r="J195" s="33"/>
      <c r="K195" s="33"/>
      <c r="L195" s="36"/>
      <c r="M195" s="197"/>
      <c r="N195" s="198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133</v>
      </c>
      <c r="AU195" s="14" t="s">
        <v>72</v>
      </c>
    </row>
    <row r="196" spans="1:65" s="11" customFormat="1" ht="25.9" customHeight="1">
      <c r="B196" s="167"/>
      <c r="C196" s="168"/>
      <c r="D196" s="169" t="s">
        <v>71</v>
      </c>
      <c r="E196" s="170" t="s">
        <v>123</v>
      </c>
      <c r="F196" s="170" t="s">
        <v>124</v>
      </c>
      <c r="G196" s="168"/>
      <c r="H196" s="168"/>
      <c r="I196" s="171"/>
      <c r="J196" s="172">
        <f>BK196</f>
        <v>0</v>
      </c>
      <c r="K196" s="168"/>
      <c r="L196" s="173"/>
      <c r="M196" s="174"/>
      <c r="N196" s="175"/>
      <c r="O196" s="175"/>
      <c r="P196" s="176">
        <f>SUM(P197:P228)</f>
        <v>0</v>
      </c>
      <c r="Q196" s="175"/>
      <c r="R196" s="176">
        <f>SUM(R197:R228)</f>
        <v>0</v>
      </c>
      <c r="S196" s="175"/>
      <c r="T196" s="177">
        <f>SUM(T197:T228)</f>
        <v>0</v>
      </c>
      <c r="AR196" s="178" t="s">
        <v>125</v>
      </c>
      <c r="AT196" s="179" t="s">
        <v>71</v>
      </c>
      <c r="AU196" s="179" t="s">
        <v>72</v>
      </c>
      <c r="AY196" s="178" t="s">
        <v>126</v>
      </c>
      <c r="BK196" s="180">
        <f>SUM(BK197:BK228)</f>
        <v>0</v>
      </c>
    </row>
    <row r="197" spans="1:65" s="2" customFormat="1" ht="16.5" customHeight="1">
      <c r="A197" s="31"/>
      <c r="B197" s="32"/>
      <c r="C197" s="181" t="s">
        <v>286</v>
      </c>
      <c r="D197" s="181" t="s">
        <v>127</v>
      </c>
      <c r="E197" s="182" t="s">
        <v>496</v>
      </c>
      <c r="F197" s="183" t="s">
        <v>497</v>
      </c>
      <c r="G197" s="184" t="s">
        <v>488</v>
      </c>
      <c r="H197" s="185">
        <v>30</v>
      </c>
      <c r="I197" s="186"/>
      <c r="J197" s="187">
        <f>ROUND(I197*H197,2)</f>
        <v>0</v>
      </c>
      <c r="K197" s="183" t="s">
        <v>131</v>
      </c>
      <c r="L197" s="36"/>
      <c r="M197" s="188" t="s">
        <v>1</v>
      </c>
      <c r="N197" s="189" t="s">
        <v>37</v>
      </c>
      <c r="O197" s="68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79</v>
      </c>
      <c r="AT197" s="192" t="s">
        <v>127</v>
      </c>
      <c r="AU197" s="192" t="s">
        <v>79</v>
      </c>
      <c r="AY197" s="14" t="s">
        <v>126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4" t="s">
        <v>79</v>
      </c>
      <c r="BK197" s="193">
        <f>ROUND(I197*H197,2)</f>
        <v>0</v>
      </c>
      <c r="BL197" s="14" t="s">
        <v>79</v>
      </c>
      <c r="BM197" s="192" t="s">
        <v>498</v>
      </c>
    </row>
    <row r="198" spans="1:65" s="2" customFormat="1" ht="19.5">
      <c r="A198" s="31"/>
      <c r="B198" s="32"/>
      <c r="C198" s="33"/>
      <c r="D198" s="194" t="s">
        <v>133</v>
      </c>
      <c r="E198" s="33"/>
      <c r="F198" s="195" t="s">
        <v>499</v>
      </c>
      <c r="G198" s="33"/>
      <c r="H198" s="33"/>
      <c r="I198" s="196"/>
      <c r="J198" s="33"/>
      <c r="K198" s="33"/>
      <c r="L198" s="36"/>
      <c r="M198" s="197"/>
      <c r="N198" s="198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133</v>
      </c>
      <c r="AU198" s="14" t="s">
        <v>79</v>
      </c>
    </row>
    <row r="199" spans="1:65" s="2" customFormat="1" ht="36">
      <c r="A199" s="31"/>
      <c r="B199" s="32"/>
      <c r="C199" s="181" t="s">
        <v>290</v>
      </c>
      <c r="D199" s="181" t="s">
        <v>127</v>
      </c>
      <c r="E199" s="182" t="s">
        <v>500</v>
      </c>
      <c r="F199" s="183" t="s">
        <v>501</v>
      </c>
      <c r="G199" s="184" t="s">
        <v>130</v>
      </c>
      <c r="H199" s="185">
        <v>2</v>
      </c>
      <c r="I199" s="186"/>
      <c r="J199" s="187">
        <f>ROUND(I199*H199,2)</f>
        <v>0</v>
      </c>
      <c r="K199" s="183" t="s">
        <v>131</v>
      </c>
      <c r="L199" s="36"/>
      <c r="M199" s="188" t="s">
        <v>1</v>
      </c>
      <c r="N199" s="189" t="s">
        <v>37</v>
      </c>
      <c r="O199" s="68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79</v>
      </c>
      <c r="AT199" s="192" t="s">
        <v>127</v>
      </c>
      <c r="AU199" s="192" t="s">
        <v>79</v>
      </c>
      <c r="AY199" s="14" t="s">
        <v>126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4" t="s">
        <v>79</v>
      </c>
      <c r="BK199" s="193">
        <f>ROUND(I199*H199,2)</f>
        <v>0</v>
      </c>
      <c r="BL199" s="14" t="s">
        <v>79</v>
      </c>
      <c r="BM199" s="192" t="s">
        <v>502</v>
      </c>
    </row>
    <row r="200" spans="1:65" s="2" customFormat="1" ht="48.75">
      <c r="A200" s="31"/>
      <c r="B200" s="32"/>
      <c r="C200" s="33"/>
      <c r="D200" s="194" t="s">
        <v>133</v>
      </c>
      <c r="E200" s="33"/>
      <c r="F200" s="195" t="s">
        <v>503</v>
      </c>
      <c r="G200" s="33"/>
      <c r="H200" s="33"/>
      <c r="I200" s="196"/>
      <c r="J200" s="33"/>
      <c r="K200" s="33"/>
      <c r="L200" s="36"/>
      <c r="M200" s="197"/>
      <c r="N200" s="198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133</v>
      </c>
      <c r="AU200" s="14" t="s">
        <v>79</v>
      </c>
    </row>
    <row r="201" spans="1:65" s="2" customFormat="1" ht="21.75" customHeight="1">
      <c r="A201" s="31"/>
      <c r="B201" s="32"/>
      <c r="C201" s="181" t="s">
        <v>294</v>
      </c>
      <c r="D201" s="181" t="s">
        <v>127</v>
      </c>
      <c r="E201" s="182" t="s">
        <v>504</v>
      </c>
      <c r="F201" s="183" t="s">
        <v>505</v>
      </c>
      <c r="G201" s="184" t="s">
        <v>130</v>
      </c>
      <c r="H201" s="185">
        <v>20</v>
      </c>
      <c r="I201" s="186"/>
      <c r="J201" s="187">
        <f>ROUND(I201*H201,2)</f>
        <v>0</v>
      </c>
      <c r="K201" s="183" t="s">
        <v>131</v>
      </c>
      <c r="L201" s="36"/>
      <c r="M201" s="188" t="s">
        <v>1</v>
      </c>
      <c r="N201" s="189" t="s">
        <v>37</v>
      </c>
      <c r="O201" s="68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79</v>
      </c>
      <c r="AT201" s="192" t="s">
        <v>127</v>
      </c>
      <c r="AU201" s="192" t="s">
        <v>79</v>
      </c>
      <c r="AY201" s="14" t="s">
        <v>126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4" t="s">
        <v>79</v>
      </c>
      <c r="BK201" s="193">
        <f>ROUND(I201*H201,2)</f>
        <v>0</v>
      </c>
      <c r="BL201" s="14" t="s">
        <v>79</v>
      </c>
      <c r="BM201" s="192" t="s">
        <v>506</v>
      </c>
    </row>
    <row r="202" spans="1:65" s="2" customFormat="1" ht="11.25">
      <c r="A202" s="31"/>
      <c r="B202" s="32"/>
      <c r="C202" s="33"/>
      <c r="D202" s="194" t="s">
        <v>133</v>
      </c>
      <c r="E202" s="33"/>
      <c r="F202" s="195" t="s">
        <v>505</v>
      </c>
      <c r="G202" s="33"/>
      <c r="H202" s="33"/>
      <c r="I202" s="196"/>
      <c r="J202" s="33"/>
      <c r="K202" s="33"/>
      <c r="L202" s="36"/>
      <c r="M202" s="197"/>
      <c r="N202" s="198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133</v>
      </c>
      <c r="AU202" s="14" t="s">
        <v>79</v>
      </c>
    </row>
    <row r="203" spans="1:65" s="2" customFormat="1" ht="24">
      <c r="A203" s="31"/>
      <c r="B203" s="32"/>
      <c r="C203" s="181" t="s">
        <v>298</v>
      </c>
      <c r="D203" s="181" t="s">
        <v>127</v>
      </c>
      <c r="E203" s="182" t="s">
        <v>507</v>
      </c>
      <c r="F203" s="183" t="s">
        <v>508</v>
      </c>
      <c r="G203" s="184" t="s">
        <v>130</v>
      </c>
      <c r="H203" s="185">
        <v>20</v>
      </c>
      <c r="I203" s="186"/>
      <c r="J203" s="187">
        <f>ROUND(I203*H203,2)</f>
        <v>0</v>
      </c>
      <c r="K203" s="183" t="s">
        <v>131</v>
      </c>
      <c r="L203" s="36"/>
      <c r="M203" s="188" t="s">
        <v>1</v>
      </c>
      <c r="N203" s="189" t="s">
        <v>37</v>
      </c>
      <c r="O203" s="68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79</v>
      </c>
      <c r="AT203" s="192" t="s">
        <v>127</v>
      </c>
      <c r="AU203" s="192" t="s">
        <v>79</v>
      </c>
      <c r="AY203" s="14" t="s">
        <v>126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4" t="s">
        <v>79</v>
      </c>
      <c r="BK203" s="193">
        <f>ROUND(I203*H203,2)</f>
        <v>0</v>
      </c>
      <c r="BL203" s="14" t="s">
        <v>79</v>
      </c>
      <c r="BM203" s="192" t="s">
        <v>509</v>
      </c>
    </row>
    <row r="204" spans="1:65" s="2" customFormat="1" ht="11.25">
      <c r="A204" s="31"/>
      <c r="B204" s="32"/>
      <c r="C204" s="33"/>
      <c r="D204" s="194" t="s">
        <v>133</v>
      </c>
      <c r="E204" s="33"/>
      <c r="F204" s="195" t="s">
        <v>508</v>
      </c>
      <c r="G204" s="33"/>
      <c r="H204" s="33"/>
      <c r="I204" s="196"/>
      <c r="J204" s="33"/>
      <c r="K204" s="33"/>
      <c r="L204" s="36"/>
      <c r="M204" s="197"/>
      <c r="N204" s="198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133</v>
      </c>
      <c r="AU204" s="14" t="s">
        <v>79</v>
      </c>
    </row>
    <row r="205" spans="1:65" s="2" customFormat="1" ht="24">
      <c r="A205" s="31"/>
      <c r="B205" s="32"/>
      <c r="C205" s="181" t="s">
        <v>302</v>
      </c>
      <c r="D205" s="181" t="s">
        <v>127</v>
      </c>
      <c r="E205" s="182" t="s">
        <v>510</v>
      </c>
      <c r="F205" s="183" t="s">
        <v>511</v>
      </c>
      <c r="G205" s="184" t="s">
        <v>130</v>
      </c>
      <c r="H205" s="185">
        <v>10</v>
      </c>
      <c r="I205" s="186"/>
      <c r="J205" s="187">
        <f>ROUND(I205*H205,2)</f>
        <v>0</v>
      </c>
      <c r="K205" s="183" t="s">
        <v>131</v>
      </c>
      <c r="L205" s="36"/>
      <c r="M205" s="188" t="s">
        <v>1</v>
      </c>
      <c r="N205" s="189" t="s">
        <v>37</v>
      </c>
      <c r="O205" s="68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79</v>
      </c>
      <c r="AT205" s="192" t="s">
        <v>127</v>
      </c>
      <c r="AU205" s="192" t="s">
        <v>79</v>
      </c>
      <c r="AY205" s="14" t="s">
        <v>126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4" t="s">
        <v>79</v>
      </c>
      <c r="BK205" s="193">
        <f>ROUND(I205*H205,2)</f>
        <v>0</v>
      </c>
      <c r="BL205" s="14" t="s">
        <v>79</v>
      </c>
      <c r="BM205" s="192" t="s">
        <v>512</v>
      </c>
    </row>
    <row r="206" spans="1:65" s="2" customFormat="1" ht="48.75">
      <c r="A206" s="31"/>
      <c r="B206" s="32"/>
      <c r="C206" s="33"/>
      <c r="D206" s="194" t="s">
        <v>133</v>
      </c>
      <c r="E206" s="33"/>
      <c r="F206" s="195" t="s">
        <v>513</v>
      </c>
      <c r="G206" s="33"/>
      <c r="H206" s="33"/>
      <c r="I206" s="196"/>
      <c r="J206" s="33"/>
      <c r="K206" s="33"/>
      <c r="L206" s="36"/>
      <c r="M206" s="197"/>
      <c r="N206" s="198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133</v>
      </c>
      <c r="AU206" s="14" t="s">
        <v>79</v>
      </c>
    </row>
    <row r="207" spans="1:65" s="2" customFormat="1" ht="16.5" customHeight="1">
      <c r="A207" s="31"/>
      <c r="B207" s="32"/>
      <c r="C207" s="181" t="s">
        <v>306</v>
      </c>
      <c r="D207" s="181" t="s">
        <v>127</v>
      </c>
      <c r="E207" s="182" t="s">
        <v>514</v>
      </c>
      <c r="F207" s="183" t="s">
        <v>515</v>
      </c>
      <c r="G207" s="184" t="s">
        <v>516</v>
      </c>
      <c r="H207" s="185">
        <v>50</v>
      </c>
      <c r="I207" s="186"/>
      <c r="J207" s="187">
        <f>ROUND(I207*H207,2)</f>
        <v>0</v>
      </c>
      <c r="K207" s="183" t="s">
        <v>131</v>
      </c>
      <c r="L207" s="36"/>
      <c r="M207" s="188" t="s">
        <v>1</v>
      </c>
      <c r="N207" s="189" t="s">
        <v>37</v>
      </c>
      <c r="O207" s="68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79</v>
      </c>
      <c r="AT207" s="192" t="s">
        <v>127</v>
      </c>
      <c r="AU207" s="192" t="s">
        <v>79</v>
      </c>
      <c r="AY207" s="14" t="s">
        <v>126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4" t="s">
        <v>79</v>
      </c>
      <c r="BK207" s="193">
        <f>ROUND(I207*H207,2)</f>
        <v>0</v>
      </c>
      <c r="BL207" s="14" t="s">
        <v>79</v>
      </c>
      <c r="BM207" s="192" t="s">
        <v>517</v>
      </c>
    </row>
    <row r="208" spans="1:65" s="2" customFormat="1" ht="29.25">
      <c r="A208" s="31"/>
      <c r="B208" s="32"/>
      <c r="C208" s="33"/>
      <c r="D208" s="194" t="s">
        <v>133</v>
      </c>
      <c r="E208" s="33"/>
      <c r="F208" s="195" t="s">
        <v>518</v>
      </c>
      <c r="G208" s="33"/>
      <c r="H208" s="33"/>
      <c r="I208" s="196"/>
      <c r="J208" s="33"/>
      <c r="K208" s="33"/>
      <c r="L208" s="36"/>
      <c r="M208" s="197"/>
      <c r="N208" s="198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133</v>
      </c>
      <c r="AU208" s="14" t="s">
        <v>79</v>
      </c>
    </row>
    <row r="209" spans="1:65" s="2" customFormat="1" ht="16.5" customHeight="1">
      <c r="A209" s="31"/>
      <c r="B209" s="32"/>
      <c r="C209" s="181" t="s">
        <v>310</v>
      </c>
      <c r="D209" s="181" t="s">
        <v>127</v>
      </c>
      <c r="E209" s="182" t="s">
        <v>519</v>
      </c>
      <c r="F209" s="183" t="s">
        <v>520</v>
      </c>
      <c r="G209" s="184" t="s">
        <v>516</v>
      </c>
      <c r="H209" s="185">
        <v>50</v>
      </c>
      <c r="I209" s="186"/>
      <c r="J209" s="187">
        <f>ROUND(I209*H209,2)</f>
        <v>0</v>
      </c>
      <c r="K209" s="183" t="s">
        <v>131</v>
      </c>
      <c r="L209" s="36"/>
      <c r="M209" s="188" t="s">
        <v>1</v>
      </c>
      <c r="N209" s="189" t="s">
        <v>37</v>
      </c>
      <c r="O209" s="68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2" t="s">
        <v>79</v>
      </c>
      <c r="AT209" s="192" t="s">
        <v>127</v>
      </c>
      <c r="AU209" s="192" t="s">
        <v>79</v>
      </c>
      <c r="AY209" s="14" t="s">
        <v>126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4" t="s">
        <v>79</v>
      </c>
      <c r="BK209" s="193">
        <f>ROUND(I209*H209,2)</f>
        <v>0</v>
      </c>
      <c r="BL209" s="14" t="s">
        <v>79</v>
      </c>
      <c r="BM209" s="192" t="s">
        <v>521</v>
      </c>
    </row>
    <row r="210" spans="1:65" s="2" customFormat="1" ht="29.25">
      <c r="A210" s="31"/>
      <c r="B210" s="32"/>
      <c r="C210" s="33"/>
      <c r="D210" s="194" t="s">
        <v>133</v>
      </c>
      <c r="E210" s="33"/>
      <c r="F210" s="195" t="s">
        <v>522</v>
      </c>
      <c r="G210" s="33"/>
      <c r="H210" s="33"/>
      <c r="I210" s="196"/>
      <c r="J210" s="33"/>
      <c r="K210" s="33"/>
      <c r="L210" s="36"/>
      <c r="M210" s="197"/>
      <c r="N210" s="198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133</v>
      </c>
      <c r="AU210" s="14" t="s">
        <v>79</v>
      </c>
    </row>
    <row r="211" spans="1:65" s="2" customFormat="1" ht="21.75" customHeight="1">
      <c r="A211" s="31"/>
      <c r="B211" s="32"/>
      <c r="C211" s="181" t="s">
        <v>314</v>
      </c>
      <c r="D211" s="181" t="s">
        <v>127</v>
      </c>
      <c r="E211" s="182" t="s">
        <v>523</v>
      </c>
      <c r="F211" s="183" t="s">
        <v>524</v>
      </c>
      <c r="G211" s="184" t="s">
        <v>130</v>
      </c>
      <c r="H211" s="185">
        <v>10</v>
      </c>
      <c r="I211" s="186"/>
      <c r="J211" s="187">
        <f>ROUND(I211*H211,2)</f>
        <v>0</v>
      </c>
      <c r="K211" s="183" t="s">
        <v>131</v>
      </c>
      <c r="L211" s="36"/>
      <c r="M211" s="188" t="s">
        <v>1</v>
      </c>
      <c r="N211" s="189" t="s">
        <v>37</v>
      </c>
      <c r="O211" s="68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2" t="s">
        <v>79</v>
      </c>
      <c r="AT211" s="192" t="s">
        <v>127</v>
      </c>
      <c r="AU211" s="192" t="s">
        <v>79</v>
      </c>
      <c r="AY211" s="14" t="s">
        <v>126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4" t="s">
        <v>79</v>
      </c>
      <c r="BK211" s="193">
        <f>ROUND(I211*H211,2)</f>
        <v>0</v>
      </c>
      <c r="BL211" s="14" t="s">
        <v>79</v>
      </c>
      <c r="BM211" s="192" t="s">
        <v>525</v>
      </c>
    </row>
    <row r="212" spans="1:65" s="2" customFormat="1" ht="29.25">
      <c r="A212" s="31"/>
      <c r="B212" s="32"/>
      <c r="C212" s="33"/>
      <c r="D212" s="194" t="s">
        <v>133</v>
      </c>
      <c r="E212" s="33"/>
      <c r="F212" s="195" t="s">
        <v>526</v>
      </c>
      <c r="G212" s="33"/>
      <c r="H212" s="33"/>
      <c r="I212" s="196"/>
      <c r="J212" s="33"/>
      <c r="K212" s="33"/>
      <c r="L212" s="36"/>
      <c r="M212" s="197"/>
      <c r="N212" s="198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133</v>
      </c>
      <c r="AU212" s="14" t="s">
        <v>79</v>
      </c>
    </row>
    <row r="213" spans="1:65" s="2" customFormat="1" ht="24">
      <c r="A213" s="31"/>
      <c r="B213" s="32"/>
      <c r="C213" s="181" t="s">
        <v>318</v>
      </c>
      <c r="D213" s="181" t="s">
        <v>127</v>
      </c>
      <c r="E213" s="182" t="s">
        <v>527</v>
      </c>
      <c r="F213" s="183" t="s">
        <v>528</v>
      </c>
      <c r="G213" s="184" t="s">
        <v>130</v>
      </c>
      <c r="H213" s="185">
        <v>10</v>
      </c>
      <c r="I213" s="186"/>
      <c r="J213" s="187">
        <f>ROUND(I213*H213,2)</f>
        <v>0</v>
      </c>
      <c r="K213" s="183" t="s">
        <v>131</v>
      </c>
      <c r="L213" s="36"/>
      <c r="M213" s="188" t="s">
        <v>1</v>
      </c>
      <c r="N213" s="189" t="s">
        <v>37</v>
      </c>
      <c r="O213" s="68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2" t="s">
        <v>79</v>
      </c>
      <c r="AT213" s="192" t="s">
        <v>127</v>
      </c>
      <c r="AU213" s="192" t="s">
        <v>79</v>
      </c>
      <c r="AY213" s="14" t="s">
        <v>126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4" t="s">
        <v>79</v>
      </c>
      <c r="BK213" s="193">
        <f>ROUND(I213*H213,2)</f>
        <v>0</v>
      </c>
      <c r="BL213" s="14" t="s">
        <v>79</v>
      </c>
      <c r="BM213" s="192" t="s">
        <v>529</v>
      </c>
    </row>
    <row r="214" spans="1:65" s="2" customFormat="1" ht="29.25">
      <c r="A214" s="31"/>
      <c r="B214" s="32"/>
      <c r="C214" s="33"/>
      <c r="D214" s="194" t="s">
        <v>133</v>
      </c>
      <c r="E214" s="33"/>
      <c r="F214" s="195" t="s">
        <v>530</v>
      </c>
      <c r="G214" s="33"/>
      <c r="H214" s="33"/>
      <c r="I214" s="196"/>
      <c r="J214" s="33"/>
      <c r="K214" s="33"/>
      <c r="L214" s="36"/>
      <c r="M214" s="197"/>
      <c r="N214" s="198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133</v>
      </c>
      <c r="AU214" s="14" t="s">
        <v>79</v>
      </c>
    </row>
    <row r="215" spans="1:65" s="2" customFormat="1" ht="24">
      <c r="A215" s="31"/>
      <c r="B215" s="32"/>
      <c r="C215" s="181" t="s">
        <v>322</v>
      </c>
      <c r="D215" s="181" t="s">
        <v>127</v>
      </c>
      <c r="E215" s="182" t="s">
        <v>531</v>
      </c>
      <c r="F215" s="183" t="s">
        <v>532</v>
      </c>
      <c r="G215" s="184" t="s">
        <v>130</v>
      </c>
      <c r="H215" s="185">
        <v>5</v>
      </c>
      <c r="I215" s="186"/>
      <c r="J215" s="187">
        <f>ROUND(I215*H215,2)</f>
        <v>0</v>
      </c>
      <c r="K215" s="183" t="s">
        <v>131</v>
      </c>
      <c r="L215" s="36"/>
      <c r="M215" s="188" t="s">
        <v>1</v>
      </c>
      <c r="N215" s="189" t="s">
        <v>37</v>
      </c>
      <c r="O215" s="68"/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2" t="s">
        <v>79</v>
      </c>
      <c r="AT215" s="192" t="s">
        <v>127</v>
      </c>
      <c r="AU215" s="192" t="s">
        <v>79</v>
      </c>
      <c r="AY215" s="14" t="s">
        <v>126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4" t="s">
        <v>79</v>
      </c>
      <c r="BK215" s="193">
        <f>ROUND(I215*H215,2)</f>
        <v>0</v>
      </c>
      <c r="BL215" s="14" t="s">
        <v>79</v>
      </c>
      <c r="BM215" s="192" t="s">
        <v>533</v>
      </c>
    </row>
    <row r="216" spans="1:65" s="2" customFormat="1" ht="29.25">
      <c r="A216" s="31"/>
      <c r="B216" s="32"/>
      <c r="C216" s="33"/>
      <c r="D216" s="194" t="s">
        <v>133</v>
      </c>
      <c r="E216" s="33"/>
      <c r="F216" s="195" t="s">
        <v>534</v>
      </c>
      <c r="G216" s="33"/>
      <c r="H216" s="33"/>
      <c r="I216" s="196"/>
      <c r="J216" s="33"/>
      <c r="K216" s="33"/>
      <c r="L216" s="36"/>
      <c r="M216" s="197"/>
      <c r="N216" s="198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133</v>
      </c>
      <c r="AU216" s="14" t="s">
        <v>79</v>
      </c>
    </row>
    <row r="217" spans="1:65" s="2" customFormat="1" ht="24">
      <c r="A217" s="31"/>
      <c r="B217" s="32"/>
      <c r="C217" s="181" t="s">
        <v>326</v>
      </c>
      <c r="D217" s="181" t="s">
        <v>127</v>
      </c>
      <c r="E217" s="182" t="s">
        <v>535</v>
      </c>
      <c r="F217" s="183" t="s">
        <v>536</v>
      </c>
      <c r="G217" s="184" t="s">
        <v>130</v>
      </c>
      <c r="H217" s="185">
        <v>10</v>
      </c>
      <c r="I217" s="186"/>
      <c r="J217" s="187">
        <f>ROUND(I217*H217,2)</f>
        <v>0</v>
      </c>
      <c r="K217" s="183" t="s">
        <v>131</v>
      </c>
      <c r="L217" s="36"/>
      <c r="M217" s="188" t="s">
        <v>1</v>
      </c>
      <c r="N217" s="189" t="s">
        <v>37</v>
      </c>
      <c r="O217" s="68"/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2" t="s">
        <v>79</v>
      </c>
      <c r="AT217" s="192" t="s">
        <v>127</v>
      </c>
      <c r="AU217" s="192" t="s">
        <v>79</v>
      </c>
      <c r="AY217" s="14" t="s">
        <v>126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4" t="s">
        <v>79</v>
      </c>
      <c r="BK217" s="193">
        <f>ROUND(I217*H217,2)</f>
        <v>0</v>
      </c>
      <c r="BL217" s="14" t="s">
        <v>79</v>
      </c>
      <c r="BM217" s="192" t="s">
        <v>537</v>
      </c>
    </row>
    <row r="218" spans="1:65" s="2" customFormat="1" ht="11.25">
      <c r="A218" s="31"/>
      <c r="B218" s="32"/>
      <c r="C218" s="33"/>
      <c r="D218" s="194" t="s">
        <v>133</v>
      </c>
      <c r="E218" s="33"/>
      <c r="F218" s="195" t="s">
        <v>536</v>
      </c>
      <c r="G218" s="33"/>
      <c r="H218" s="33"/>
      <c r="I218" s="196"/>
      <c r="J218" s="33"/>
      <c r="K218" s="33"/>
      <c r="L218" s="36"/>
      <c r="M218" s="197"/>
      <c r="N218" s="198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133</v>
      </c>
      <c r="AU218" s="14" t="s">
        <v>79</v>
      </c>
    </row>
    <row r="219" spans="1:65" s="2" customFormat="1" ht="24">
      <c r="A219" s="31"/>
      <c r="B219" s="32"/>
      <c r="C219" s="181" t="s">
        <v>330</v>
      </c>
      <c r="D219" s="181" t="s">
        <v>127</v>
      </c>
      <c r="E219" s="182" t="s">
        <v>538</v>
      </c>
      <c r="F219" s="183" t="s">
        <v>539</v>
      </c>
      <c r="G219" s="184" t="s">
        <v>130</v>
      </c>
      <c r="H219" s="185">
        <v>5</v>
      </c>
      <c r="I219" s="186"/>
      <c r="J219" s="187">
        <f>ROUND(I219*H219,2)</f>
        <v>0</v>
      </c>
      <c r="K219" s="183" t="s">
        <v>131</v>
      </c>
      <c r="L219" s="36"/>
      <c r="M219" s="188" t="s">
        <v>1</v>
      </c>
      <c r="N219" s="189" t="s">
        <v>37</v>
      </c>
      <c r="O219" s="68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2" t="s">
        <v>79</v>
      </c>
      <c r="AT219" s="192" t="s">
        <v>127</v>
      </c>
      <c r="AU219" s="192" t="s">
        <v>79</v>
      </c>
      <c r="AY219" s="14" t="s">
        <v>126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4" t="s">
        <v>79</v>
      </c>
      <c r="BK219" s="193">
        <f>ROUND(I219*H219,2)</f>
        <v>0</v>
      </c>
      <c r="BL219" s="14" t="s">
        <v>79</v>
      </c>
      <c r="BM219" s="192" t="s">
        <v>540</v>
      </c>
    </row>
    <row r="220" spans="1:65" s="2" customFormat="1" ht="11.25">
      <c r="A220" s="31"/>
      <c r="B220" s="32"/>
      <c r="C220" s="33"/>
      <c r="D220" s="194" t="s">
        <v>133</v>
      </c>
      <c r="E220" s="33"/>
      <c r="F220" s="195" t="s">
        <v>539</v>
      </c>
      <c r="G220" s="33"/>
      <c r="H220" s="33"/>
      <c r="I220" s="196"/>
      <c r="J220" s="33"/>
      <c r="K220" s="33"/>
      <c r="L220" s="36"/>
      <c r="M220" s="197"/>
      <c r="N220" s="198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133</v>
      </c>
      <c r="AU220" s="14" t="s">
        <v>79</v>
      </c>
    </row>
    <row r="221" spans="1:65" s="2" customFormat="1" ht="24">
      <c r="A221" s="31"/>
      <c r="B221" s="32"/>
      <c r="C221" s="181" t="s">
        <v>334</v>
      </c>
      <c r="D221" s="181" t="s">
        <v>127</v>
      </c>
      <c r="E221" s="182" t="s">
        <v>541</v>
      </c>
      <c r="F221" s="183" t="s">
        <v>542</v>
      </c>
      <c r="G221" s="184" t="s">
        <v>130</v>
      </c>
      <c r="H221" s="185">
        <v>5</v>
      </c>
      <c r="I221" s="186"/>
      <c r="J221" s="187">
        <f>ROUND(I221*H221,2)</f>
        <v>0</v>
      </c>
      <c r="K221" s="183" t="s">
        <v>131</v>
      </c>
      <c r="L221" s="36"/>
      <c r="M221" s="188" t="s">
        <v>1</v>
      </c>
      <c r="N221" s="189" t="s">
        <v>37</v>
      </c>
      <c r="O221" s="68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2" t="s">
        <v>79</v>
      </c>
      <c r="AT221" s="192" t="s">
        <v>127</v>
      </c>
      <c r="AU221" s="192" t="s">
        <v>79</v>
      </c>
      <c r="AY221" s="14" t="s">
        <v>126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4" t="s">
        <v>79</v>
      </c>
      <c r="BK221" s="193">
        <f>ROUND(I221*H221,2)</f>
        <v>0</v>
      </c>
      <c r="BL221" s="14" t="s">
        <v>79</v>
      </c>
      <c r="BM221" s="192" t="s">
        <v>543</v>
      </c>
    </row>
    <row r="222" spans="1:65" s="2" customFormat="1" ht="11.25">
      <c r="A222" s="31"/>
      <c r="B222" s="32"/>
      <c r="C222" s="33"/>
      <c r="D222" s="194" t="s">
        <v>133</v>
      </c>
      <c r="E222" s="33"/>
      <c r="F222" s="195" t="s">
        <v>542</v>
      </c>
      <c r="G222" s="33"/>
      <c r="H222" s="33"/>
      <c r="I222" s="196"/>
      <c r="J222" s="33"/>
      <c r="K222" s="33"/>
      <c r="L222" s="36"/>
      <c r="M222" s="197"/>
      <c r="N222" s="198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133</v>
      </c>
      <c r="AU222" s="14" t="s">
        <v>79</v>
      </c>
    </row>
    <row r="223" spans="1:65" s="2" customFormat="1" ht="60">
      <c r="A223" s="31"/>
      <c r="B223" s="32"/>
      <c r="C223" s="181" t="s">
        <v>338</v>
      </c>
      <c r="D223" s="181" t="s">
        <v>127</v>
      </c>
      <c r="E223" s="182" t="s">
        <v>366</v>
      </c>
      <c r="F223" s="183" t="s">
        <v>367</v>
      </c>
      <c r="G223" s="184" t="s">
        <v>130</v>
      </c>
      <c r="H223" s="185">
        <v>10</v>
      </c>
      <c r="I223" s="186"/>
      <c r="J223" s="187">
        <f>ROUND(I223*H223,2)</f>
        <v>0</v>
      </c>
      <c r="K223" s="183" t="s">
        <v>131</v>
      </c>
      <c r="L223" s="36"/>
      <c r="M223" s="188" t="s">
        <v>1</v>
      </c>
      <c r="N223" s="189" t="s">
        <v>37</v>
      </c>
      <c r="O223" s="68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2" t="s">
        <v>79</v>
      </c>
      <c r="AT223" s="192" t="s">
        <v>127</v>
      </c>
      <c r="AU223" s="192" t="s">
        <v>79</v>
      </c>
      <c r="AY223" s="14" t="s">
        <v>126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4" t="s">
        <v>79</v>
      </c>
      <c r="BK223" s="193">
        <f>ROUND(I223*H223,2)</f>
        <v>0</v>
      </c>
      <c r="BL223" s="14" t="s">
        <v>79</v>
      </c>
      <c r="BM223" s="192" t="s">
        <v>544</v>
      </c>
    </row>
    <row r="224" spans="1:65" s="2" customFormat="1" ht="78">
      <c r="A224" s="31"/>
      <c r="B224" s="32"/>
      <c r="C224" s="33"/>
      <c r="D224" s="194" t="s">
        <v>133</v>
      </c>
      <c r="E224" s="33"/>
      <c r="F224" s="195" t="s">
        <v>369</v>
      </c>
      <c r="G224" s="33"/>
      <c r="H224" s="33"/>
      <c r="I224" s="196"/>
      <c r="J224" s="33"/>
      <c r="K224" s="33"/>
      <c r="L224" s="36"/>
      <c r="M224" s="197"/>
      <c r="N224" s="198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133</v>
      </c>
      <c r="AU224" s="14" t="s">
        <v>79</v>
      </c>
    </row>
    <row r="225" spans="1:65" s="2" customFormat="1" ht="66.75" customHeight="1">
      <c r="A225" s="31"/>
      <c r="B225" s="32"/>
      <c r="C225" s="181" t="s">
        <v>342</v>
      </c>
      <c r="D225" s="181" t="s">
        <v>127</v>
      </c>
      <c r="E225" s="182" t="s">
        <v>371</v>
      </c>
      <c r="F225" s="183" t="s">
        <v>372</v>
      </c>
      <c r="G225" s="184" t="s">
        <v>130</v>
      </c>
      <c r="H225" s="185">
        <v>100</v>
      </c>
      <c r="I225" s="186"/>
      <c r="J225" s="187">
        <f>ROUND(I225*H225,2)</f>
        <v>0</v>
      </c>
      <c r="K225" s="183" t="s">
        <v>131</v>
      </c>
      <c r="L225" s="36"/>
      <c r="M225" s="188" t="s">
        <v>1</v>
      </c>
      <c r="N225" s="189" t="s">
        <v>37</v>
      </c>
      <c r="O225" s="68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2" t="s">
        <v>79</v>
      </c>
      <c r="AT225" s="192" t="s">
        <v>127</v>
      </c>
      <c r="AU225" s="192" t="s">
        <v>79</v>
      </c>
      <c r="AY225" s="14" t="s">
        <v>126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4" t="s">
        <v>79</v>
      </c>
      <c r="BK225" s="193">
        <f>ROUND(I225*H225,2)</f>
        <v>0</v>
      </c>
      <c r="BL225" s="14" t="s">
        <v>79</v>
      </c>
      <c r="BM225" s="192" t="s">
        <v>545</v>
      </c>
    </row>
    <row r="226" spans="1:65" s="2" customFormat="1" ht="87.75">
      <c r="A226" s="31"/>
      <c r="B226" s="32"/>
      <c r="C226" s="33"/>
      <c r="D226" s="194" t="s">
        <v>133</v>
      </c>
      <c r="E226" s="33"/>
      <c r="F226" s="195" t="s">
        <v>374</v>
      </c>
      <c r="G226" s="33"/>
      <c r="H226" s="33"/>
      <c r="I226" s="196"/>
      <c r="J226" s="33"/>
      <c r="K226" s="33"/>
      <c r="L226" s="36"/>
      <c r="M226" s="197"/>
      <c r="N226" s="198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133</v>
      </c>
      <c r="AU226" s="14" t="s">
        <v>79</v>
      </c>
    </row>
    <row r="227" spans="1:65" s="2" customFormat="1" ht="24">
      <c r="A227" s="31"/>
      <c r="B227" s="32"/>
      <c r="C227" s="181" t="s">
        <v>346</v>
      </c>
      <c r="D227" s="181" t="s">
        <v>127</v>
      </c>
      <c r="E227" s="182" t="s">
        <v>546</v>
      </c>
      <c r="F227" s="183" t="s">
        <v>547</v>
      </c>
      <c r="G227" s="184" t="s">
        <v>548</v>
      </c>
      <c r="H227" s="185">
        <v>10</v>
      </c>
      <c r="I227" s="186"/>
      <c r="J227" s="187">
        <f>ROUND(I227*H227,2)</f>
        <v>0</v>
      </c>
      <c r="K227" s="183" t="s">
        <v>131</v>
      </c>
      <c r="L227" s="36"/>
      <c r="M227" s="188" t="s">
        <v>1</v>
      </c>
      <c r="N227" s="189" t="s">
        <v>37</v>
      </c>
      <c r="O227" s="68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2" t="s">
        <v>79</v>
      </c>
      <c r="AT227" s="192" t="s">
        <v>127</v>
      </c>
      <c r="AU227" s="192" t="s">
        <v>79</v>
      </c>
      <c r="AY227" s="14" t="s">
        <v>126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4" t="s">
        <v>79</v>
      </c>
      <c r="BK227" s="193">
        <f>ROUND(I227*H227,2)</f>
        <v>0</v>
      </c>
      <c r="BL227" s="14" t="s">
        <v>79</v>
      </c>
      <c r="BM227" s="192" t="s">
        <v>549</v>
      </c>
    </row>
    <row r="228" spans="1:65" s="2" customFormat="1" ht="58.5">
      <c r="A228" s="31"/>
      <c r="B228" s="32"/>
      <c r="C228" s="33"/>
      <c r="D228" s="194" t="s">
        <v>133</v>
      </c>
      <c r="E228" s="33"/>
      <c r="F228" s="195" t="s">
        <v>550</v>
      </c>
      <c r="G228" s="33"/>
      <c r="H228" s="33"/>
      <c r="I228" s="196"/>
      <c r="J228" s="33"/>
      <c r="K228" s="33"/>
      <c r="L228" s="36"/>
      <c r="M228" s="209"/>
      <c r="N228" s="210"/>
      <c r="O228" s="211"/>
      <c r="P228" s="211"/>
      <c r="Q228" s="211"/>
      <c r="R228" s="211"/>
      <c r="S228" s="211"/>
      <c r="T228" s="212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133</v>
      </c>
      <c r="AU228" s="14" t="s">
        <v>79</v>
      </c>
    </row>
    <row r="229" spans="1:65" s="2" customFormat="1" ht="6.95" customHeight="1">
      <c r="A229" s="31"/>
      <c r="B229" s="51"/>
      <c r="C229" s="52"/>
      <c r="D229" s="52"/>
      <c r="E229" s="52"/>
      <c r="F229" s="52"/>
      <c r="G229" s="52"/>
      <c r="H229" s="52"/>
      <c r="I229" s="52"/>
      <c r="J229" s="52"/>
      <c r="K229" s="52"/>
      <c r="L229" s="36"/>
      <c r="M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</row>
  </sheetData>
  <sheetProtection algorithmName="SHA-512" hashValue="9WjRNmcB8An1n79c/sy3r9Fam63IxrUooGaVoJXNbPoa9CjP269KsX6EbQC7oLNUEpzLi0c9EnEXNcE8DDvPfw==" saltValue="ISTlOQlSyS8u1zvyqekVi1qM402z6zZbPavtfPUs09geArj+YOrjf45EyjIcc82Aupo7nKXhnN3oXHYbdDYSkg==" spinCount="100000" sheet="1" objects="1" scenarios="1" formatColumns="0" formatRows="0" autoFilter="0"/>
  <autoFilter ref="C120:K22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92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81</v>
      </c>
    </row>
    <row r="4" spans="1:46" s="1" customFormat="1" ht="24.95" customHeight="1">
      <c r="B4" s="17"/>
      <c r="D4" s="114" t="s">
        <v>99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5" t="str">
        <f>'Rekapitulace stavby'!K6</f>
        <v>Údržba, opravy a odstraňování závad u SSZT 2021 - Opravy komponentů zabezpečovacích zařízení</v>
      </c>
      <c r="F7" s="266"/>
      <c r="G7" s="266"/>
      <c r="H7" s="266"/>
      <c r="L7" s="17"/>
    </row>
    <row r="8" spans="1:46" s="1" customFormat="1" ht="12" customHeight="1">
      <c r="B8" s="17"/>
      <c r="D8" s="116" t="s">
        <v>100</v>
      </c>
      <c r="L8" s="17"/>
    </row>
    <row r="9" spans="1:46" s="2" customFormat="1" ht="16.5" customHeight="1">
      <c r="A9" s="31"/>
      <c r="B9" s="36"/>
      <c r="C9" s="31"/>
      <c r="D9" s="31"/>
      <c r="E9" s="265" t="s">
        <v>101</v>
      </c>
      <c r="F9" s="267"/>
      <c r="G9" s="267"/>
      <c r="H9" s="267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102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68" t="s">
        <v>551</v>
      </c>
      <c r="F11" s="267"/>
      <c r="G11" s="267"/>
      <c r="H11" s="267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6" t="s">
        <v>25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26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69" t="str">
        <f>'Rekapitulace stavby'!E14</f>
        <v>Vyplň údaj</v>
      </c>
      <c r="F20" s="270"/>
      <c r="G20" s="270"/>
      <c r="H20" s="270"/>
      <c r="I20" s="116" t="s">
        <v>25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28</v>
      </c>
      <c r="E22" s="31"/>
      <c r="F22" s="31"/>
      <c r="G22" s="31"/>
      <c r="H22" s="31"/>
      <c r="I22" s="116" t="s">
        <v>24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25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30</v>
      </c>
      <c r="E25" s="31"/>
      <c r="F25" s="31"/>
      <c r="G25" s="31"/>
      <c r="H25" s="31"/>
      <c r="I25" s="116" t="s">
        <v>24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25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31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1" t="s">
        <v>1</v>
      </c>
      <c r="F29" s="271"/>
      <c r="G29" s="271"/>
      <c r="H29" s="271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32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34</v>
      </c>
      <c r="G34" s="31"/>
      <c r="H34" s="31"/>
      <c r="I34" s="124" t="s">
        <v>33</v>
      </c>
      <c r="J34" s="124" t="s">
        <v>35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36</v>
      </c>
      <c r="E35" s="116" t="s">
        <v>37</v>
      </c>
      <c r="F35" s="126">
        <f>ROUND((SUM(BE121:BE230)),  2)</f>
        <v>0</v>
      </c>
      <c r="G35" s="31"/>
      <c r="H35" s="31"/>
      <c r="I35" s="127">
        <v>0.21</v>
      </c>
      <c r="J35" s="126">
        <f>ROUND(((SUM(BE121:BE230))*I35),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38</v>
      </c>
      <c r="F36" s="126">
        <f>ROUND((SUM(BF121:BF230)),  2)</f>
        <v>0</v>
      </c>
      <c r="G36" s="31"/>
      <c r="H36" s="31"/>
      <c r="I36" s="127">
        <v>0.15</v>
      </c>
      <c r="J36" s="126">
        <f>ROUND(((SUM(BF121:BF230))*I36),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39</v>
      </c>
      <c r="F37" s="126">
        <f>ROUND((SUM(BG121:BG230)),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40</v>
      </c>
      <c r="F38" s="126">
        <f>ROUND((SUM(BH121:BH230)),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41</v>
      </c>
      <c r="F39" s="126">
        <f>ROUND((SUM(BI121:BI230)),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42</v>
      </c>
      <c r="E41" s="130"/>
      <c r="F41" s="130"/>
      <c r="G41" s="131" t="s">
        <v>43</v>
      </c>
      <c r="H41" s="132" t="s">
        <v>44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72" t="str">
        <f>E7</f>
        <v>Údržba, opravy a odstraňování závad u SSZT 2021 - Opravy komponentů zabezpečovacích zařízení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2" t="s">
        <v>101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102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0" t="str">
        <f>E11</f>
        <v>PS 01.3 - Baterie</v>
      </c>
      <c r="F89" s="274"/>
      <c r="G89" s="274"/>
      <c r="H89" s="274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28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26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105</v>
      </c>
      <c r="D96" s="147"/>
      <c r="E96" s="147"/>
      <c r="F96" s="147"/>
      <c r="G96" s="147"/>
      <c r="H96" s="147"/>
      <c r="I96" s="147"/>
      <c r="J96" s="148" t="s">
        <v>106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107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108</v>
      </c>
    </row>
    <row r="99" spans="1:47" s="9" customFormat="1" ht="24.95" customHeight="1">
      <c r="B99" s="150"/>
      <c r="C99" s="151"/>
      <c r="D99" s="152" t="s">
        <v>109</v>
      </c>
      <c r="E99" s="153"/>
      <c r="F99" s="153"/>
      <c r="G99" s="153"/>
      <c r="H99" s="153"/>
      <c r="I99" s="153"/>
      <c r="J99" s="154">
        <f>J186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110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6.25" customHeight="1">
      <c r="A109" s="31"/>
      <c r="B109" s="32"/>
      <c r="C109" s="33"/>
      <c r="D109" s="33"/>
      <c r="E109" s="272" t="str">
        <f>E7</f>
        <v>Údržba, opravy a odstraňování závad u SSZT 2021 - Opravy komponentů zabezpečovacích zařízení</v>
      </c>
      <c r="F109" s="273"/>
      <c r="G109" s="273"/>
      <c r="H109" s="27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100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2" t="s">
        <v>101</v>
      </c>
      <c r="F111" s="274"/>
      <c r="G111" s="274"/>
      <c r="H111" s="27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102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20" t="str">
        <f>E11</f>
        <v>PS 01.3 - Baterie</v>
      </c>
      <c r="F113" s="274"/>
      <c r="G113" s="274"/>
      <c r="H113" s="274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 xml:space="preserve"> </v>
      </c>
      <c r="G115" s="33"/>
      <c r="H115" s="33"/>
      <c r="I115" s="26" t="s">
        <v>22</v>
      </c>
      <c r="J115" s="63">
        <f>IF(J14="","",J14)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E17</f>
        <v xml:space="preserve"> </v>
      </c>
      <c r="G117" s="33"/>
      <c r="H117" s="33"/>
      <c r="I117" s="26" t="s">
        <v>28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26</v>
      </c>
      <c r="D118" s="33"/>
      <c r="E118" s="33"/>
      <c r="F118" s="24" t="str">
        <f>IF(E20="","",E20)</f>
        <v>Vyplň údaj</v>
      </c>
      <c r="G118" s="33"/>
      <c r="H118" s="33"/>
      <c r="I118" s="26" t="s">
        <v>30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56"/>
      <c r="B120" s="157"/>
      <c r="C120" s="158" t="s">
        <v>111</v>
      </c>
      <c r="D120" s="159" t="s">
        <v>57</v>
      </c>
      <c r="E120" s="159" t="s">
        <v>53</v>
      </c>
      <c r="F120" s="159" t="s">
        <v>54</v>
      </c>
      <c r="G120" s="159" t="s">
        <v>112</v>
      </c>
      <c r="H120" s="159" t="s">
        <v>113</v>
      </c>
      <c r="I120" s="159" t="s">
        <v>114</v>
      </c>
      <c r="J120" s="159" t="s">
        <v>106</v>
      </c>
      <c r="K120" s="160" t="s">
        <v>115</v>
      </c>
      <c r="L120" s="161"/>
      <c r="M120" s="72" t="s">
        <v>1</v>
      </c>
      <c r="N120" s="73" t="s">
        <v>36</v>
      </c>
      <c r="O120" s="73" t="s">
        <v>116</v>
      </c>
      <c r="P120" s="73" t="s">
        <v>117</v>
      </c>
      <c r="Q120" s="73" t="s">
        <v>118</v>
      </c>
      <c r="R120" s="73" t="s">
        <v>119</v>
      </c>
      <c r="S120" s="73" t="s">
        <v>120</v>
      </c>
      <c r="T120" s="74" t="s">
        <v>121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122</v>
      </c>
      <c r="D121" s="33"/>
      <c r="E121" s="33"/>
      <c r="F121" s="33"/>
      <c r="G121" s="33"/>
      <c r="H121" s="33"/>
      <c r="I121" s="33"/>
      <c r="J121" s="162">
        <f>BK121</f>
        <v>0</v>
      </c>
      <c r="K121" s="33"/>
      <c r="L121" s="36"/>
      <c r="M121" s="75"/>
      <c r="N121" s="163"/>
      <c r="O121" s="76"/>
      <c r="P121" s="164">
        <f>P122+SUM(P123:P186)</f>
        <v>0</v>
      </c>
      <c r="Q121" s="76"/>
      <c r="R121" s="164">
        <f>R122+SUM(R123:R186)</f>
        <v>0</v>
      </c>
      <c r="S121" s="76"/>
      <c r="T121" s="165">
        <f>T122+SUM(T123:T186)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71</v>
      </c>
      <c r="AU121" s="14" t="s">
        <v>108</v>
      </c>
      <c r="BK121" s="166">
        <f>BK122+SUM(BK123:BK186)</f>
        <v>0</v>
      </c>
    </row>
    <row r="122" spans="1:65" s="2" customFormat="1" ht="24">
      <c r="A122" s="31"/>
      <c r="B122" s="32"/>
      <c r="C122" s="199" t="s">
        <v>79</v>
      </c>
      <c r="D122" s="199" t="s">
        <v>140</v>
      </c>
      <c r="E122" s="200" t="s">
        <v>552</v>
      </c>
      <c r="F122" s="201" t="s">
        <v>553</v>
      </c>
      <c r="G122" s="202" t="s">
        <v>130</v>
      </c>
      <c r="H122" s="203">
        <v>250</v>
      </c>
      <c r="I122" s="204"/>
      <c r="J122" s="205">
        <f>ROUND(I122*H122,2)</f>
        <v>0</v>
      </c>
      <c r="K122" s="201" t="s">
        <v>131</v>
      </c>
      <c r="L122" s="206"/>
      <c r="M122" s="207" t="s">
        <v>1</v>
      </c>
      <c r="N122" s="208" t="s">
        <v>37</v>
      </c>
      <c r="O122" s="68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2" t="s">
        <v>81</v>
      </c>
      <c r="AT122" s="192" t="s">
        <v>140</v>
      </c>
      <c r="AU122" s="192" t="s">
        <v>72</v>
      </c>
      <c r="AY122" s="14" t="s">
        <v>126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4" t="s">
        <v>79</v>
      </c>
      <c r="BK122" s="193">
        <f>ROUND(I122*H122,2)</f>
        <v>0</v>
      </c>
      <c r="BL122" s="14" t="s">
        <v>79</v>
      </c>
      <c r="BM122" s="192" t="s">
        <v>554</v>
      </c>
    </row>
    <row r="123" spans="1:65" s="2" customFormat="1" ht="19.5">
      <c r="A123" s="31"/>
      <c r="B123" s="32"/>
      <c r="C123" s="33"/>
      <c r="D123" s="194" t="s">
        <v>133</v>
      </c>
      <c r="E123" s="33"/>
      <c r="F123" s="195" t="s">
        <v>553</v>
      </c>
      <c r="G123" s="33"/>
      <c r="H123" s="33"/>
      <c r="I123" s="196"/>
      <c r="J123" s="33"/>
      <c r="K123" s="33"/>
      <c r="L123" s="36"/>
      <c r="M123" s="197"/>
      <c r="N123" s="198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133</v>
      </c>
      <c r="AU123" s="14" t="s">
        <v>72</v>
      </c>
    </row>
    <row r="124" spans="1:65" s="2" customFormat="1" ht="44.25" customHeight="1">
      <c r="A124" s="31"/>
      <c r="B124" s="32"/>
      <c r="C124" s="199" t="s">
        <v>81</v>
      </c>
      <c r="D124" s="199" t="s">
        <v>140</v>
      </c>
      <c r="E124" s="200" t="s">
        <v>555</v>
      </c>
      <c r="F124" s="201" t="s">
        <v>556</v>
      </c>
      <c r="G124" s="202" t="s">
        <v>130</v>
      </c>
      <c r="H124" s="203">
        <v>90</v>
      </c>
      <c r="I124" s="204"/>
      <c r="J124" s="205">
        <f>ROUND(I124*H124,2)</f>
        <v>0</v>
      </c>
      <c r="K124" s="201" t="s">
        <v>131</v>
      </c>
      <c r="L124" s="206"/>
      <c r="M124" s="207" t="s">
        <v>1</v>
      </c>
      <c r="N124" s="208" t="s">
        <v>37</v>
      </c>
      <c r="O124" s="68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2" t="s">
        <v>81</v>
      </c>
      <c r="AT124" s="192" t="s">
        <v>140</v>
      </c>
      <c r="AU124" s="192" t="s">
        <v>72</v>
      </c>
      <c r="AY124" s="14" t="s">
        <v>126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4" t="s">
        <v>79</v>
      </c>
      <c r="BK124" s="193">
        <f>ROUND(I124*H124,2)</f>
        <v>0</v>
      </c>
      <c r="BL124" s="14" t="s">
        <v>79</v>
      </c>
      <c r="BM124" s="192" t="s">
        <v>557</v>
      </c>
    </row>
    <row r="125" spans="1:65" s="2" customFormat="1" ht="29.25">
      <c r="A125" s="31"/>
      <c r="B125" s="32"/>
      <c r="C125" s="33"/>
      <c r="D125" s="194" t="s">
        <v>133</v>
      </c>
      <c r="E125" s="33"/>
      <c r="F125" s="195" t="s">
        <v>556</v>
      </c>
      <c r="G125" s="33"/>
      <c r="H125" s="33"/>
      <c r="I125" s="196"/>
      <c r="J125" s="33"/>
      <c r="K125" s="33"/>
      <c r="L125" s="36"/>
      <c r="M125" s="197"/>
      <c r="N125" s="198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133</v>
      </c>
      <c r="AU125" s="14" t="s">
        <v>72</v>
      </c>
    </row>
    <row r="126" spans="1:65" s="2" customFormat="1" ht="44.25" customHeight="1">
      <c r="A126" s="31"/>
      <c r="B126" s="32"/>
      <c r="C126" s="199" t="s">
        <v>139</v>
      </c>
      <c r="D126" s="199" t="s">
        <v>140</v>
      </c>
      <c r="E126" s="200" t="s">
        <v>558</v>
      </c>
      <c r="F126" s="201" t="s">
        <v>559</v>
      </c>
      <c r="G126" s="202" t="s">
        <v>130</v>
      </c>
      <c r="H126" s="203">
        <v>30</v>
      </c>
      <c r="I126" s="204"/>
      <c r="J126" s="205">
        <f>ROUND(I126*H126,2)</f>
        <v>0</v>
      </c>
      <c r="K126" s="201" t="s">
        <v>131</v>
      </c>
      <c r="L126" s="206"/>
      <c r="M126" s="207" t="s">
        <v>1</v>
      </c>
      <c r="N126" s="208" t="s">
        <v>37</v>
      </c>
      <c r="O126" s="68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81</v>
      </c>
      <c r="AT126" s="192" t="s">
        <v>140</v>
      </c>
      <c r="AU126" s="192" t="s">
        <v>72</v>
      </c>
      <c r="AY126" s="14" t="s">
        <v>126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4" t="s">
        <v>79</v>
      </c>
      <c r="BK126" s="193">
        <f>ROUND(I126*H126,2)</f>
        <v>0</v>
      </c>
      <c r="BL126" s="14" t="s">
        <v>79</v>
      </c>
      <c r="BM126" s="192" t="s">
        <v>560</v>
      </c>
    </row>
    <row r="127" spans="1:65" s="2" customFormat="1" ht="29.25">
      <c r="A127" s="31"/>
      <c r="B127" s="32"/>
      <c r="C127" s="33"/>
      <c r="D127" s="194" t="s">
        <v>133</v>
      </c>
      <c r="E127" s="33"/>
      <c r="F127" s="195" t="s">
        <v>559</v>
      </c>
      <c r="G127" s="33"/>
      <c r="H127" s="33"/>
      <c r="I127" s="196"/>
      <c r="J127" s="33"/>
      <c r="K127" s="33"/>
      <c r="L127" s="36"/>
      <c r="M127" s="197"/>
      <c r="N127" s="198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133</v>
      </c>
      <c r="AU127" s="14" t="s">
        <v>72</v>
      </c>
    </row>
    <row r="128" spans="1:65" s="2" customFormat="1" ht="44.25" customHeight="1">
      <c r="A128" s="31"/>
      <c r="B128" s="32"/>
      <c r="C128" s="199" t="s">
        <v>125</v>
      </c>
      <c r="D128" s="199" t="s">
        <v>140</v>
      </c>
      <c r="E128" s="200" t="s">
        <v>561</v>
      </c>
      <c r="F128" s="201" t="s">
        <v>562</v>
      </c>
      <c r="G128" s="202" t="s">
        <v>130</v>
      </c>
      <c r="H128" s="203">
        <v>30</v>
      </c>
      <c r="I128" s="204"/>
      <c r="J128" s="205">
        <f>ROUND(I128*H128,2)</f>
        <v>0</v>
      </c>
      <c r="K128" s="201" t="s">
        <v>131</v>
      </c>
      <c r="L128" s="206"/>
      <c r="M128" s="207" t="s">
        <v>1</v>
      </c>
      <c r="N128" s="208" t="s">
        <v>37</v>
      </c>
      <c r="O128" s="68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81</v>
      </c>
      <c r="AT128" s="192" t="s">
        <v>140</v>
      </c>
      <c r="AU128" s="192" t="s">
        <v>72</v>
      </c>
      <c r="AY128" s="14" t="s">
        <v>126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4" t="s">
        <v>79</v>
      </c>
      <c r="BK128" s="193">
        <f>ROUND(I128*H128,2)</f>
        <v>0</v>
      </c>
      <c r="BL128" s="14" t="s">
        <v>79</v>
      </c>
      <c r="BM128" s="192" t="s">
        <v>563</v>
      </c>
    </row>
    <row r="129" spans="1:65" s="2" customFormat="1" ht="29.25">
      <c r="A129" s="31"/>
      <c r="B129" s="32"/>
      <c r="C129" s="33"/>
      <c r="D129" s="194" t="s">
        <v>133</v>
      </c>
      <c r="E129" s="33"/>
      <c r="F129" s="195" t="s">
        <v>562</v>
      </c>
      <c r="G129" s="33"/>
      <c r="H129" s="33"/>
      <c r="I129" s="196"/>
      <c r="J129" s="33"/>
      <c r="K129" s="33"/>
      <c r="L129" s="36"/>
      <c r="M129" s="197"/>
      <c r="N129" s="198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133</v>
      </c>
      <c r="AU129" s="14" t="s">
        <v>72</v>
      </c>
    </row>
    <row r="130" spans="1:65" s="2" customFormat="1" ht="44.25" customHeight="1">
      <c r="A130" s="31"/>
      <c r="B130" s="32"/>
      <c r="C130" s="199" t="s">
        <v>148</v>
      </c>
      <c r="D130" s="199" t="s">
        <v>140</v>
      </c>
      <c r="E130" s="200" t="s">
        <v>564</v>
      </c>
      <c r="F130" s="201" t="s">
        <v>565</v>
      </c>
      <c r="G130" s="202" t="s">
        <v>130</v>
      </c>
      <c r="H130" s="203">
        <v>20</v>
      </c>
      <c r="I130" s="204"/>
      <c r="J130" s="205">
        <f>ROUND(I130*H130,2)</f>
        <v>0</v>
      </c>
      <c r="K130" s="201" t="s">
        <v>131</v>
      </c>
      <c r="L130" s="206"/>
      <c r="M130" s="207" t="s">
        <v>1</v>
      </c>
      <c r="N130" s="208" t="s">
        <v>37</v>
      </c>
      <c r="O130" s="68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81</v>
      </c>
      <c r="AT130" s="192" t="s">
        <v>140</v>
      </c>
      <c r="AU130" s="192" t="s">
        <v>72</v>
      </c>
      <c r="AY130" s="14" t="s">
        <v>126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4" t="s">
        <v>79</v>
      </c>
      <c r="BK130" s="193">
        <f>ROUND(I130*H130,2)</f>
        <v>0</v>
      </c>
      <c r="BL130" s="14" t="s">
        <v>79</v>
      </c>
      <c r="BM130" s="192" t="s">
        <v>566</v>
      </c>
    </row>
    <row r="131" spans="1:65" s="2" customFormat="1" ht="29.25">
      <c r="A131" s="31"/>
      <c r="B131" s="32"/>
      <c r="C131" s="33"/>
      <c r="D131" s="194" t="s">
        <v>133</v>
      </c>
      <c r="E131" s="33"/>
      <c r="F131" s="195" t="s">
        <v>565</v>
      </c>
      <c r="G131" s="33"/>
      <c r="H131" s="33"/>
      <c r="I131" s="196"/>
      <c r="J131" s="33"/>
      <c r="K131" s="33"/>
      <c r="L131" s="36"/>
      <c r="M131" s="197"/>
      <c r="N131" s="198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133</v>
      </c>
      <c r="AU131" s="14" t="s">
        <v>72</v>
      </c>
    </row>
    <row r="132" spans="1:65" s="2" customFormat="1" ht="44.25" customHeight="1">
      <c r="A132" s="31"/>
      <c r="B132" s="32"/>
      <c r="C132" s="199" t="s">
        <v>152</v>
      </c>
      <c r="D132" s="199" t="s">
        <v>140</v>
      </c>
      <c r="E132" s="200" t="s">
        <v>567</v>
      </c>
      <c r="F132" s="201" t="s">
        <v>568</v>
      </c>
      <c r="G132" s="202" t="s">
        <v>130</v>
      </c>
      <c r="H132" s="203">
        <v>80</v>
      </c>
      <c r="I132" s="204"/>
      <c r="J132" s="205">
        <f>ROUND(I132*H132,2)</f>
        <v>0</v>
      </c>
      <c r="K132" s="201" t="s">
        <v>131</v>
      </c>
      <c r="L132" s="206"/>
      <c r="M132" s="207" t="s">
        <v>1</v>
      </c>
      <c r="N132" s="208" t="s">
        <v>37</v>
      </c>
      <c r="O132" s="68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81</v>
      </c>
      <c r="AT132" s="192" t="s">
        <v>140</v>
      </c>
      <c r="AU132" s="192" t="s">
        <v>72</v>
      </c>
      <c r="AY132" s="14" t="s">
        <v>126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4" t="s">
        <v>79</v>
      </c>
      <c r="BK132" s="193">
        <f>ROUND(I132*H132,2)</f>
        <v>0</v>
      </c>
      <c r="BL132" s="14" t="s">
        <v>79</v>
      </c>
      <c r="BM132" s="192" t="s">
        <v>569</v>
      </c>
    </row>
    <row r="133" spans="1:65" s="2" customFormat="1" ht="29.25">
      <c r="A133" s="31"/>
      <c r="B133" s="32"/>
      <c r="C133" s="33"/>
      <c r="D133" s="194" t="s">
        <v>133</v>
      </c>
      <c r="E133" s="33"/>
      <c r="F133" s="195" t="s">
        <v>568</v>
      </c>
      <c r="G133" s="33"/>
      <c r="H133" s="33"/>
      <c r="I133" s="196"/>
      <c r="J133" s="33"/>
      <c r="K133" s="33"/>
      <c r="L133" s="36"/>
      <c r="M133" s="197"/>
      <c r="N133" s="198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133</v>
      </c>
      <c r="AU133" s="14" t="s">
        <v>72</v>
      </c>
    </row>
    <row r="134" spans="1:65" s="2" customFormat="1" ht="44.25" customHeight="1">
      <c r="A134" s="31"/>
      <c r="B134" s="32"/>
      <c r="C134" s="199" t="s">
        <v>156</v>
      </c>
      <c r="D134" s="199" t="s">
        <v>140</v>
      </c>
      <c r="E134" s="200" t="s">
        <v>570</v>
      </c>
      <c r="F134" s="201" t="s">
        <v>571</v>
      </c>
      <c r="G134" s="202" t="s">
        <v>130</v>
      </c>
      <c r="H134" s="203">
        <v>20</v>
      </c>
      <c r="I134" s="204"/>
      <c r="J134" s="205">
        <f>ROUND(I134*H134,2)</f>
        <v>0</v>
      </c>
      <c r="K134" s="201" t="s">
        <v>131</v>
      </c>
      <c r="L134" s="206"/>
      <c r="M134" s="207" t="s">
        <v>1</v>
      </c>
      <c r="N134" s="208" t="s">
        <v>37</v>
      </c>
      <c r="O134" s="68"/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81</v>
      </c>
      <c r="AT134" s="192" t="s">
        <v>140</v>
      </c>
      <c r="AU134" s="192" t="s">
        <v>72</v>
      </c>
      <c r="AY134" s="14" t="s">
        <v>126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14" t="s">
        <v>79</v>
      </c>
      <c r="BK134" s="193">
        <f>ROUND(I134*H134,2)</f>
        <v>0</v>
      </c>
      <c r="BL134" s="14" t="s">
        <v>79</v>
      </c>
      <c r="BM134" s="192" t="s">
        <v>572</v>
      </c>
    </row>
    <row r="135" spans="1:65" s="2" customFormat="1" ht="29.25">
      <c r="A135" s="31"/>
      <c r="B135" s="32"/>
      <c r="C135" s="33"/>
      <c r="D135" s="194" t="s">
        <v>133</v>
      </c>
      <c r="E135" s="33"/>
      <c r="F135" s="195" t="s">
        <v>571</v>
      </c>
      <c r="G135" s="33"/>
      <c r="H135" s="33"/>
      <c r="I135" s="196"/>
      <c r="J135" s="33"/>
      <c r="K135" s="33"/>
      <c r="L135" s="36"/>
      <c r="M135" s="197"/>
      <c r="N135" s="198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133</v>
      </c>
      <c r="AU135" s="14" t="s">
        <v>72</v>
      </c>
    </row>
    <row r="136" spans="1:65" s="2" customFormat="1" ht="44.25" customHeight="1">
      <c r="A136" s="31"/>
      <c r="B136" s="32"/>
      <c r="C136" s="199" t="s">
        <v>160</v>
      </c>
      <c r="D136" s="199" t="s">
        <v>140</v>
      </c>
      <c r="E136" s="200" t="s">
        <v>573</v>
      </c>
      <c r="F136" s="201" t="s">
        <v>574</v>
      </c>
      <c r="G136" s="202" t="s">
        <v>130</v>
      </c>
      <c r="H136" s="203">
        <v>20</v>
      </c>
      <c r="I136" s="204"/>
      <c r="J136" s="205">
        <f>ROUND(I136*H136,2)</f>
        <v>0</v>
      </c>
      <c r="K136" s="201" t="s">
        <v>131</v>
      </c>
      <c r="L136" s="206"/>
      <c r="M136" s="207" t="s">
        <v>1</v>
      </c>
      <c r="N136" s="208" t="s">
        <v>37</v>
      </c>
      <c r="O136" s="68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81</v>
      </c>
      <c r="AT136" s="192" t="s">
        <v>140</v>
      </c>
      <c r="AU136" s="192" t="s">
        <v>72</v>
      </c>
      <c r="AY136" s="14" t="s">
        <v>126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4" t="s">
        <v>79</v>
      </c>
      <c r="BK136" s="193">
        <f>ROUND(I136*H136,2)</f>
        <v>0</v>
      </c>
      <c r="BL136" s="14" t="s">
        <v>79</v>
      </c>
      <c r="BM136" s="192" t="s">
        <v>575</v>
      </c>
    </row>
    <row r="137" spans="1:65" s="2" customFormat="1" ht="29.25">
      <c r="A137" s="31"/>
      <c r="B137" s="32"/>
      <c r="C137" s="33"/>
      <c r="D137" s="194" t="s">
        <v>133</v>
      </c>
      <c r="E137" s="33"/>
      <c r="F137" s="195" t="s">
        <v>574</v>
      </c>
      <c r="G137" s="33"/>
      <c r="H137" s="33"/>
      <c r="I137" s="196"/>
      <c r="J137" s="33"/>
      <c r="K137" s="33"/>
      <c r="L137" s="36"/>
      <c r="M137" s="197"/>
      <c r="N137" s="198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133</v>
      </c>
      <c r="AU137" s="14" t="s">
        <v>72</v>
      </c>
    </row>
    <row r="138" spans="1:65" s="2" customFormat="1" ht="44.25" customHeight="1">
      <c r="A138" s="31"/>
      <c r="B138" s="32"/>
      <c r="C138" s="199" t="s">
        <v>164</v>
      </c>
      <c r="D138" s="199" t="s">
        <v>140</v>
      </c>
      <c r="E138" s="200" t="s">
        <v>576</v>
      </c>
      <c r="F138" s="201" t="s">
        <v>577</v>
      </c>
      <c r="G138" s="202" t="s">
        <v>130</v>
      </c>
      <c r="H138" s="203">
        <v>40</v>
      </c>
      <c r="I138" s="204"/>
      <c r="J138" s="205">
        <f>ROUND(I138*H138,2)</f>
        <v>0</v>
      </c>
      <c r="K138" s="201" t="s">
        <v>131</v>
      </c>
      <c r="L138" s="206"/>
      <c r="M138" s="207" t="s">
        <v>1</v>
      </c>
      <c r="N138" s="208" t="s">
        <v>37</v>
      </c>
      <c r="O138" s="68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81</v>
      </c>
      <c r="AT138" s="192" t="s">
        <v>140</v>
      </c>
      <c r="AU138" s="192" t="s">
        <v>72</v>
      </c>
      <c r="AY138" s="14" t="s">
        <v>126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4" t="s">
        <v>79</v>
      </c>
      <c r="BK138" s="193">
        <f>ROUND(I138*H138,2)</f>
        <v>0</v>
      </c>
      <c r="BL138" s="14" t="s">
        <v>79</v>
      </c>
      <c r="BM138" s="192" t="s">
        <v>578</v>
      </c>
    </row>
    <row r="139" spans="1:65" s="2" customFormat="1" ht="29.25">
      <c r="A139" s="31"/>
      <c r="B139" s="32"/>
      <c r="C139" s="33"/>
      <c r="D139" s="194" t="s">
        <v>133</v>
      </c>
      <c r="E139" s="33"/>
      <c r="F139" s="195" t="s">
        <v>577</v>
      </c>
      <c r="G139" s="33"/>
      <c r="H139" s="33"/>
      <c r="I139" s="196"/>
      <c r="J139" s="33"/>
      <c r="K139" s="33"/>
      <c r="L139" s="36"/>
      <c r="M139" s="197"/>
      <c r="N139" s="198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133</v>
      </c>
      <c r="AU139" s="14" t="s">
        <v>72</v>
      </c>
    </row>
    <row r="140" spans="1:65" s="2" customFormat="1" ht="44.25" customHeight="1">
      <c r="A140" s="31"/>
      <c r="B140" s="32"/>
      <c r="C140" s="199" t="s">
        <v>169</v>
      </c>
      <c r="D140" s="199" t="s">
        <v>140</v>
      </c>
      <c r="E140" s="200" t="s">
        <v>579</v>
      </c>
      <c r="F140" s="201" t="s">
        <v>580</v>
      </c>
      <c r="G140" s="202" t="s">
        <v>130</v>
      </c>
      <c r="H140" s="203">
        <v>60</v>
      </c>
      <c r="I140" s="204"/>
      <c r="J140" s="205">
        <f>ROUND(I140*H140,2)</f>
        <v>0</v>
      </c>
      <c r="K140" s="201" t="s">
        <v>131</v>
      </c>
      <c r="L140" s="206"/>
      <c r="M140" s="207" t="s">
        <v>1</v>
      </c>
      <c r="N140" s="208" t="s">
        <v>37</v>
      </c>
      <c r="O140" s="68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81</v>
      </c>
      <c r="AT140" s="192" t="s">
        <v>140</v>
      </c>
      <c r="AU140" s="192" t="s">
        <v>72</v>
      </c>
      <c r="AY140" s="14" t="s">
        <v>126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4" t="s">
        <v>79</v>
      </c>
      <c r="BK140" s="193">
        <f>ROUND(I140*H140,2)</f>
        <v>0</v>
      </c>
      <c r="BL140" s="14" t="s">
        <v>79</v>
      </c>
      <c r="BM140" s="192" t="s">
        <v>581</v>
      </c>
    </row>
    <row r="141" spans="1:65" s="2" customFormat="1" ht="29.25">
      <c r="A141" s="31"/>
      <c r="B141" s="32"/>
      <c r="C141" s="33"/>
      <c r="D141" s="194" t="s">
        <v>133</v>
      </c>
      <c r="E141" s="33"/>
      <c r="F141" s="195" t="s">
        <v>580</v>
      </c>
      <c r="G141" s="33"/>
      <c r="H141" s="33"/>
      <c r="I141" s="196"/>
      <c r="J141" s="33"/>
      <c r="K141" s="33"/>
      <c r="L141" s="36"/>
      <c r="M141" s="197"/>
      <c r="N141" s="198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133</v>
      </c>
      <c r="AU141" s="14" t="s">
        <v>72</v>
      </c>
    </row>
    <row r="142" spans="1:65" s="2" customFormat="1" ht="44.25" customHeight="1">
      <c r="A142" s="31"/>
      <c r="B142" s="32"/>
      <c r="C142" s="199" t="s">
        <v>173</v>
      </c>
      <c r="D142" s="199" t="s">
        <v>140</v>
      </c>
      <c r="E142" s="200" t="s">
        <v>582</v>
      </c>
      <c r="F142" s="201" t="s">
        <v>583</v>
      </c>
      <c r="G142" s="202" t="s">
        <v>130</v>
      </c>
      <c r="H142" s="203">
        <v>40</v>
      </c>
      <c r="I142" s="204"/>
      <c r="J142" s="205">
        <f>ROUND(I142*H142,2)</f>
        <v>0</v>
      </c>
      <c r="K142" s="201" t="s">
        <v>131</v>
      </c>
      <c r="L142" s="206"/>
      <c r="M142" s="207" t="s">
        <v>1</v>
      </c>
      <c r="N142" s="208" t="s">
        <v>37</v>
      </c>
      <c r="O142" s="68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81</v>
      </c>
      <c r="AT142" s="192" t="s">
        <v>140</v>
      </c>
      <c r="AU142" s="192" t="s">
        <v>72</v>
      </c>
      <c r="AY142" s="14" t="s">
        <v>126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4" t="s">
        <v>79</v>
      </c>
      <c r="BK142" s="193">
        <f>ROUND(I142*H142,2)</f>
        <v>0</v>
      </c>
      <c r="BL142" s="14" t="s">
        <v>79</v>
      </c>
      <c r="BM142" s="192" t="s">
        <v>584</v>
      </c>
    </row>
    <row r="143" spans="1:65" s="2" customFormat="1" ht="29.25">
      <c r="A143" s="31"/>
      <c r="B143" s="32"/>
      <c r="C143" s="33"/>
      <c r="D143" s="194" t="s">
        <v>133</v>
      </c>
      <c r="E143" s="33"/>
      <c r="F143" s="195" t="s">
        <v>583</v>
      </c>
      <c r="G143" s="33"/>
      <c r="H143" s="33"/>
      <c r="I143" s="196"/>
      <c r="J143" s="33"/>
      <c r="K143" s="33"/>
      <c r="L143" s="36"/>
      <c r="M143" s="197"/>
      <c r="N143" s="198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133</v>
      </c>
      <c r="AU143" s="14" t="s">
        <v>72</v>
      </c>
    </row>
    <row r="144" spans="1:65" s="2" customFormat="1" ht="48">
      <c r="A144" s="31"/>
      <c r="B144" s="32"/>
      <c r="C144" s="199" t="s">
        <v>177</v>
      </c>
      <c r="D144" s="199" t="s">
        <v>140</v>
      </c>
      <c r="E144" s="200" t="s">
        <v>585</v>
      </c>
      <c r="F144" s="201" t="s">
        <v>586</v>
      </c>
      <c r="G144" s="202" t="s">
        <v>130</v>
      </c>
      <c r="H144" s="203">
        <v>12</v>
      </c>
      <c r="I144" s="204"/>
      <c r="J144" s="205">
        <f>ROUND(I144*H144,2)</f>
        <v>0</v>
      </c>
      <c r="K144" s="201" t="s">
        <v>131</v>
      </c>
      <c r="L144" s="206"/>
      <c r="M144" s="207" t="s">
        <v>1</v>
      </c>
      <c r="N144" s="208" t="s">
        <v>37</v>
      </c>
      <c r="O144" s="68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81</v>
      </c>
      <c r="AT144" s="192" t="s">
        <v>140</v>
      </c>
      <c r="AU144" s="192" t="s">
        <v>72</v>
      </c>
      <c r="AY144" s="14" t="s">
        <v>126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4" t="s">
        <v>79</v>
      </c>
      <c r="BK144" s="193">
        <f>ROUND(I144*H144,2)</f>
        <v>0</v>
      </c>
      <c r="BL144" s="14" t="s">
        <v>79</v>
      </c>
      <c r="BM144" s="192" t="s">
        <v>587</v>
      </c>
    </row>
    <row r="145" spans="1:65" s="2" customFormat="1" ht="29.25">
      <c r="A145" s="31"/>
      <c r="B145" s="32"/>
      <c r="C145" s="33"/>
      <c r="D145" s="194" t="s">
        <v>133</v>
      </c>
      <c r="E145" s="33"/>
      <c r="F145" s="195" t="s">
        <v>586</v>
      </c>
      <c r="G145" s="33"/>
      <c r="H145" s="33"/>
      <c r="I145" s="196"/>
      <c r="J145" s="33"/>
      <c r="K145" s="33"/>
      <c r="L145" s="36"/>
      <c r="M145" s="197"/>
      <c r="N145" s="198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133</v>
      </c>
      <c r="AU145" s="14" t="s">
        <v>72</v>
      </c>
    </row>
    <row r="146" spans="1:65" s="2" customFormat="1" ht="48">
      <c r="A146" s="31"/>
      <c r="B146" s="32"/>
      <c r="C146" s="199" t="s">
        <v>181</v>
      </c>
      <c r="D146" s="199" t="s">
        <v>140</v>
      </c>
      <c r="E146" s="200" t="s">
        <v>588</v>
      </c>
      <c r="F146" s="201" t="s">
        <v>589</v>
      </c>
      <c r="G146" s="202" t="s">
        <v>130</v>
      </c>
      <c r="H146" s="203">
        <v>12</v>
      </c>
      <c r="I146" s="204"/>
      <c r="J146" s="205">
        <f>ROUND(I146*H146,2)</f>
        <v>0</v>
      </c>
      <c r="K146" s="201" t="s">
        <v>131</v>
      </c>
      <c r="L146" s="206"/>
      <c r="M146" s="207" t="s">
        <v>1</v>
      </c>
      <c r="N146" s="208" t="s">
        <v>37</v>
      </c>
      <c r="O146" s="68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81</v>
      </c>
      <c r="AT146" s="192" t="s">
        <v>140</v>
      </c>
      <c r="AU146" s="192" t="s">
        <v>72</v>
      </c>
      <c r="AY146" s="14" t="s">
        <v>126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4" t="s">
        <v>79</v>
      </c>
      <c r="BK146" s="193">
        <f>ROUND(I146*H146,2)</f>
        <v>0</v>
      </c>
      <c r="BL146" s="14" t="s">
        <v>79</v>
      </c>
      <c r="BM146" s="192" t="s">
        <v>590</v>
      </c>
    </row>
    <row r="147" spans="1:65" s="2" customFormat="1" ht="29.25">
      <c r="A147" s="31"/>
      <c r="B147" s="32"/>
      <c r="C147" s="33"/>
      <c r="D147" s="194" t="s">
        <v>133</v>
      </c>
      <c r="E147" s="33"/>
      <c r="F147" s="195" t="s">
        <v>589</v>
      </c>
      <c r="G147" s="33"/>
      <c r="H147" s="33"/>
      <c r="I147" s="196"/>
      <c r="J147" s="33"/>
      <c r="K147" s="33"/>
      <c r="L147" s="36"/>
      <c r="M147" s="197"/>
      <c r="N147" s="198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133</v>
      </c>
      <c r="AU147" s="14" t="s">
        <v>72</v>
      </c>
    </row>
    <row r="148" spans="1:65" s="2" customFormat="1" ht="48">
      <c r="A148" s="31"/>
      <c r="B148" s="32"/>
      <c r="C148" s="199" t="s">
        <v>185</v>
      </c>
      <c r="D148" s="199" t="s">
        <v>140</v>
      </c>
      <c r="E148" s="200" t="s">
        <v>591</v>
      </c>
      <c r="F148" s="201" t="s">
        <v>592</v>
      </c>
      <c r="G148" s="202" t="s">
        <v>130</v>
      </c>
      <c r="H148" s="203">
        <v>6</v>
      </c>
      <c r="I148" s="204"/>
      <c r="J148" s="205">
        <f>ROUND(I148*H148,2)</f>
        <v>0</v>
      </c>
      <c r="K148" s="201" t="s">
        <v>131</v>
      </c>
      <c r="L148" s="206"/>
      <c r="M148" s="207" t="s">
        <v>1</v>
      </c>
      <c r="N148" s="208" t="s">
        <v>37</v>
      </c>
      <c r="O148" s="68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81</v>
      </c>
      <c r="AT148" s="192" t="s">
        <v>140</v>
      </c>
      <c r="AU148" s="192" t="s">
        <v>72</v>
      </c>
      <c r="AY148" s="14" t="s">
        <v>126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4" t="s">
        <v>79</v>
      </c>
      <c r="BK148" s="193">
        <f>ROUND(I148*H148,2)</f>
        <v>0</v>
      </c>
      <c r="BL148" s="14" t="s">
        <v>79</v>
      </c>
      <c r="BM148" s="192" t="s">
        <v>593</v>
      </c>
    </row>
    <row r="149" spans="1:65" s="2" customFormat="1" ht="29.25">
      <c r="A149" s="31"/>
      <c r="B149" s="32"/>
      <c r="C149" s="33"/>
      <c r="D149" s="194" t="s">
        <v>133</v>
      </c>
      <c r="E149" s="33"/>
      <c r="F149" s="195" t="s">
        <v>592</v>
      </c>
      <c r="G149" s="33"/>
      <c r="H149" s="33"/>
      <c r="I149" s="196"/>
      <c r="J149" s="33"/>
      <c r="K149" s="33"/>
      <c r="L149" s="36"/>
      <c r="M149" s="197"/>
      <c r="N149" s="198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133</v>
      </c>
      <c r="AU149" s="14" t="s">
        <v>72</v>
      </c>
    </row>
    <row r="150" spans="1:65" s="2" customFormat="1" ht="48">
      <c r="A150" s="31"/>
      <c r="B150" s="32"/>
      <c r="C150" s="199" t="s">
        <v>8</v>
      </c>
      <c r="D150" s="199" t="s">
        <v>140</v>
      </c>
      <c r="E150" s="200" t="s">
        <v>594</v>
      </c>
      <c r="F150" s="201" t="s">
        <v>595</v>
      </c>
      <c r="G150" s="202" t="s">
        <v>130</v>
      </c>
      <c r="H150" s="203">
        <v>6</v>
      </c>
      <c r="I150" s="204"/>
      <c r="J150" s="205">
        <f>ROUND(I150*H150,2)</f>
        <v>0</v>
      </c>
      <c r="K150" s="201" t="s">
        <v>131</v>
      </c>
      <c r="L150" s="206"/>
      <c r="M150" s="207" t="s">
        <v>1</v>
      </c>
      <c r="N150" s="208" t="s">
        <v>37</v>
      </c>
      <c r="O150" s="68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81</v>
      </c>
      <c r="AT150" s="192" t="s">
        <v>140</v>
      </c>
      <c r="AU150" s="192" t="s">
        <v>72</v>
      </c>
      <c r="AY150" s="14" t="s">
        <v>126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4" t="s">
        <v>79</v>
      </c>
      <c r="BK150" s="193">
        <f>ROUND(I150*H150,2)</f>
        <v>0</v>
      </c>
      <c r="BL150" s="14" t="s">
        <v>79</v>
      </c>
      <c r="BM150" s="192" t="s">
        <v>596</v>
      </c>
    </row>
    <row r="151" spans="1:65" s="2" customFormat="1" ht="29.25">
      <c r="A151" s="31"/>
      <c r="B151" s="32"/>
      <c r="C151" s="33"/>
      <c r="D151" s="194" t="s">
        <v>133</v>
      </c>
      <c r="E151" s="33"/>
      <c r="F151" s="195" t="s">
        <v>595</v>
      </c>
      <c r="G151" s="33"/>
      <c r="H151" s="33"/>
      <c r="I151" s="196"/>
      <c r="J151" s="33"/>
      <c r="K151" s="33"/>
      <c r="L151" s="36"/>
      <c r="M151" s="197"/>
      <c r="N151" s="198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133</v>
      </c>
      <c r="AU151" s="14" t="s">
        <v>72</v>
      </c>
    </row>
    <row r="152" spans="1:65" s="2" customFormat="1" ht="48">
      <c r="A152" s="31"/>
      <c r="B152" s="32"/>
      <c r="C152" s="199" t="s">
        <v>192</v>
      </c>
      <c r="D152" s="199" t="s">
        <v>140</v>
      </c>
      <c r="E152" s="200" t="s">
        <v>597</v>
      </c>
      <c r="F152" s="201" t="s">
        <v>598</v>
      </c>
      <c r="G152" s="202" t="s">
        <v>130</v>
      </c>
      <c r="H152" s="203">
        <v>6</v>
      </c>
      <c r="I152" s="204"/>
      <c r="J152" s="205">
        <f>ROUND(I152*H152,2)</f>
        <v>0</v>
      </c>
      <c r="K152" s="201" t="s">
        <v>131</v>
      </c>
      <c r="L152" s="206"/>
      <c r="M152" s="207" t="s">
        <v>1</v>
      </c>
      <c r="N152" s="208" t="s">
        <v>37</v>
      </c>
      <c r="O152" s="68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81</v>
      </c>
      <c r="AT152" s="192" t="s">
        <v>140</v>
      </c>
      <c r="AU152" s="192" t="s">
        <v>72</v>
      </c>
      <c r="AY152" s="14" t="s">
        <v>126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4" t="s">
        <v>79</v>
      </c>
      <c r="BK152" s="193">
        <f>ROUND(I152*H152,2)</f>
        <v>0</v>
      </c>
      <c r="BL152" s="14" t="s">
        <v>79</v>
      </c>
      <c r="BM152" s="192" t="s">
        <v>599</v>
      </c>
    </row>
    <row r="153" spans="1:65" s="2" customFormat="1" ht="29.25">
      <c r="A153" s="31"/>
      <c r="B153" s="32"/>
      <c r="C153" s="33"/>
      <c r="D153" s="194" t="s">
        <v>133</v>
      </c>
      <c r="E153" s="33"/>
      <c r="F153" s="195" t="s">
        <v>598</v>
      </c>
      <c r="G153" s="33"/>
      <c r="H153" s="33"/>
      <c r="I153" s="196"/>
      <c r="J153" s="33"/>
      <c r="K153" s="33"/>
      <c r="L153" s="36"/>
      <c r="M153" s="197"/>
      <c r="N153" s="198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133</v>
      </c>
      <c r="AU153" s="14" t="s">
        <v>72</v>
      </c>
    </row>
    <row r="154" spans="1:65" s="2" customFormat="1" ht="48">
      <c r="A154" s="31"/>
      <c r="B154" s="32"/>
      <c r="C154" s="199" t="s">
        <v>196</v>
      </c>
      <c r="D154" s="199" t="s">
        <v>140</v>
      </c>
      <c r="E154" s="200" t="s">
        <v>600</v>
      </c>
      <c r="F154" s="201" t="s">
        <v>601</v>
      </c>
      <c r="G154" s="202" t="s">
        <v>130</v>
      </c>
      <c r="H154" s="203">
        <v>10</v>
      </c>
      <c r="I154" s="204"/>
      <c r="J154" s="205">
        <f>ROUND(I154*H154,2)</f>
        <v>0</v>
      </c>
      <c r="K154" s="201" t="s">
        <v>131</v>
      </c>
      <c r="L154" s="206"/>
      <c r="M154" s="207" t="s">
        <v>1</v>
      </c>
      <c r="N154" s="208" t="s">
        <v>37</v>
      </c>
      <c r="O154" s="68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81</v>
      </c>
      <c r="AT154" s="192" t="s">
        <v>140</v>
      </c>
      <c r="AU154" s="192" t="s">
        <v>72</v>
      </c>
      <c r="AY154" s="14" t="s">
        <v>126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4" t="s">
        <v>79</v>
      </c>
      <c r="BK154" s="193">
        <f>ROUND(I154*H154,2)</f>
        <v>0</v>
      </c>
      <c r="BL154" s="14" t="s">
        <v>79</v>
      </c>
      <c r="BM154" s="192" t="s">
        <v>602</v>
      </c>
    </row>
    <row r="155" spans="1:65" s="2" customFormat="1" ht="29.25">
      <c r="A155" s="31"/>
      <c r="B155" s="32"/>
      <c r="C155" s="33"/>
      <c r="D155" s="194" t="s">
        <v>133</v>
      </c>
      <c r="E155" s="33"/>
      <c r="F155" s="195" t="s">
        <v>601</v>
      </c>
      <c r="G155" s="33"/>
      <c r="H155" s="33"/>
      <c r="I155" s="196"/>
      <c r="J155" s="33"/>
      <c r="K155" s="33"/>
      <c r="L155" s="36"/>
      <c r="M155" s="197"/>
      <c r="N155" s="198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133</v>
      </c>
      <c r="AU155" s="14" t="s">
        <v>72</v>
      </c>
    </row>
    <row r="156" spans="1:65" s="2" customFormat="1" ht="48">
      <c r="A156" s="31"/>
      <c r="B156" s="32"/>
      <c r="C156" s="199" t="s">
        <v>200</v>
      </c>
      <c r="D156" s="199" t="s">
        <v>140</v>
      </c>
      <c r="E156" s="200" t="s">
        <v>603</v>
      </c>
      <c r="F156" s="201" t="s">
        <v>604</v>
      </c>
      <c r="G156" s="202" t="s">
        <v>130</v>
      </c>
      <c r="H156" s="203">
        <v>2</v>
      </c>
      <c r="I156" s="204"/>
      <c r="J156" s="205">
        <f>ROUND(I156*H156,2)</f>
        <v>0</v>
      </c>
      <c r="K156" s="201" t="s">
        <v>131</v>
      </c>
      <c r="L156" s="206"/>
      <c r="M156" s="207" t="s">
        <v>1</v>
      </c>
      <c r="N156" s="208" t="s">
        <v>37</v>
      </c>
      <c r="O156" s="68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81</v>
      </c>
      <c r="AT156" s="192" t="s">
        <v>140</v>
      </c>
      <c r="AU156" s="192" t="s">
        <v>72</v>
      </c>
      <c r="AY156" s="14" t="s">
        <v>126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4" t="s">
        <v>79</v>
      </c>
      <c r="BK156" s="193">
        <f>ROUND(I156*H156,2)</f>
        <v>0</v>
      </c>
      <c r="BL156" s="14" t="s">
        <v>79</v>
      </c>
      <c r="BM156" s="192" t="s">
        <v>605</v>
      </c>
    </row>
    <row r="157" spans="1:65" s="2" customFormat="1" ht="29.25">
      <c r="A157" s="31"/>
      <c r="B157" s="32"/>
      <c r="C157" s="33"/>
      <c r="D157" s="194" t="s">
        <v>133</v>
      </c>
      <c r="E157" s="33"/>
      <c r="F157" s="195" t="s">
        <v>604</v>
      </c>
      <c r="G157" s="33"/>
      <c r="H157" s="33"/>
      <c r="I157" s="196"/>
      <c r="J157" s="33"/>
      <c r="K157" s="33"/>
      <c r="L157" s="36"/>
      <c r="M157" s="197"/>
      <c r="N157" s="198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133</v>
      </c>
      <c r="AU157" s="14" t="s">
        <v>72</v>
      </c>
    </row>
    <row r="158" spans="1:65" s="2" customFormat="1" ht="48">
      <c r="A158" s="31"/>
      <c r="B158" s="32"/>
      <c r="C158" s="199" t="s">
        <v>204</v>
      </c>
      <c r="D158" s="199" t="s">
        <v>140</v>
      </c>
      <c r="E158" s="200" t="s">
        <v>606</v>
      </c>
      <c r="F158" s="201" t="s">
        <v>607</v>
      </c>
      <c r="G158" s="202" t="s">
        <v>130</v>
      </c>
      <c r="H158" s="203">
        <v>128</v>
      </c>
      <c r="I158" s="204"/>
      <c r="J158" s="205">
        <f>ROUND(I158*H158,2)</f>
        <v>0</v>
      </c>
      <c r="K158" s="201" t="s">
        <v>131</v>
      </c>
      <c r="L158" s="206"/>
      <c r="M158" s="207" t="s">
        <v>1</v>
      </c>
      <c r="N158" s="208" t="s">
        <v>37</v>
      </c>
      <c r="O158" s="68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81</v>
      </c>
      <c r="AT158" s="192" t="s">
        <v>140</v>
      </c>
      <c r="AU158" s="192" t="s">
        <v>72</v>
      </c>
      <c r="AY158" s="14" t="s">
        <v>126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4" t="s">
        <v>79</v>
      </c>
      <c r="BK158" s="193">
        <f>ROUND(I158*H158,2)</f>
        <v>0</v>
      </c>
      <c r="BL158" s="14" t="s">
        <v>79</v>
      </c>
      <c r="BM158" s="192" t="s">
        <v>608</v>
      </c>
    </row>
    <row r="159" spans="1:65" s="2" customFormat="1" ht="29.25">
      <c r="A159" s="31"/>
      <c r="B159" s="32"/>
      <c r="C159" s="33"/>
      <c r="D159" s="194" t="s">
        <v>133</v>
      </c>
      <c r="E159" s="33"/>
      <c r="F159" s="195" t="s">
        <v>607</v>
      </c>
      <c r="G159" s="33"/>
      <c r="H159" s="33"/>
      <c r="I159" s="196"/>
      <c r="J159" s="33"/>
      <c r="K159" s="33"/>
      <c r="L159" s="36"/>
      <c r="M159" s="197"/>
      <c r="N159" s="198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133</v>
      </c>
      <c r="AU159" s="14" t="s">
        <v>72</v>
      </c>
    </row>
    <row r="160" spans="1:65" s="2" customFormat="1" ht="48">
      <c r="A160" s="31"/>
      <c r="B160" s="32"/>
      <c r="C160" s="199" t="s">
        <v>208</v>
      </c>
      <c r="D160" s="199" t="s">
        <v>140</v>
      </c>
      <c r="E160" s="200" t="s">
        <v>609</v>
      </c>
      <c r="F160" s="201" t="s">
        <v>610</v>
      </c>
      <c r="G160" s="202" t="s">
        <v>130</v>
      </c>
      <c r="H160" s="203">
        <v>2</v>
      </c>
      <c r="I160" s="204"/>
      <c r="J160" s="205">
        <f>ROUND(I160*H160,2)</f>
        <v>0</v>
      </c>
      <c r="K160" s="201" t="s">
        <v>131</v>
      </c>
      <c r="L160" s="206"/>
      <c r="M160" s="207" t="s">
        <v>1</v>
      </c>
      <c r="N160" s="208" t="s">
        <v>37</v>
      </c>
      <c r="O160" s="68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81</v>
      </c>
      <c r="AT160" s="192" t="s">
        <v>140</v>
      </c>
      <c r="AU160" s="192" t="s">
        <v>72</v>
      </c>
      <c r="AY160" s="14" t="s">
        <v>126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4" t="s">
        <v>79</v>
      </c>
      <c r="BK160" s="193">
        <f>ROUND(I160*H160,2)</f>
        <v>0</v>
      </c>
      <c r="BL160" s="14" t="s">
        <v>79</v>
      </c>
      <c r="BM160" s="192" t="s">
        <v>611</v>
      </c>
    </row>
    <row r="161" spans="1:65" s="2" customFormat="1" ht="29.25">
      <c r="A161" s="31"/>
      <c r="B161" s="32"/>
      <c r="C161" s="33"/>
      <c r="D161" s="194" t="s">
        <v>133</v>
      </c>
      <c r="E161" s="33"/>
      <c r="F161" s="195" t="s">
        <v>610</v>
      </c>
      <c r="G161" s="33"/>
      <c r="H161" s="33"/>
      <c r="I161" s="196"/>
      <c r="J161" s="33"/>
      <c r="K161" s="33"/>
      <c r="L161" s="36"/>
      <c r="M161" s="197"/>
      <c r="N161" s="198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133</v>
      </c>
      <c r="AU161" s="14" t="s">
        <v>72</v>
      </c>
    </row>
    <row r="162" spans="1:65" s="2" customFormat="1" ht="48">
      <c r="A162" s="31"/>
      <c r="B162" s="32"/>
      <c r="C162" s="199" t="s">
        <v>7</v>
      </c>
      <c r="D162" s="199" t="s">
        <v>140</v>
      </c>
      <c r="E162" s="200" t="s">
        <v>612</v>
      </c>
      <c r="F162" s="201" t="s">
        <v>613</v>
      </c>
      <c r="G162" s="202" t="s">
        <v>130</v>
      </c>
      <c r="H162" s="203">
        <v>2</v>
      </c>
      <c r="I162" s="204"/>
      <c r="J162" s="205">
        <f>ROUND(I162*H162,2)</f>
        <v>0</v>
      </c>
      <c r="K162" s="201" t="s">
        <v>131</v>
      </c>
      <c r="L162" s="206"/>
      <c r="M162" s="207" t="s">
        <v>1</v>
      </c>
      <c r="N162" s="208" t="s">
        <v>37</v>
      </c>
      <c r="O162" s="68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81</v>
      </c>
      <c r="AT162" s="192" t="s">
        <v>140</v>
      </c>
      <c r="AU162" s="192" t="s">
        <v>72</v>
      </c>
      <c r="AY162" s="14" t="s">
        <v>126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4" t="s">
        <v>79</v>
      </c>
      <c r="BK162" s="193">
        <f>ROUND(I162*H162,2)</f>
        <v>0</v>
      </c>
      <c r="BL162" s="14" t="s">
        <v>79</v>
      </c>
      <c r="BM162" s="192" t="s">
        <v>614</v>
      </c>
    </row>
    <row r="163" spans="1:65" s="2" customFormat="1" ht="29.25">
      <c r="A163" s="31"/>
      <c r="B163" s="32"/>
      <c r="C163" s="33"/>
      <c r="D163" s="194" t="s">
        <v>133</v>
      </c>
      <c r="E163" s="33"/>
      <c r="F163" s="195" t="s">
        <v>613</v>
      </c>
      <c r="G163" s="33"/>
      <c r="H163" s="33"/>
      <c r="I163" s="196"/>
      <c r="J163" s="33"/>
      <c r="K163" s="33"/>
      <c r="L163" s="36"/>
      <c r="M163" s="197"/>
      <c r="N163" s="198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133</v>
      </c>
      <c r="AU163" s="14" t="s">
        <v>72</v>
      </c>
    </row>
    <row r="164" spans="1:65" s="2" customFormat="1" ht="48">
      <c r="A164" s="31"/>
      <c r="B164" s="32"/>
      <c r="C164" s="199" t="s">
        <v>215</v>
      </c>
      <c r="D164" s="199" t="s">
        <v>140</v>
      </c>
      <c r="E164" s="200" t="s">
        <v>615</v>
      </c>
      <c r="F164" s="201" t="s">
        <v>616</v>
      </c>
      <c r="G164" s="202" t="s">
        <v>130</v>
      </c>
      <c r="H164" s="203">
        <v>10</v>
      </c>
      <c r="I164" s="204"/>
      <c r="J164" s="205">
        <f>ROUND(I164*H164,2)</f>
        <v>0</v>
      </c>
      <c r="K164" s="201" t="s">
        <v>131</v>
      </c>
      <c r="L164" s="206"/>
      <c r="M164" s="207" t="s">
        <v>1</v>
      </c>
      <c r="N164" s="208" t="s">
        <v>37</v>
      </c>
      <c r="O164" s="68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81</v>
      </c>
      <c r="AT164" s="192" t="s">
        <v>140</v>
      </c>
      <c r="AU164" s="192" t="s">
        <v>72</v>
      </c>
      <c r="AY164" s="14" t="s">
        <v>126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4" t="s">
        <v>79</v>
      </c>
      <c r="BK164" s="193">
        <f>ROUND(I164*H164,2)</f>
        <v>0</v>
      </c>
      <c r="BL164" s="14" t="s">
        <v>79</v>
      </c>
      <c r="BM164" s="192" t="s">
        <v>617</v>
      </c>
    </row>
    <row r="165" spans="1:65" s="2" customFormat="1" ht="29.25">
      <c r="A165" s="31"/>
      <c r="B165" s="32"/>
      <c r="C165" s="33"/>
      <c r="D165" s="194" t="s">
        <v>133</v>
      </c>
      <c r="E165" s="33"/>
      <c r="F165" s="195" t="s">
        <v>616</v>
      </c>
      <c r="G165" s="33"/>
      <c r="H165" s="33"/>
      <c r="I165" s="196"/>
      <c r="J165" s="33"/>
      <c r="K165" s="33"/>
      <c r="L165" s="36"/>
      <c r="M165" s="197"/>
      <c r="N165" s="198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133</v>
      </c>
      <c r="AU165" s="14" t="s">
        <v>72</v>
      </c>
    </row>
    <row r="166" spans="1:65" s="2" customFormat="1" ht="44.25" customHeight="1">
      <c r="A166" s="31"/>
      <c r="B166" s="32"/>
      <c r="C166" s="199" t="s">
        <v>219</v>
      </c>
      <c r="D166" s="199" t="s">
        <v>140</v>
      </c>
      <c r="E166" s="200" t="s">
        <v>618</v>
      </c>
      <c r="F166" s="201" t="s">
        <v>619</v>
      </c>
      <c r="G166" s="202" t="s">
        <v>130</v>
      </c>
      <c r="H166" s="203">
        <v>2</v>
      </c>
      <c r="I166" s="204"/>
      <c r="J166" s="205">
        <f>ROUND(I166*H166,2)</f>
        <v>0</v>
      </c>
      <c r="K166" s="201" t="s">
        <v>131</v>
      </c>
      <c r="L166" s="206"/>
      <c r="M166" s="207" t="s">
        <v>1</v>
      </c>
      <c r="N166" s="208" t="s">
        <v>37</v>
      </c>
      <c r="O166" s="68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2" t="s">
        <v>81</v>
      </c>
      <c r="AT166" s="192" t="s">
        <v>140</v>
      </c>
      <c r="AU166" s="192" t="s">
        <v>72</v>
      </c>
      <c r="AY166" s="14" t="s">
        <v>126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4" t="s">
        <v>79</v>
      </c>
      <c r="BK166" s="193">
        <f>ROUND(I166*H166,2)</f>
        <v>0</v>
      </c>
      <c r="BL166" s="14" t="s">
        <v>79</v>
      </c>
      <c r="BM166" s="192" t="s">
        <v>620</v>
      </c>
    </row>
    <row r="167" spans="1:65" s="2" customFormat="1" ht="29.25">
      <c r="A167" s="31"/>
      <c r="B167" s="32"/>
      <c r="C167" s="33"/>
      <c r="D167" s="194" t="s">
        <v>133</v>
      </c>
      <c r="E167" s="33"/>
      <c r="F167" s="195" t="s">
        <v>619</v>
      </c>
      <c r="G167" s="33"/>
      <c r="H167" s="33"/>
      <c r="I167" s="196"/>
      <c r="J167" s="33"/>
      <c r="K167" s="33"/>
      <c r="L167" s="36"/>
      <c r="M167" s="197"/>
      <c r="N167" s="198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133</v>
      </c>
      <c r="AU167" s="14" t="s">
        <v>72</v>
      </c>
    </row>
    <row r="168" spans="1:65" s="2" customFormat="1" ht="44.25" customHeight="1">
      <c r="A168" s="31"/>
      <c r="B168" s="32"/>
      <c r="C168" s="199" t="s">
        <v>223</v>
      </c>
      <c r="D168" s="199" t="s">
        <v>140</v>
      </c>
      <c r="E168" s="200" t="s">
        <v>621</v>
      </c>
      <c r="F168" s="201" t="s">
        <v>622</v>
      </c>
      <c r="G168" s="202" t="s">
        <v>130</v>
      </c>
      <c r="H168" s="203">
        <v>2</v>
      </c>
      <c r="I168" s="204"/>
      <c r="J168" s="205">
        <f>ROUND(I168*H168,2)</f>
        <v>0</v>
      </c>
      <c r="K168" s="201" t="s">
        <v>131</v>
      </c>
      <c r="L168" s="206"/>
      <c r="M168" s="207" t="s">
        <v>1</v>
      </c>
      <c r="N168" s="208" t="s">
        <v>37</v>
      </c>
      <c r="O168" s="68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2" t="s">
        <v>81</v>
      </c>
      <c r="AT168" s="192" t="s">
        <v>140</v>
      </c>
      <c r="AU168" s="192" t="s">
        <v>72</v>
      </c>
      <c r="AY168" s="14" t="s">
        <v>126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4" t="s">
        <v>79</v>
      </c>
      <c r="BK168" s="193">
        <f>ROUND(I168*H168,2)</f>
        <v>0</v>
      </c>
      <c r="BL168" s="14" t="s">
        <v>79</v>
      </c>
      <c r="BM168" s="192" t="s">
        <v>623</v>
      </c>
    </row>
    <row r="169" spans="1:65" s="2" customFormat="1" ht="29.25">
      <c r="A169" s="31"/>
      <c r="B169" s="32"/>
      <c r="C169" s="33"/>
      <c r="D169" s="194" t="s">
        <v>133</v>
      </c>
      <c r="E169" s="33"/>
      <c r="F169" s="195" t="s">
        <v>622</v>
      </c>
      <c r="G169" s="33"/>
      <c r="H169" s="33"/>
      <c r="I169" s="196"/>
      <c r="J169" s="33"/>
      <c r="K169" s="33"/>
      <c r="L169" s="36"/>
      <c r="M169" s="197"/>
      <c r="N169" s="198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133</v>
      </c>
      <c r="AU169" s="14" t="s">
        <v>72</v>
      </c>
    </row>
    <row r="170" spans="1:65" s="2" customFormat="1" ht="44.25" customHeight="1">
      <c r="A170" s="31"/>
      <c r="B170" s="32"/>
      <c r="C170" s="199" t="s">
        <v>228</v>
      </c>
      <c r="D170" s="199" t="s">
        <v>140</v>
      </c>
      <c r="E170" s="200" t="s">
        <v>624</v>
      </c>
      <c r="F170" s="201" t="s">
        <v>625</v>
      </c>
      <c r="G170" s="202" t="s">
        <v>130</v>
      </c>
      <c r="H170" s="203">
        <v>2</v>
      </c>
      <c r="I170" s="204"/>
      <c r="J170" s="205">
        <f>ROUND(I170*H170,2)</f>
        <v>0</v>
      </c>
      <c r="K170" s="201" t="s">
        <v>131</v>
      </c>
      <c r="L170" s="206"/>
      <c r="M170" s="207" t="s">
        <v>1</v>
      </c>
      <c r="N170" s="208" t="s">
        <v>37</v>
      </c>
      <c r="O170" s="68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81</v>
      </c>
      <c r="AT170" s="192" t="s">
        <v>140</v>
      </c>
      <c r="AU170" s="192" t="s">
        <v>72</v>
      </c>
      <c r="AY170" s="14" t="s">
        <v>126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4" t="s">
        <v>79</v>
      </c>
      <c r="BK170" s="193">
        <f>ROUND(I170*H170,2)</f>
        <v>0</v>
      </c>
      <c r="BL170" s="14" t="s">
        <v>79</v>
      </c>
      <c r="BM170" s="192" t="s">
        <v>626</v>
      </c>
    </row>
    <row r="171" spans="1:65" s="2" customFormat="1" ht="29.25">
      <c r="A171" s="31"/>
      <c r="B171" s="32"/>
      <c r="C171" s="33"/>
      <c r="D171" s="194" t="s">
        <v>133</v>
      </c>
      <c r="E171" s="33"/>
      <c r="F171" s="195" t="s">
        <v>625</v>
      </c>
      <c r="G171" s="33"/>
      <c r="H171" s="33"/>
      <c r="I171" s="196"/>
      <c r="J171" s="33"/>
      <c r="K171" s="33"/>
      <c r="L171" s="36"/>
      <c r="M171" s="197"/>
      <c r="N171" s="198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133</v>
      </c>
      <c r="AU171" s="14" t="s">
        <v>72</v>
      </c>
    </row>
    <row r="172" spans="1:65" s="2" customFormat="1" ht="44.25" customHeight="1">
      <c r="A172" s="31"/>
      <c r="B172" s="32"/>
      <c r="C172" s="199" t="s">
        <v>232</v>
      </c>
      <c r="D172" s="199" t="s">
        <v>140</v>
      </c>
      <c r="E172" s="200" t="s">
        <v>627</v>
      </c>
      <c r="F172" s="201" t="s">
        <v>628</v>
      </c>
      <c r="G172" s="202" t="s">
        <v>130</v>
      </c>
      <c r="H172" s="203">
        <v>2</v>
      </c>
      <c r="I172" s="204"/>
      <c r="J172" s="205">
        <f>ROUND(I172*H172,2)</f>
        <v>0</v>
      </c>
      <c r="K172" s="201" t="s">
        <v>131</v>
      </c>
      <c r="L172" s="206"/>
      <c r="M172" s="207" t="s">
        <v>1</v>
      </c>
      <c r="N172" s="208" t="s">
        <v>37</v>
      </c>
      <c r="O172" s="68"/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81</v>
      </c>
      <c r="AT172" s="192" t="s">
        <v>140</v>
      </c>
      <c r="AU172" s="192" t="s">
        <v>72</v>
      </c>
      <c r="AY172" s="14" t="s">
        <v>126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14" t="s">
        <v>79</v>
      </c>
      <c r="BK172" s="193">
        <f>ROUND(I172*H172,2)</f>
        <v>0</v>
      </c>
      <c r="BL172" s="14" t="s">
        <v>79</v>
      </c>
      <c r="BM172" s="192" t="s">
        <v>629</v>
      </c>
    </row>
    <row r="173" spans="1:65" s="2" customFormat="1" ht="29.25">
      <c r="A173" s="31"/>
      <c r="B173" s="32"/>
      <c r="C173" s="33"/>
      <c r="D173" s="194" t="s">
        <v>133</v>
      </c>
      <c r="E173" s="33"/>
      <c r="F173" s="195" t="s">
        <v>628</v>
      </c>
      <c r="G173" s="33"/>
      <c r="H173" s="33"/>
      <c r="I173" s="196"/>
      <c r="J173" s="33"/>
      <c r="K173" s="33"/>
      <c r="L173" s="36"/>
      <c r="M173" s="197"/>
      <c r="N173" s="198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133</v>
      </c>
      <c r="AU173" s="14" t="s">
        <v>72</v>
      </c>
    </row>
    <row r="174" spans="1:65" s="2" customFormat="1" ht="44.25" customHeight="1">
      <c r="A174" s="31"/>
      <c r="B174" s="32"/>
      <c r="C174" s="199" t="s">
        <v>236</v>
      </c>
      <c r="D174" s="199" t="s">
        <v>140</v>
      </c>
      <c r="E174" s="200" t="s">
        <v>630</v>
      </c>
      <c r="F174" s="201" t="s">
        <v>631</v>
      </c>
      <c r="G174" s="202" t="s">
        <v>130</v>
      </c>
      <c r="H174" s="203">
        <v>2</v>
      </c>
      <c r="I174" s="204"/>
      <c r="J174" s="205">
        <f>ROUND(I174*H174,2)</f>
        <v>0</v>
      </c>
      <c r="K174" s="201" t="s">
        <v>131</v>
      </c>
      <c r="L174" s="206"/>
      <c r="M174" s="207" t="s">
        <v>1</v>
      </c>
      <c r="N174" s="208" t="s">
        <v>37</v>
      </c>
      <c r="O174" s="68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2" t="s">
        <v>81</v>
      </c>
      <c r="AT174" s="192" t="s">
        <v>140</v>
      </c>
      <c r="AU174" s="192" t="s">
        <v>72</v>
      </c>
      <c r="AY174" s="14" t="s">
        <v>126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4" t="s">
        <v>79</v>
      </c>
      <c r="BK174" s="193">
        <f>ROUND(I174*H174,2)</f>
        <v>0</v>
      </c>
      <c r="BL174" s="14" t="s">
        <v>79</v>
      </c>
      <c r="BM174" s="192" t="s">
        <v>632</v>
      </c>
    </row>
    <row r="175" spans="1:65" s="2" customFormat="1" ht="29.25">
      <c r="A175" s="31"/>
      <c r="B175" s="32"/>
      <c r="C175" s="33"/>
      <c r="D175" s="194" t="s">
        <v>133</v>
      </c>
      <c r="E175" s="33"/>
      <c r="F175" s="195" t="s">
        <v>631</v>
      </c>
      <c r="G175" s="33"/>
      <c r="H175" s="33"/>
      <c r="I175" s="196"/>
      <c r="J175" s="33"/>
      <c r="K175" s="33"/>
      <c r="L175" s="36"/>
      <c r="M175" s="197"/>
      <c r="N175" s="198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133</v>
      </c>
      <c r="AU175" s="14" t="s">
        <v>72</v>
      </c>
    </row>
    <row r="176" spans="1:65" s="2" customFormat="1" ht="44.25" customHeight="1">
      <c r="A176" s="31"/>
      <c r="B176" s="32"/>
      <c r="C176" s="199" t="s">
        <v>241</v>
      </c>
      <c r="D176" s="199" t="s">
        <v>140</v>
      </c>
      <c r="E176" s="200" t="s">
        <v>633</v>
      </c>
      <c r="F176" s="201" t="s">
        <v>634</v>
      </c>
      <c r="G176" s="202" t="s">
        <v>130</v>
      </c>
      <c r="H176" s="203">
        <v>2</v>
      </c>
      <c r="I176" s="204"/>
      <c r="J176" s="205">
        <f>ROUND(I176*H176,2)</f>
        <v>0</v>
      </c>
      <c r="K176" s="201" t="s">
        <v>131</v>
      </c>
      <c r="L176" s="206"/>
      <c r="M176" s="207" t="s">
        <v>1</v>
      </c>
      <c r="N176" s="208" t="s">
        <v>37</v>
      </c>
      <c r="O176" s="68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81</v>
      </c>
      <c r="AT176" s="192" t="s">
        <v>140</v>
      </c>
      <c r="AU176" s="192" t="s">
        <v>72</v>
      </c>
      <c r="AY176" s="14" t="s">
        <v>126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4" t="s">
        <v>79</v>
      </c>
      <c r="BK176" s="193">
        <f>ROUND(I176*H176,2)</f>
        <v>0</v>
      </c>
      <c r="BL176" s="14" t="s">
        <v>79</v>
      </c>
      <c r="BM176" s="192" t="s">
        <v>635</v>
      </c>
    </row>
    <row r="177" spans="1:65" s="2" customFormat="1" ht="29.25">
      <c r="A177" s="31"/>
      <c r="B177" s="32"/>
      <c r="C177" s="33"/>
      <c r="D177" s="194" t="s">
        <v>133</v>
      </c>
      <c r="E177" s="33"/>
      <c r="F177" s="195" t="s">
        <v>634</v>
      </c>
      <c r="G177" s="33"/>
      <c r="H177" s="33"/>
      <c r="I177" s="196"/>
      <c r="J177" s="33"/>
      <c r="K177" s="33"/>
      <c r="L177" s="36"/>
      <c r="M177" s="197"/>
      <c r="N177" s="198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133</v>
      </c>
      <c r="AU177" s="14" t="s">
        <v>72</v>
      </c>
    </row>
    <row r="178" spans="1:65" s="2" customFormat="1" ht="48">
      <c r="A178" s="31"/>
      <c r="B178" s="32"/>
      <c r="C178" s="199" t="s">
        <v>246</v>
      </c>
      <c r="D178" s="199" t="s">
        <v>140</v>
      </c>
      <c r="E178" s="200" t="s">
        <v>636</v>
      </c>
      <c r="F178" s="201" t="s">
        <v>637</v>
      </c>
      <c r="G178" s="202" t="s">
        <v>130</v>
      </c>
      <c r="H178" s="203">
        <v>2</v>
      </c>
      <c r="I178" s="204"/>
      <c r="J178" s="205">
        <f>ROUND(I178*H178,2)</f>
        <v>0</v>
      </c>
      <c r="K178" s="201" t="s">
        <v>131</v>
      </c>
      <c r="L178" s="206"/>
      <c r="M178" s="207" t="s">
        <v>1</v>
      </c>
      <c r="N178" s="208" t="s">
        <v>37</v>
      </c>
      <c r="O178" s="68"/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81</v>
      </c>
      <c r="AT178" s="192" t="s">
        <v>140</v>
      </c>
      <c r="AU178" s="192" t="s">
        <v>72</v>
      </c>
      <c r="AY178" s="14" t="s">
        <v>126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4" t="s">
        <v>79</v>
      </c>
      <c r="BK178" s="193">
        <f>ROUND(I178*H178,2)</f>
        <v>0</v>
      </c>
      <c r="BL178" s="14" t="s">
        <v>79</v>
      </c>
      <c r="BM178" s="192" t="s">
        <v>638</v>
      </c>
    </row>
    <row r="179" spans="1:65" s="2" customFormat="1" ht="29.25">
      <c r="A179" s="31"/>
      <c r="B179" s="32"/>
      <c r="C179" s="33"/>
      <c r="D179" s="194" t="s">
        <v>133</v>
      </c>
      <c r="E179" s="33"/>
      <c r="F179" s="195" t="s">
        <v>637</v>
      </c>
      <c r="G179" s="33"/>
      <c r="H179" s="33"/>
      <c r="I179" s="196"/>
      <c r="J179" s="33"/>
      <c r="K179" s="33"/>
      <c r="L179" s="36"/>
      <c r="M179" s="197"/>
      <c r="N179" s="198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133</v>
      </c>
      <c r="AU179" s="14" t="s">
        <v>72</v>
      </c>
    </row>
    <row r="180" spans="1:65" s="2" customFormat="1" ht="48">
      <c r="A180" s="31"/>
      <c r="B180" s="32"/>
      <c r="C180" s="199" t="s">
        <v>251</v>
      </c>
      <c r="D180" s="199" t="s">
        <v>140</v>
      </c>
      <c r="E180" s="200" t="s">
        <v>639</v>
      </c>
      <c r="F180" s="201" t="s">
        <v>640</v>
      </c>
      <c r="G180" s="202" t="s">
        <v>130</v>
      </c>
      <c r="H180" s="203">
        <v>2</v>
      </c>
      <c r="I180" s="204"/>
      <c r="J180" s="205">
        <f>ROUND(I180*H180,2)</f>
        <v>0</v>
      </c>
      <c r="K180" s="201" t="s">
        <v>131</v>
      </c>
      <c r="L180" s="206"/>
      <c r="M180" s="207" t="s">
        <v>1</v>
      </c>
      <c r="N180" s="208" t="s">
        <v>37</v>
      </c>
      <c r="O180" s="68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81</v>
      </c>
      <c r="AT180" s="192" t="s">
        <v>140</v>
      </c>
      <c r="AU180" s="192" t="s">
        <v>72</v>
      </c>
      <c r="AY180" s="14" t="s">
        <v>126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4" t="s">
        <v>79</v>
      </c>
      <c r="BK180" s="193">
        <f>ROUND(I180*H180,2)</f>
        <v>0</v>
      </c>
      <c r="BL180" s="14" t="s">
        <v>79</v>
      </c>
      <c r="BM180" s="192" t="s">
        <v>641</v>
      </c>
    </row>
    <row r="181" spans="1:65" s="2" customFormat="1" ht="29.25">
      <c r="A181" s="31"/>
      <c r="B181" s="32"/>
      <c r="C181" s="33"/>
      <c r="D181" s="194" t="s">
        <v>133</v>
      </c>
      <c r="E181" s="33"/>
      <c r="F181" s="195" t="s">
        <v>640</v>
      </c>
      <c r="G181" s="33"/>
      <c r="H181" s="33"/>
      <c r="I181" s="196"/>
      <c r="J181" s="33"/>
      <c r="K181" s="33"/>
      <c r="L181" s="36"/>
      <c r="M181" s="197"/>
      <c r="N181" s="198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133</v>
      </c>
      <c r="AU181" s="14" t="s">
        <v>72</v>
      </c>
    </row>
    <row r="182" spans="1:65" s="2" customFormat="1" ht="48">
      <c r="A182" s="31"/>
      <c r="B182" s="32"/>
      <c r="C182" s="199" t="s">
        <v>256</v>
      </c>
      <c r="D182" s="199" t="s">
        <v>140</v>
      </c>
      <c r="E182" s="200" t="s">
        <v>642</v>
      </c>
      <c r="F182" s="201" t="s">
        <v>643</v>
      </c>
      <c r="G182" s="202" t="s">
        <v>130</v>
      </c>
      <c r="H182" s="203">
        <v>2</v>
      </c>
      <c r="I182" s="204"/>
      <c r="J182" s="205">
        <f>ROUND(I182*H182,2)</f>
        <v>0</v>
      </c>
      <c r="K182" s="201" t="s">
        <v>131</v>
      </c>
      <c r="L182" s="206"/>
      <c r="M182" s="207" t="s">
        <v>1</v>
      </c>
      <c r="N182" s="208" t="s">
        <v>37</v>
      </c>
      <c r="O182" s="68"/>
      <c r="P182" s="190">
        <f>O182*H182</f>
        <v>0</v>
      </c>
      <c r="Q182" s="190">
        <v>0</v>
      </c>
      <c r="R182" s="190">
        <f>Q182*H182</f>
        <v>0</v>
      </c>
      <c r="S182" s="190">
        <v>0</v>
      </c>
      <c r="T182" s="19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2" t="s">
        <v>81</v>
      </c>
      <c r="AT182" s="192" t="s">
        <v>140</v>
      </c>
      <c r="AU182" s="192" t="s">
        <v>72</v>
      </c>
      <c r="AY182" s="14" t="s">
        <v>126</v>
      </c>
      <c r="BE182" s="193">
        <f>IF(N182="základní",J182,0)</f>
        <v>0</v>
      </c>
      <c r="BF182" s="193">
        <f>IF(N182="snížená",J182,0)</f>
        <v>0</v>
      </c>
      <c r="BG182" s="193">
        <f>IF(N182="zákl. přenesená",J182,0)</f>
        <v>0</v>
      </c>
      <c r="BH182" s="193">
        <f>IF(N182="sníž. přenesená",J182,0)</f>
        <v>0</v>
      </c>
      <c r="BI182" s="193">
        <f>IF(N182="nulová",J182,0)</f>
        <v>0</v>
      </c>
      <c r="BJ182" s="14" t="s">
        <v>79</v>
      </c>
      <c r="BK182" s="193">
        <f>ROUND(I182*H182,2)</f>
        <v>0</v>
      </c>
      <c r="BL182" s="14" t="s">
        <v>79</v>
      </c>
      <c r="BM182" s="192" t="s">
        <v>644</v>
      </c>
    </row>
    <row r="183" spans="1:65" s="2" customFormat="1" ht="29.25">
      <c r="A183" s="31"/>
      <c r="B183" s="32"/>
      <c r="C183" s="33"/>
      <c r="D183" s="194" t="s">
        <v>133</v>
      </c>
      <c r="E183" s="33"/>
      <c r="F183" s="195" t="s">
        <v>643</v>
      </c>
      <c r="G183" s="33"/>
      <c r="H183" s="33"/>
      <c r="I183" s="196"/>
      <c r="J183" s="33"/>
      <c r="K183" s="33"/>
      <c r="L183" s="36"/>
      <c r="M183" s="197"/>
      <c r="N183" s="198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133</v>
      </c>
      <c r="AU183" s="14" t="s">
        <v>72</v>
      </c>
    </row>
    <row r="184" spans="1:65" s="2" customFormat="1" ht="48">
      <c r="A184" s="31"/>
      <c r="B184" s="32"/>
      <c r="C184" s="199" t="s">
        <v>261</v>
      </c>
      <c r="D184" s="199" t="s">
        <v>140</v>
      </c>
      <c r="E184" s="200" t="s">
        <v>645</v>
      </c>
      <c r="F184" s="201" t="s">
        <v>646</v>
      </c>
      <c r="G184" s="202" t="s">
        <v>130</v>
      </c>
      <c r="H184" s="203">
        <v>20</v>
      </c>
      <c r="I184" s="204"/>
      <c r="J184" s="205">
        <f>ROUND(I184*H184,2)</f>
        <v>0</v>
      </c>
      <c r="K184" s="201" t="s">
        <v>131</v>
      </c>
      <c r="L184" s="206"/>
      <c r="M184" s="207" t="s">
        <v>1</v>
      </c>
      <c r="N184" s="208" t="s">
        <v>37</v>
      </c>
      <c r="O184" s="68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81</v>
      </c>
      <c r="AT184" s="192" t="s">
        <v>140</v>
      </c>
      <c r="AU184" s="192" t="s">
        <v>72</v>
      </c>
      <c r="AY184" s="14" t="s">
        <v>126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4" t="s">
        <v>79</v>
      </c>
      <c r="BK184" s="193">
        <f>ROUND(I184*H184,2)</f>
        <v>0</v>
      </c>
      <c r="BL184" s="14" t="s">
        <v>79</v>
      </c>
      <c r="BM184" s="192" t="s">
        <v>647</v>
      </c>
    </row>
    <row r="185" spans="1:65" s="2" customFormat="1" ht="29.25">
      <c r="A185" s="31"/>
      <c r="B185" s="32"/>
      <c r="C185" s="33"/>
      <c r="D185" s="194" t="s">
        <v>133</v>
      </c>
      <c r="E185" s="33"/>
      <c r="F185" s="195" t="s">
        <v>646</v>
      </c>
      <c r="G185" s="33"/>
      <c r="H185" s="33"/>
      <c r="I185" s="196"/>
      <c r="J185" s="33"/>
      <c r="K185" s="33"/>
      <c r="L185" s="36"/>
      <c r="M185" s="197"/>
      <c r="N185" s="198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133</v>
      </c>
      <c r="AU185" s="14" t="s">
        <v>72</v>
      </c>
    </row>
    <row r="186" spans="1:65" s="11" customFormat="1" ht="25.9" customHeight="1">
      <c r="B186" s="167"/>
      <c r="C186" s="168"/>
      <c r="D186" s="169" t="s">
        <v>71</v>
      </c>
      <c r="E186" s="170" t="s">
        <v>123</v>
      </c>
      <c r="F186" s="170" t="s">
        <v>124</v>
      </c>
      <c r="G186" s="168"/>
      <c r="H186" s="168"/>
      <c r="I186" s="171"/>
      <c r="J186" s="172">
        <f>BK186</f>
        <v>0</v>
      </c>
      <c r="K186" s="168"/>
      <c r="L186" s="173"/>
      <c r="M186" s="174"/>
      <c r="N186" s="175"/>
      <c r="O186" s="175"/>
      <c r="P186" s="176">
        <f>SUM(P187:P230)</f>
        <v>0</v>
      </c>
      <c r="Q186" s="175"/>
      <c r="R186" s="176">
        <f>SUM(R187:R230)</f>
        <v>0</v>
      </c>
      <c r="S186" s="175"/>
      <c r="T186" s="177">
        <f>SUM(T187:T230)</f>
        <v>0</v>
      </c>
      <c r="AR186" s="178" t="s">
        <v>125</v>
      </c>
      <c r="AT186" s="179" t="s">
        <v>71</v>
      </c>
      <c r="AU186" s="179" t="s">
        <v>72</v>
      </c>
      <c r="AY186" s="178" t="s">
        <v>126</v>
      </c>
      <c r="BK186" s="180">
        <f>SUM(BK187:BK230)</f>
        <v>0</v>
      </c>
    </row>
    <row r="187" spans="1:65" s="2" customFormat="1" ht="16.5" customHeight="1">
      <c r="A187" s="31"/>
      <c r="B187" s="32"/>
      <c r="C187" s="181" t="s">
        <v>266</v>
      </c>
      <c r="D187" s="181" t="s">
        <v>127</v>
      </c>
      <c r="E187" s="182" t="s">
        <v>514</v>
      </c>
      <c r="F187" s="183" t="s">
        <v>515</v>
      </c>
      <c r="G187" s="184" t="s">
        <v>516</v>
      </c>
      <c r="H187" s="185">
        <v>110</v>
      </c>
      <c r="I187" s="186"/>
      <c r="J187" s="187">
        <f>ROUND(I187*H187,2)</f>
        <v>0</v>
      </c>
      <c r="K187" s="183" t="s">
        <v>131</v>
      </c>
      <c r="L187" s="36"/>
      <c r="M187" s="188" t="s">
        <v>1</v>
      </c>
      <c r="N187" s="189" t="s">
        <v>37</v>
      </c>
      <c r="O187" s="68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79</v>
      </c>
      <c r="AT187" s="192" t="s">
        <v>127</v>
      </c>
      <c r="AU187" s="192" t="s">
        <v>79</v>
      </c>
      <c r="AY187" s="14" t="s">
        <v>126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4" t="s">
        <v>79</v>
      </c>
      <c r="BK187" s="193">
        <f>ROUND(I187*H187,2)</f>
        <v>0</v>
      </c>
      <c r="BL187" s="14" t="s">
        <v>79</v>
      </c>
      <c r="BM187" s="192" t="s">
        <v>648</v>
      </c>
    </row>
    <row r="188" spans="1:65" s="2" customFormat="1" ht="29.25">
      <c r="A188" s="31"/>
      <c r="B188" s="32"/>
      <c r="C188" s="33"/>
      <c r="D188" s="194" t="s">
        <v>133</v>
      </c>
      <c r="E188" s="33"/>
      <c r="F188" s="195" t="s">
        <v>518</v>
      </c>
      <c r="G188" s="33"/>
      <c r="H188" s="33"/>
      <c r="I188" s="196"/>
      <c r="J188" s="33"/>
      <c r="K188" s="33"/>
      <c r="L188" s="36"/>
      <c r="M188" s="197"/>
      <c r="N188" s="198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133</v>
      </c>
      <c r="AU188" s="14" t="s">
        <v>79</v>
      </c>
    </row>
    <row r="189" spans="1:65" s="2" customFormat="1" ht="24">
      <c r="A189" s="31"/>
      <c r="B189" s="32"/>
      <c r="C189" s="181" t="s">
        <v>270</v>
      </c>
      <c r="D189" s="181" t="s">
        <v>127</v>
      </c>
      <c r="E189" s="182" t="s">
        <v>649</v>
      </c>
      <c r="F189" s="183" t="s">
        <v>650</v>
      </c>
      <c r="G189" s="184" t="s">
        <v>516</v>
      </c>
      <c r="H189" s="185">
        <v>40</v>
      </c>
      <c r="I189" s="186"/>
      <c r="J189" s="187">
        <f>ROUND(I189*H189,2)</f>
        <v>0</v>
      </c>
      <c r="K189" s="183" t="s">
        <v>131</v>
      </c>
      <c r="L189" s="36"/>
      <c r="M189" s="188" t="s">
        <v>1</v>
      </c>
      <c r="N189" s="189" t="s">
        <v>37</v>
      </c>
      <c r="O189" s="68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2" t="s">
        <v>79</v>
      </c>
      <c r="AT189" s="192" t="s">
        <v>127</v>
      </c>
      <c r="AU189" s="192" t="s">
        <v>79</v>
      </c>
      <c r="AY189" s="14" t="s">
        <v>126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4" t="s">
        <v>79</v>
      </c>
      <c r="BK189" s="193">
        <f>ROUND(I189*H189,2)</f>
        <v>0</v>
      </c>
      <c r="BL189" s="14" t="s">
        <v>79</v>
      </c>
      <c r="BM189" s="192" t="s">
        <v>651</v>
      </c>
    </row>
    <row r="190" spans="1:65" s="2" customFormat="1" ht="48.75">
      <c r="A190" s="31"/>
      <c r="B190" s="32"/>
      <c r="C190" s="33"/>
      <c r="D190" s="194" t="s">
        <v>133</v>
      </c>
      <c r="E190" s="33"/>
      <c r="F190" s="195" t="s">
        <v>652</v>
      </c>
      <c r="G190" s="33"/>
      <c r="H190" s="33"/>
      <c r="I190" s="196"/>
      <c r="J190" s="33"/>
      <c r="K190" s="33"/>
      <c r="L190" s="36"/>
      <c r="M190" s="197"/>
      <c r="N190" s="198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133</v>
      </c>
      <c r="AU190" s="14" t="s">
        <v>79</v>
      </c>
    </row>
    <row r="191" spans="1:65" s="2" customFormat="1" ht="16.5" customHeight="1">
      <c r="A191" s="31"/>
      <c r="B191" s="32"/>
      <c r="C191" s="181" t="s">
        <v>274</v>
      </c>
      <c r="D191" s="181" t="s">
        <v>127</v>
      </c>
      <c r="E191" s="182" t="s">
        <v>653</v>
      </c>
      <c r="F191" s="183" t="s">
        <v>654</v>
      </c>
      <c r="G191" s="184" t="s">
        <v>516</v>
      </c>
      <c r="H191" s="185">
        <v>40</v>
      </c>
      <c r="I191" s="186"/>
      <c r="J191" s="187">
        <f>ROUND(I191*H191,2)</f>
        <v>0</v>
      </c>
      <c r="K191" s="183" t="s">
        <v>131</v>
      </c>
      <c r="L191" s="36"/>
      <c r="M191" s="188" t="s">
        <v>1</v>
      </c>
      <c r="N191" s="189" t="s">
        <v>37</v>
      </c>
      <c r="O191" s="68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79</v>
      </c>
      <c r="AT191" s="192" t="s">
        <v>127</v>
      </c>
      <c r="AU191" s="192" t="s">
        <v>79</v>
      </c>
      <c r="AY191" s="14" t="s">
        <v>126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4" t="s">
        <v>79</v>
      </c>
      <c r="BK191" s="193">
        <f>ROUND(I191*H191,2)</f>
        <v>0</v>
      </c>
      <c r="BL191" s="14" t="s">
        <v>79</v>
      </c>
      <c r="BM191" s="192" t="s">
        <v>655</v>
      </c>
    </row>
    <row r="192" spans="1:65" s="2" customFormat="1" ht="19.5">
      <c r="A192" s="31"/>
      <c r="B192" s="32"/>
      <c r="C192" s="33"/>
      <c r="D192" s="194" t="s">
        <v>133</v>
      </c>
      <c r="E192" s="33"/>
      <c r="F192" s="195" t="s">
        <v>656</v>
      </c>
      <c r="G192" s="33"/>
      <c r="H192" s="33"/>
      <c r="I192" s="196"/>
      <c r="J192" s="33"/>
      <c r="K192" s="33"/>
      <c r="L192" s="36"/>
      <c r="M192" s="197"/>
      <c r="N192" s="198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133</v>
      </c>
      <c r="AU192" s="14" t="s">
        <v>79</v>
      </c>
    </row>
    <row r="193" spans="1:65" s="2" customFormat="1" ht="16.5" customHeight="1">
      <c r="A193" s="31"/>
      <c r="B193" s="32"/>
      <c r="C193" s="181" t="s">
        <v>278</v>
      </c>
      <c r="D193" s="181" t="s">
        <v>127</v>
      </c>
      <c r="E193" s="182" t="s">
        <v>519</v>
      </c>
      <c r="F193" s="183" t="s">
        <v>520</v>
      </c>
      <c r="G193" s="184" t="s">
        <v>516</v>
      </c>
      <c r="H193" s="185">
        <v>37</v>
      </c>
      <c r="I193" s="186"/>
      <c r="J193" s="187">
        <f>ROUND(I193*H193,2)</f>
        <v>0</v>
      </c>
      <c r="K193" s="183" t="s">
        <v>131</v>
      </c>
      <c r="L193" s="36"/>
      <c r="M193" s="188" t="s">
        <v>1</v>
      </c>
      <c r="N193" s="189" t="s">
        <v>37</v>
      </c>
      <c r="O193" s="68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79</v>
      </c>
      <c r="AT193" s="192" t="s">
        <v>127</v>
      </c>
      <c r="AU193" s="192" t="s">
        <v>79</v>
      </c>
      <c r="AY193" s="14" t="s">
        <v>126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4" t="s">
        <v>79</v>
      </c>
      <c r="BK193" s="193">
        <f>ROUND(I193*H193,2)</f>
        <v>0</v>
      </c>
      <c r="BL193" s="14" t="s">
        <v>79</v>
      </c>
      <c r="BM193" s="192" t="s">
        <v>657</v>
      </c>
    </row>
    <row r="194" spans="1:65" s="2" customFormat="1" ht="29.25">
      <c r="A194" s="31"/>
      <c r="B194" s="32"/>
      <c r="C194" s="33"/>
      <c r="D194" s="194" t="s">
        <v>133</v>
      </c>
      <c r="E194" s="33"/>
      <c r="F194" s="195" t="s">
        <v>522</v>
      </c>
      <c r="G194" s="33"/>
      <c r="H194" s="33"/>
      <c r="I194" s="196"/>
      <c r="J194" s="33"/>
      <c r="K194" s="33"/>
      <c r="L194" s="36"/>
      <c r="M194" s="197"/>
      <c r="N194" s="198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133</v>
      </c>
      <c r="AU194" s="14" t="s">
        <v>79</v>
      </c>
    </row>
    <row r="195" spans="1:65" s="2" customFormat="1" ht="21.75" customHeight="1">
      <c r="A195" s="31"/>
      <c r="B195" s="32"/>
      <c r="C195" s="181" t="s">
        <v>282</v>
      </c>
      <c r="D195" s="181" t="s">
        <v>127</v>
      </c>
      <c r="E195" s="182" t="s">
        <v>658</v>
      </c>
      <c r="F195" s="183" t="s">
        <v>659</v>
      </c>
      <c r="G195" s="184" t="s">
        <v>130</v>
      </c>
      <c r="H195" s="185">
        <v>250</v>
      </c>
      <c r="I195" s="186"/>
      <c r="J195" s="187">
        <f>ROUND(I195*H195,2)</f>
        <v>0</v>
      </c>
      <c r="K195" s="183" t="s">
        <v>131</v>
      </c>
      <c r="L195" s="36"/>
      <c r="M195" s="188" t="s">
        <v>1</v>
      </c>
      <c r="N195" s="189" t="s">
        <v>37</v>
      </c>
      <c r="O195" s="68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2" t="s">
        <v>79</v>
      </c>
      <c r="AT195" s="192" t="s">
        <v>127</v>
      </c>
      <c r="AU195" s="192" t="s">
        <v>79</v>
      </c>
      <c r="AY195" s="14" t="s">
        <v>126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4" t="s">
        <v>79</v>
      </c>
      <c r="BK195" s="193">
        <f>ROUND(I195*H195,2)</f>
        <v>0</v>
      </c>
      <c r="BL195" s="14" t="s">
        <v>79</v>
      </c>
      <c r="BM195" s="192" t="s">
        <v>660</v>
      </c>
    </row>
    <row r="196" spans="1:65" s="2" customFormat="1" ht="29.25">
      <c r="A196" s="31"/>
      <c r="B196" s="32"/>
      <c r="C196" s="33"/>
      <c r="D196" s="194" t="s">
        <v>133</v>
      </c>
      <c r="E196" s="33"/>
      <c r="F196" s="195" t="s">
        <v>661</v>
      </c>
      <c r="G196" s="33"/>
      <c r="H196" s="33"/>
      <c r="I196" s="196"/>
      <c r="J196" s="33"/>
      <c r="K196" s="33"/>
      <c r="L196" s="36"/>
      <c r="M196" s="197"/>
      <c r="N196" s="198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133</v>
      </c>
      <c r="AU196" s="14" t="s">
        <v>79</v>
      </c>
    </row>
    <row r="197" spans="1:65" s="2" customFormat="1" ht="21.75" customHeight="1">
      <c r="A197" s="31"/>
      <c r="B197" s="32"/>
      <c r="C197" s="181" t="s">
        <v>286</v>
      </c>
      <c r="D197" s="181" t="s">
        <v>127</v>
      </c>
      <c r="E197" s="182" t="s">
        <v>662</v>
      </c>
      <c r="F197" s="183" t="s">
        <v>663</v>
      </c>
      <c r="G197" s="184" t="s">
        <v>130</v>
      </c>
      <c r="H197" s="185">
        <v>80</v>
      </c>
      <c r="I197" s="186"/>
      <c r="J197" s="187">
        <f>ROUND(I197*H197,2)</f>
        <v>0</v>
      </c>
      <c r="K197" s="183" t="s">
        <v>131</v>
      </c>
      <c r="L197" s="36"/>
      <c r="M197" s="188" t="s">
        <v>1</v>
      </c>
      <c r="N197" s="189" t="s">
        <v>37</v>
      </c>
      <c r="O197" s="68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79</v>
      </c>
      <c r="AT197" s="192" t="s">
        <v>127</v>
      </c>
      <c r="AU197" s="192" t="s">
        <v>79</v>
      </c>
      <c r="AY197" s="14" t="s">
        <v>126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4" t="s">
        <v>79</v>
      </c>
      <c r="BK197" s="193">
        <f>ROUND(I197*H197,2)</f>
        <v>0</v>
      </c>
      <c r="BL197" s="14" t="s">
        <v>79</v>
      </c>
      <c r="BM197" s="192" t="s">
        <v>664</v>
      </c>
    </row>
    <row r="198" spans="1:65" s="2" customFormat="1" ht="29.25">
      <c r="A198" s="31"/>
      <c r="B198" s="32"/>
      <c r="C198" s="33"/>
      <c r="D198" s="194" t="s">
        <v>133</v>
      </c>
      <c r="E198" s="33"/>
      <c r="F198" s="195" t="s">
        <v>665</v>
      </c>
      <c r="G198" s="33"/>
      <c r="H198" s="33"/>
      <c r="I198" s="196"/>
      <c r="J198" s="33"/>
      <c r="K198" s="33"/>
      <c r="L198" s="36"/>
      <c r="M198" s="197"/>
      <c r="N198" s="198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133</v>
      </c>
      <c r="AU198" s="14" t="s">
        <v>79</v>
      </c>
    </row>
    <row r="199" spans="1:65" s="2" customFormat="1" ht="24">
      <c r="A199" s="31"/>
      <c r="B199" s="32"/>
      <c r="C199" s="181" t="s">
        <v>290</v>
      </c>
      <c r="D199" s="181" t="s">
        <v>127</v>
      </c>
      <c r="E199" s="182" t="s">
        <v>666</v>
      </c>
      <c r="F199" s="183" t="s">
        <v>667</v>
      </c>
      <c r="G199" s="184" t="s">
        <v>130</v>
      </c>
      <c r="H199" s="185">
        <v>10</v>
      </c>
      <c r="I199" s="186"/>
      <c r="J199" s="187">
        <f>ROUND(I199*H199,2)</f>
        <v>0</v>
      </c>
      <c r="K199" s="183" t="s">
        <v>131</v>
      </c>
      <c r="L199" s="36"/>
      <c r="M199" s="188" t="s">
        <v>1</v>
      </c>
      <c r="N199" s="189" t="s">
        <v>37</v>
      </c>
      <c r="O199" s="68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79</v>
      </c>
      <c r="AT199" s="192" t="s">
        <v>127</v>
      </c>
      <c r="AU199" s="192" t="s">
        <v>79</v>
      </c>
      <c r="AY199" s="14" t="s">
        <v>126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4" t="s">
        <v>79</v>
      </c>
      <c r="BK199" s="193">
        <f>ROUND(I199*H199,2)</f>
        <v>0</v>
      </c>
      <c r="BL199" s="14" t="s">
        <v>79</v>
      </c>
      <c r="BM199" s="192" t="s">
        <v>668</v>
      </c>
    </row>
    <row r="200" spans="1:65" s="2" customFormat="1" ht="39">
      <c r="A200" s="31"/>
      <c r="B200" s="32"/>
      <c r="C200" s="33"/>
      <c r="D200" s="194" t="s">
        <v>133</v>
      </c>
      <c r="E200" s="33"/>
      <c r="F200" s="195" t="s">
        <v>669</v>
      </c>
      <c r="G200" s="33"/>
      <c r="H200" s="33"/>
      <c r="I200" s="196"/>
      <c r="J200" s="33"/>
      <c r="K200" s="33"/>
      <c r="L200" s="36"/>
      <c r="M200" s="197"/>
      <c r="N200" s="198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133</v>
      </c>
      <c r="AU200" s="14" t="s">
        <v>79</v>
      </c>
    </row>
    <row r="201" spans="1:65" s="2" customFormat="1" ht="24">
      <c r="A201" s="31"/>
      <c r="B201" s="32"/>
      <c r="C201" s="181" t="s">
        <v>294</v>
      </c>
      <c r="D201" s="181" t="s">
        <v>127</v>
      </c>
      <c r="E201" s="182" t="s">
        <v>670</v>
      </c>
      <c r="F201" s="183" t="s">
        <v>671</v>
      </c>
      <c r="G201" s="184" t="s">
        <v>130</v>
      </c>
      <c r="H201" s="185">
        <v>6</v>
      </c>
      <c r="I201" s="186"/>
      <c r="J201" s="187">
        <f>ROUND(I201*H201,2)</f>
        <v>0</v>
      </c>
      <c r="K201" s="183" t="s">
        <v>131</v>
      </c>
      <c r="L201" s="36"/>
      <c r="M201" s="188" t="s">
        <v>1</v>
      </c>
      <c r="N201" s="189" t="s">
        <v>37</v>
      </c>
      <c r="O201" s="68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79</v>
      </c>
      <c r="AT201" s="192" t="s">
        <v>127</v>
      </c>
      <c r="AU201" s="192" t="s">
        <v>79</v>
      </c>
      <c r="AY201" s="14" t="s">
        <v>126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4" t="s">
        <v>79</v>
      </c>
      <c r="BK201" s="193">
        <f>ROUND(I201*H201,2)</f>
        <v>0</v>
      </c>
      <c r="BL201" s="14" t="s">
        <v>79</v>
      </c>
      <c r="BM201" s="192" t="s">
        <v>672</v>
      </c>
    </row>
    <row r="202" spans="1:65" s="2" customFormat="1" ht="39">
      <c r="A202" s="31"/>
      <c r="B202" s="32"/>
      <c r="C202" s="33"/>
      <c r="D202" s="194" t="s">
        <v>133</v>
      </c>
      <c r="E202" s="33"/>
      <c r="F202" s="195" t="s">
        <v>673</v>
      </c>
      <c r="G202" s="33"/>
      <c r="H202" s="33"/>
      <c r="I202" s="196"/>
      <c r="J202" s="33"/>
      <c r="K202" s="33"/>
      <c r="L202" s="36"/>
      <c r="M202" s="197"/>
      <c r="N202" s="198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133</v>
      </c>
      <c r="AU202" s="14" t="s">
        <v>79</v>
      </c>
    </row>
    <row r="203" spans="1:65" s="2" customFormat="1" ht="24">
      <c r="A203" s="31"/>
      <c r="B203" s="32"/>
      <c r="C203" s="181" t="s">
        <v>298</v>
      </c>
      <c r="D203" s="181" t="s">
        <v>127</v>
      </c>
      <c r="E203" s="182" t="s">
        <v>674</v>
      </c>
      <c r="F203" s="183" t="s">
        <v>675</v>
      </c>
      <c r="G203" s="184" t="s">
        <v>130</v>
      </c>
      <c r="H203" s="185">
        <v>200</v>
      </c>
      <c r="I203" s="186"/>
      <c r="J203" s="187">
        <f>ROUND(I203*H203,2)</f>
        <v>0</v>
      </c>
      <c r="K203" s="183" t="s">
        <v>131</v>
      </c>
      <c r="L203" s="36"/>
      <c r="M203" s="188" t="s">
        <v>1</v>
      </c>
      <c r="N203" s="189" t="s">
        <v>37</v>
      </c>
      <c r="O203" s="68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79</v>
      </c>
      <c r="AT203" s="192" t="s">
        <v>127</v>
      </c>
      <c r="AU203" s="192" t="s">
        <v>79</v>
      </c>
      <c r="AY203" s="14" t="s">
        <v>126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4" t="s">
        <v>79</v>
      </c>
      <c r="BK203" s="193">
        <f>ROUND(I203*H203,2)</f>
        <v>0</v>
      </c>
      <c r="BL203" s="14" t="s">
        <v>79</v>
      </c>
      <c r="BM203" s="192" t="s">
        <v>676</v>
      </c>
    </row>
    <row r="204" spans="1:65" s="2" customFormat="1" ht="39">
      <c r="A204" s="31"/>
      <c r="B204" s="32"/>
      <c r="C204" s="33"/>
      <c r="D204" s="194" t="s">
        <v>133</v>
      </c>
      <c r="E204" s="33"/>
      <c r="F204" s="195" t="s">
        <v>677</v>
      </c>
      <c r="G204" s="33"/>
      <c r="H204" s="33"/>
      <c r="I204" s="196"/>
      <c r="J204" s="33"/>
      <c r="K204" s="33"/>
      <c r="L204" s="36"/>
      <c r="M204" s="197"/>
      <c r="N204" s="198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133</v>
      </c>
      <c r="AU204" s="14" t="s">
        <v>79</v>
      </c>
    </row>
    <row r="205" spans="1:65" s="2" customFormat="1" ht="24">
      <c r="A205" s="31"/>
      <c r="B205" s="32"/>
      <c r="C205" s="181" t="s">
        <v>302</v>
      </c>
      <c r="D205" s="181" t="s">
        <v>127</v>
      </c>
      <c r="E205" s="182" t="s">
        <v>678</v>
      </c>
      <c r="F205" s="183" t="s">
        <v>679</v>
      </c>
      <c r="G205" s="184" t="s">
        <v>130</v>
      </c>
      <c r="H205" s="185">
        <v>30</v>
      </c>
      <c r="I205" s="186"/>
      <c r="J205" s="187">
        <f>ROUND(I205*H205,2)</f>
        <v>0</v>
      </c>
      <c r="K205" s="183" t="s">
        <v>131</v>
      </c>
      <c r="L205" s="36"/>
      <c r="M205" s="188" t="s">
        <v>1</v>
      </c>
      <c r="N205" s="189" t="s">
        <v>37</v>
      </c>
      <c r="O205" s="68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79</v>
      </c>
      <c r="AT205" s="192" t="s">
        <v>127</v>
      </c>
      <c r="AU205" s="192" t="s">
        <v>79</v>
      </c>
      <c r="AY205" s="14" t="s">
        <v>126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4" t="s">
        <v>79</v>
      </c>
      <c r="BK205" s="193">
        <f>ROUND(I205*H205,2)</f>
        <v>0</v>
      </c>
      <c r="BL205" s="14" t="s">
        <v>79</v>
      </c>
      <c r="BM205" s="192" t="s">
        <v>680</v>
      </c>
    </row>
    <row r="206" spans="1:65" s="2" customFormat="1" ht="39">
      <c r="A206" s="31"/>
      <c r="B206" s="32"/>
      <c r="C206" s="33"/>
      <c r="D206" s="194" t="s">
        <v>133</v>
      </c>
      <c r="E206" s="33"/>
      <c r="F206" s="195" t="s">
        <v>681</v>
      </c>
      <c r="G206" s="33"/>
      <c r="H206" s="33"/>
      <c r="I206" s="196"/>
      <c r="J206" s="33"/>
      <c r="K206" s="33"/>
      <c r="L206" s="36"/>
      <c r="M206" s="197"/>
      <c r="N206" s="198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133</v>
      </c>
      <c r="AU206" s="14" t="s">
        <v>79</v>
      </c>
    </row>
    <row r="207" spans="1:65" s="2" customFormat="1" ht="16.5" customHeight="1">
      <c r="A207" s="31"/>
      <c r="B207" s="32"/>
      <c r="C207" s="181" t="s">
        <v>306</v>
      </c>
      <c r="D207" s="181" t="s">
        <v>127</v>
      </c>
      <c r="E207" s="182" t="s">
        <v>682</v>
      </c>
      <c r="F207" s="183" t="s">
        <v>683</v>
      </c>
      <c r="G207" s="184" t="s">
        <v>130</v>
      </c>
      <c r="H207" s="185">
        <v>250</v>
      </c>
      <c r="I207" s="186"/>
      <c r="J207" s="187">
        <f>ROUND(I207*H207,2)</f>
        <v>0</v>
      </c>
      <c r="K207" s="183" t="s">
        <v>131</v>
      </c>
      <c r="L207" s="36"/>
      <c r="M207" s="188" t="s">
        <v>1</v>
      </c>
      <c r="N207" s="189" t="s">
        <v>37</v>
      </c>
      <c r="O207" s="68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79</v>
      </c>
      <c r="AT207" s="192" t="s">
        <v>127</v>
      </c>
      <c r="AU207" s="192" t="s">
        <v>79</v>
      </c>
      <c r="AY207" s="14" t="s">
        <v>126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4" t="s">
        <v>79</v>
      </c>
      <c r="BK207" s="193">
        <f>ROUND(I207*H207,2)</f>
        <v>0</v>
      </c>
      <c r="BL207" s="14" t="s">
        <v>79</v>
      </c>
      <c r="BM207" s="192" t="s">
        <v>684</v>
      </c>
    </row>
    <row r="208" spans="1:65" s="2" customFormat="1" ht="11.25">
      <c r="A208" s="31"/>
      <c r="B208" s="32"/>
      <c r="C208" s="33"/>
      <c r="D208" s="194" t="s">
        <v>133</v>
      </c>
      <c r="E208" s="33"/>
      <c r="F208" s="195" t="s">
        <v>683</v>
      </c>
      <c r="G208" s="33"/>
      <c r="H208" s="33"/>
      <c r="I208" s="196"/>
      <c r="J208" s="33"/>
      <c r="K208" s="33"/>
      <c r="L208" s="36"/>
      <c r="M208" s="197"/>
      <c r="N208" s="198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133</v>
      </c>
      <c r="AU208" s="14" t="s">
        <v>79</v>
      </c>
    </row>
    <row r="209" spans="1:65" s="2" customFormat="1" ht="21.75" customHeight="1">
      <c r="A209" s="31"/>
      <c r="B209" s="32"/>
      <c r="C209" s="181" t="s">
        <v>310</v>
      </c>
      <c r="D209" s="181" t="s">
        <v>127</v>
      </c>
      <c r="E209" s="182" t="s">
        <v>685</v>
      </c>
      <c r="F209" s="183" t="s">
        <v>686</v>
      </c>
      <c r="G209" s="184" t="s">
        <v>130</v>
      </c>
      <c r="H209" s="185">
        <v>250</v>
      </c>
      <c r="I209" s="186"/>
      <c r="J209" s="187">
        <f>ROUND(I209*H209,2)</f>
        <v>0</v>
      </c>
      <c r="K209" s="183" t="s">
        <v>131</v>
      </c>
      <c r="L209" s="36"/>
      <c r="M209" s="188" t="s">
        <v>1</v>
      </c>
      <c r="N209" s="189" t="s">
        <v>37</v>
      </c>
      <c r="O209" s="68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2" t="s">
        <v>79</v>
      </c>
      <c r="AT209" s="192" t="s">
        <v>127</v>
      </c>
      <c r="AU209" s="192" t="s">
        <v>79</v>
      </c>
      <c r="AY209" s="14" t="s">
        <v>126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4" t="s">
        <v>79</v>
      </c>
      <c r="BK209" s="193">
        <f>ROUND(I209*H209,2)</f>
        <v>0</v>
      </c>
      <c r="BL209" s="14" t="s">
        <v>79</v>
      </c>
      <c r="BM209" s="192" t="s">
        <v>687</v>
      </c>
    </row>
    <row r="210" spans="1:65" s="2" customFormat="1" ht="11.25">
      <c r="A210" s="31"/>
      <c r="B210" s="32"/>
      <c r="C210" s="33"/>
      <c r="D210" s="194" t="s">
        <v>133</v>
      </c>
      <c r="E210" s="33"/>
      <c r="F210" s="195" t="s">
        <v>686</v>
      </c>
      <c r="G210" s="33"/>
      <c r="H210" s="33"/>
      <c r="I210" s="196"/>
      <c r="J210" s="33"/>
      <c r="K210" s="33"/>
      <c r="L210" s="36"/>
      <c r="M210" s="197"/>
      <c r="N210" s="198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133</v>
      </c>
      <c r="AU210" s="14" t="s">
        <v>79</v>
      </c>
    </row>
    <row r="211" spans="1:65" s="2" customFormat="1" ht="24">
      <c r="A211" s="31"/>
      <c r="B211" s="32"/>
      <c r="C211" s="181" t="s">
        <v>314</v>
      </c>
      <c r="D211" s="181" t="s">
        <v>127</v>
      </c>
      <c r="E211" s="182" t="s">
        <v>688</v>
      </c>
      <c r="F211" s="183" t="s">
        <v>689</v>
      </c>
      <c r="G211" s="184" t="s">
        <v>130</v>
      </c>
      <c r="H211" s="185">
        <v>80</v>
      </c>
      <c r="I211" s="186"/>
      <c r="J211" s="187">
        <f>ROUND(I211*H211,2)</f>
        <v>0</v>
      </c>
      <c r="K211" s="183" t="s">
        <v>131</v>
      </c>
      <c r="L211" s="36"/>
      <c r="M211" s="188" t="s">
        <v>1</v>
      </c>
      <c r="N211" s="189" t="s">
        <v>37</v>
      </c>
      <c r="O211" s="68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2" t="s">
        <v>79</v>
      </c>
      <c r="AT211" s="192" t="s">
        <v>127</v>
      </c>
      <c r="AU211" s="192" t="s">
        <v>79</v>
      </c>
      <c r="AY211" s="14" t="s">
        <v>126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4" t="s">
        <v>79</v>
      </c>
      <c r="BK211" s="193">
        <f>ROUND(I211*H211,2)</f>
        <v>0</v>
      </c>
      <c r="BL211" s="14" t="s">
        <v>79</v>
      </c>
      <c r="BM211" s="192" t="s">
        <v>690</v>
      </c>
    </row>
    <row r="212" spans="1:65" s="2" customFormat="1" ht="11.25">
      <c r="A212" s="31"/>
      <c r="B212" s="32"/>
      <c r="C212" s="33"/>
      <c r="D212" s="194" t="s">
        <v>133</v>
      </c>
      <c r="E212" s="33"/>
      <c r="F212" s="195" t="s">
        <v>689</v>
      </c>
      <c r="G212" s="33"/>
      <c r="H212" s="33"/>
      <c r="I212" s="196"/>
      <c r="J212" s="33"/>
      <c r="K212" s="33"/>
      <c r="L212" s="36"/>
      <c r="M212" s="197"/>
      <c r="N212" s="198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133</v>
      </c>
      <c r="AU212" s="14" t="s">
        <v>79</v>
      </c>
    </row>
    <row r="213" spans="1:65" s="2" customFormat="1" ht="24">
      <c r="A213" s="31"/>
      <c r="B213" s="32"/>
      <c r="C213" s="181" t="s">
        <v>318</v>
      </c>
      <c r="D213" s="181" t="s">
        <v>127</v>
      </c>
      <c r="E213" s="182" t="s">
        <v>691</v>
      </c>
      <c r="F213" s="183" t="s">
        <v>692</v>
      </c>
      <c r="G213" s="184" t="s">
        <v>130</v>
      </c>
      <c r="H213" s="185">
        <v>10</v>
      </c>
      <c r="I213" s="186"/>
      <c r="J213" s="187">
        <f>ROUND(I213*H213,2)</f>
        <v>0</v>
      </c>
      <c r="K213" s="183" t="s">
        <v>131</v>
      </c>
      <c r="L213" s="36"/>
      <c r="M213" s="188" t="s">
        <v>1</v>
      </c>
      <c r="N213" s="189" t="s">
        <v>37</v>
      </c>
      <c r="O213" s="68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2" t="s">
        <v>79</v>
      </c>
      <c r="AT213" s="192" t="s">
        <v>127</v>
      </c>
      <c r="AU213" s="192" t="s">
        <v>79</v>
      </c>
      <c r="AY213" s="14" t="s">
        <v>126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4" t="s">
        <v>79</v>
      </c>
      <c r="BK213" s="193">
        <f>ROUND(I213*H213,2)</f>
        <v>0</v>
      </c>
      <c r="BL213" s="14" t="s">
        <v>79</v>
      </c>
      <c r="BM213" s="192" t="s">
        <v>693</v>
      </c>
    </row>
    <row r="214" spans="1:65" s="2" customFormat="1" ht="11.25">
      <c r="A214" s="31"/>
      <c r="B214" s="32"/>
      <c r="C214" s="33"/>
      <c r="D214" s="194" t="s">
        <v>133</v>
      </c>
      <c r="E214" s="33"/>
      <c r="F214" s="195" t="s">
        <v>692</v>
      </c>
      <c r="G214" s="33"/>
      <c r="H214" s="33"/>
      <c r="I214" s="196"/>
      <c r="J214" s="33"/>
      <c r="K214" s="33"/>
      <c r="L214" s="36"/>
      <c r="M214" s="197"/>
      <c r="N214" s="198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133</v>
      </c>
      <c r="AU214" s="14" t="s">
        <v>79</v>
      </c>
    </row>
    <row r="215" spans="1:65" s="2" customFormat="1" ht="24">
      <c r="A215" s="31"/>
      <c r="B215" s="32"/>
      <c r="C215" s="181" t="s">
        <v>322</v>
      </c>
      <c r="D215" s="181" t="s">
        <v>127</v>
      </c>
      <c r="E215" s="182" t="s">
        <v>694</v>
      </c>
      <c r="F215" s="183" t="s">
        <v>695</v>
      </c>
      <c r="G215" s="184" t="s">
        <v>130</v>
      </c>
      <c r="H215" s="185">
        <v>6</v>
      </c>
      <c r="I215" s="186"/>
      <c r="J215" s="187">
        <f>ROUND(I215*H215,2)</f>
        <v>0</v>
      </c>
      <c r="K215" s="183" t="s">
        <v>131</v>
      </c>
      <c r="L215" s="36"/>
      <c r="M215" s="188" t="s">
        <v>1</v>
      </c>
      <c r="N215" s="189" t="s">
        <v>37</v>
      </c>
      <c r="O215" s="68"/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2" t="s">
        <v>79</v>
      </c>
      <c r="AT215" s="192" t="s">
        <v>127</v>
      </c>
      <c r="AU215" s="192" t="s">
        <v>79</v>
      </c>
      <c r="AY215" s="14" t="s">
        <v>126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4" t="s">
        <v>79</v>
      </c>
      <c r="BK215" s="193">
        <f>ROUND(I215*H215,2)</f>
        <v>0</v>
      </c>
      <c r="BL215" s="14" t="s">
        <v>79</v>
      </c>
      <c r="BM215" s="192" t="s">
        <v>696</v>
      </c>
    </row>
    <row r="216" spans="1:65" s="2" customFormat="1" ht="11.25">
      <c r="A216" s="31"/>
      <c r="B216" s="32"/>
      <c r="C216" s="33"/>
      <c r="D216" s="194" t="s">
        <v>133</v>
      </c>
      <c r="E216" s="33"/>
      <c r="F216" s="195" t="s">
        <v>695</v>
      </c>
      <c r="G216" s="33"/>
      <c r="H216" s="33"/>
      <c r="I216" s="196"/>
      <c r="J216" s="33"/>
      <c r="K216" s="33"/>
      <c r="L216" s="36"/>
      <c r="M216" s="197"/>
      <c r="N216" s="198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133</v>
      </c>
      <c r="AU216" s="14" t="s">
        <v>79</v>
      </c>
    </row>
    <row r="217" spans="1:65" s="2" customFormat="1" ht="24">
      <c r="A217" s="31"/>
      <c r="B217" s="32"/>
      <c r="C217" s="181" t="s">
        <v>326</v>
      </c>
      <c r="D217" s="181" t="s">
        <v>127</v>
      </c>
      <c r="E217" s="182" t="s">
        <v>697</v>
      </c>
      <c r="F217" s="183" t="s">
        <v>698</v>
      </c>
      <c r="G217" s="184" t="s">
        <v>130</v>
      </c>
      <c r="H217" s="185">
        <v>200</v>
      </c>
      <c r="I217" s="186"/>
      <c r="J217" s="187">
        <f>ROUND(I217*H217,2)</f>
        <v>0</v>
      </c>
      <c r="K217" s="183" t="s">
        <v>131</v>
      </c>
      <c r="L217" s="36"/>
      <c r="M217" s="188" t="s">
        <v>1</v>
      </c>
      <c r="N217" s="189" t="s">
        <v>37</v>
      </c>
      <c r="O217" s="68"/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2" t="s">
        <v>79</v>
      </c>
      <c r="AT217" s="192" t="s">
        <v>127</v>
      </c>
      <c r="AU217" s="192" t="s">
        <v>79</v>
      </c>
      <c r="AY217" s="14" t="s">
        <v>126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4" t="s">
        <v>79</v>
      </c>
      <c r="BK217" s="193">
        <f>ROUND(I217*H217,2)</f>
        <v>0</v>
      </c>
      <c r="BL217" s="14" t="s">
        <v>79</v>
      </c>
      <c r="BM217" s="192" t="s">
        <v>699</v>
      </c>
    </row>
    <row r="218" spans="1:65" s="2" customFormat="1" ht="11.25">
      <c r="A218" s="31"/>
      <c r="B218" s="32"/>
      <c r="C218" s="33"/>
      <c r="D218" s="194" t="s">
        <v>133</v>
      </c>
      <c r="E218" s="33"/>
      <c r="F218" s="195" t="s">
        <v>698</v>
      </c>
      <c r="G218" s="33"/>
      <c r="H218" s="33"/>
      <c r="I218" s="196"/>
      <c r="J218" s="33"/>
      <c r="K218" s="33"/>
      <c r="L218" s="36"/>
      <c r="M218" s="197"/>
      <c r="N218" s="198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133</v>
      </c>
      <c r="AU218" s="14" t="s">
        <v>79</v>
      </c>
    </row>
    <row r="219" spans="1:65" s="2" customFormat="1" ht="24">
      <c r="A219" s="31"/>
      <c r="B219" s="32"/>
      <c r="C219" s="181" t="s">
        <v>330</v>
      </c>
      <c r="D219" s="181" t="s">
        <v>127</v>
      </c>
      <c r="E219" s="182" t="s">
        <v>700</v>
      </c>
      <c r="F219" s="183" t="s">
        <v>701</v>
      </c>
      <c r="G219" s="184" t="s">
        <v>130</v>
      </c>
      <c r="H219" s="185">
        <v>30</v>
      </c>
      <c r="I219" s="186"/>
      <c r="J219" s="187">
        <f>ROUND(I219*H219,2)</f>
        <v>0</v>
      </c>
      <c r="K219" s="183" t="s">
        <v>131</v>
      </c>
      <c r="L219" s="36"/>
      <c r="M219" s="188" t="s">
        <v>1</v>
      </c>
      <c r="N219" s="189" t="s">
        <v>37</v>
      </c>
      <c r="O219" s="68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2" t="s">
        <v>79</v>
      </c>
      <c r="AT219" s="192" t="s">
        <v>127</v>
      </c>
      <c r="AU219" s="192" t="s">
        <v>79</v>
      </c>
      <c r="AY219" s="14" t="s">
        <v>126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4" t="s">
        <v>79</v>
      </c>
      <c r="BK219" s="193">
        <f>ROUND(I219*H219,2)</f>
        <v>0</v>
      </c>
      <c r="BL219" s="14" t="s">
        <v>79</v>
      </c>
      <c r="BM219" s="192" t="s">
        <v>702</v>
      </c>
    </row>
    <row r="220" spans="1:65" s="2" customFormat="1" ht="11.25">
      <c r="A220" s="31"/>
      <c r="B220" s="32"/>
      <c r="C220" s="33"/>
      <c r="D220" s="194" t="s">
        <v>133</v>
      </c>
      <c r="E220" s="33"/>
      <c r="F220" s="195" t="s">
        <v>701</v>
      </c>
      <c r="G220" s="33"/>
      <c r="H220" s="33"/>
      <c r="I220" s="196"/>
      <c r="J220" s="33"/>
      <c r="K220" s="33"/>
      <c r="L220" s="36"/>
      <c r="M220" s="197"/>
      <c r="N220" s="198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133</v>
      </c>
      <c r="AU220" s="14" t="s">
        <v>79</v>
      </c>
    </row>
    <row r="221" spans="1:65" s="2" customFormat="1" ht="24">
      <c r="A221" s="31"/>
      <c r="B221" s="32"/>
      <c r="C221" s="181" t="s">
        <v>334</v>
      </c>
      <c r="D221" s="181" t="s">
        <v>127</v>
      </c>
      <c r="E221" s="182" t="s">
        <v>703</v>
      </c>
      <c r="F221" s="183" t="s">
        <v>704</v>
      </c>
      <c r="G221" s="184" t="s">
        <v>130</v>
      </c>
      <c r="H221" s="185">
        <v>40</v>
      </c>
      <c r="I221" s="186"/>
      <c r="J221" s="187">
        <f>ROUND(I221*H221,2)</f>
        <v>0</v>
      </c>
      <c r="K221" s="183" t="s">
        <v>131</v>
      </c>
      <c r="L221" s="36"/>
      <c r="M221" s="188" t="s">
        <v>1</v>
      </c>
      <c r="N221" s="189" t="s">
        <v>37</v>
      </c>
      <c r="O221" s="68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2" t="s">
        <v>79</v>
      </c>
      <c r="AT221" s="192" t="s">
        <v>127</v>
      </c>
      <c r="AU221" s="192" t="s">
        <v>79</v>
      </c>
      <c r="AY221" s="14" t="s">
        <v>126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4" t="s">
        <v>79</v>
      </c>
      <c r="BK221" s="193">
        <f>ROUND(I221*H221,2)</f>
        <v>0</v>
      </c>
      <c r="BL221" s="14" t="s">
        <v>79</v>
      </c>
      <c r="BM221" s="192" t="s">
        <v>705</v>
      </c>
    </row>
    <row r="222" spans="1:65" s="2" customFormat="1" ht="11.25">
      <c r="A222" s="31"/>
      <c r="B222" s="32"/>
      <c r="C222" s="33"/>
      <c r="D222" s="194" t="s">
        <v>133</v>
      </c>
      <c r="E222" s="33"/>
      <c r="F222" s="195" t="s">
        <v>704</v>
      </c>
      <c r="G222" s="33"/>
      <c r="H222" s="33"/>
      <c r="I222" s="196"/>
      <c r="J222" s="33"/>
      <c r="K222" s="33"/>
      <c r="L222" s="36"/>
      <c r="M222" s="197"/>
      <c r="N222" s="198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133</v>
      </c>
      <c r="AU222" s="14" t="s">
        <v>79</v>
      </c>
    </row>
    <row r="223" spans="1:65" s="2" customFormat="1" ht="60">
      <c r="A223" s="31"/>
      <c r="B223" s="32"/>
      <c r="C223" s="181" t="s">
        <v>338</v>
      </c>
      <c r="D223" s="181" t="s">
        <v>127</v>
      </c>
      <c r="E223" s="182" t="s">
        <v>366</v>
      </c>
      <c r="F223" s="183" t="s">
        <v>367</v>
      </c>
      <c r="G223" s="184" t="s">
        <v>130</v>
      </c>
      <c r="H223" s="185">
        <v>40</v>
      </c>
      <c r="I223" s="186"/>
      <c r="J223" s="187">
        <f>ROUND(I223*H223,2)</f>
        <v>0</v>
      </c>
      <c r="K223" s="183" t="s">
        <v>131</v>
      </c>
      <c r="L223" s="36"/>
      <c r="M223" s="188" t="s">
        <v>1</v>
      </c>
      <c r="N223" s="189" t="s">
        <v>37</v>
      </c>
      <c r="O223" s="68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2" t="s">
        <v>79</v>
      </c>
      <c r="AT223" s="192" t="s">
        <v>127</v>
      </c>
      <c r="AU223" s="192" t="s">
        <v>79</v>
      </c>
      <c r="AY223" s="14" t="s">
        <v>126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4" t="s">
        <v>79</v>
      </c>
      <c r="BK223" s="193">
        <f>ROUND(I223*H223,2)</f>
        <v>0</v>
      </c>
      <c r="BL223" s="14" t="s">
        <v>79</v>
      </c>
      <c r="BM223" s="192" t="s">
        <v>706</v>
      </c>
    </row>
    <row r="224" spans="1:65" s="2" customFormat="1" ht="78">
      <c r="A224" s="31"/>
      <c r="B224" s="32"/>
      <c r="C224" s="33"/>
      <c r="D224" s="194" t="s">
        <v>133</v>
      </c>
      <c r="E224" s="33"/>
      <c r="F224" s="195" t="s">
        <v>369</v>
      </c>
      <c r="G224" s="33"/>
      <c r="H224" s="33"/>
      <c r="I224" s="196"/>
      <c r="J224" s="33"/>
      <c r="K224" s="33"/>
      <c r="L224" s="36"/>
      <c r="M224" s="197"/>
      <c r="N224" s="198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133</v>
      </c>
      <c r="AU224" s="14" t="s">
        <v>79</v>
      </c>
    </row>
    <row r="225" spans="1:65" s="2" customFormat="1" ht="66.75" customHeight="1">
      <c r="A225" s="31"/>
      <c r="B225" s="32"/>
      <c r="C225" s="181" t="s">
        <v>342</v>
      </c>
      <c r="D225" s="181" t="s">
        <v>127</v>
      </c>
      <c r="E225" s="182" t="s">
        <v>371</v>
      </c>
      <c r="F225" s="183" t="s">
        <v>372</v>
      </c>
      <c r="G225" s="184" t="s">
        <v>130</v>
      </c>
      <c r="H225" s="185">
        <v>50</v>
      </c>
      <c r="I225" s="186"/>
      <c r="J225" s="187">
        <f>ROUND(I225*H225,2)</f>
        <v>0</v>
      </c>
      <c r="K225" s="183" t="s">
        <v>131</v>
      </c>
      <c r="L225" s="36"/>
      <c r="M225" s="188" t="s">
        <v>1</v>
      </c>
      <c r="N225" s="189" t="s">
        <v>37</v>
      </c>
      <c r="O225" s="68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2" t="s">
        <v>79</v>
      </c>
      <c r="AT225" s="192" t="s">
        <v>127</v>
      </c>
      <c r="AU225" s="192" t="s">
        <v>79</v>
      </c>
      <c r="AY225" s="14" t="s">
        <v>126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4" t="s">
        <v>79</v>
      </c>
      <c r="BK225" s="193">
        <f>ROUND(I225*H225,2)</f>
        <v>0</v>
      </c>
      <c r="BL225" s="14" t="s">
        <v>79</v>
      </c>
      <c r="BM225" s="192" t="s">
        <v>707</v>
      </c>
    </row>
    <row r="226" spans="1:65" s="2" customFormat="1" ht="87.75">
      <c r="A226" s="31"/>
      <c r="B226" s="32"/>
      <c r="C226" s="33"/>
      <c r="D226" s="194" t="s">
        <v>133</v>
      </c>
      <c r="E226" s="33"/>
      <c r="F226" s="195" t="s">
        <v>374</v>
      </c>
      <c r="G226" s="33"/>
      <c r="H226" s="33"/>
      <c r="I226" s="196"/>
      <c r="J226" s="33"/>
      <c r="K226" s="33"/>
      <c r="L226" s="36"/>
      <c r="M226" s="197"/>
      <c r="N226" s="198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133</v>
      </c>
      <c r="AU226" s="14" t="s">
        <v>79</v>
      </c>
    </row>
    <row r="227" spans="1:65" s="2" customFormat="1" ht="24">
      <c r="A227" s="31"/>
      <c r="B227" s="32"/>
      <c r="C227" s="181" t="s">
        <v>346</v>
      </c>
      <c r="D227" s="181" t="s">
        <v>127</v>
      </c>
      <c r="E227" s="182" t="s">
        <v>546</v>
      </c>
      <c r="F227" s="183" t="s">
        <v>547</v>
      </c>
      <c r="G227" s="184" t="s">
        <v>548</v>
      </c>
      <c r="H227" s="185">
        <v>5</v>
      </c>
      <c r="I227" s="186"/>
      <c r="J227" s="187">
        <f>ROUND(I227*H227,2)</f>
        <v>0</v>
      </c>
      <c r="K227" s="183" t="s">
        <v>131</v>
      </c>
      <c r="L227" s="36"/>
      <c r="M227" s="188" t="s">
        <v>1</v>
      </c>
      <c r="N227" s="189" t="s">
        <v>37</v>
      </c>
      <c r="O227" s="68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2" t="s">
        <v>79</v>
      </c>
      <c r="AT227" s="192" t="s">
        <v>127</v>
      </c>
      <c r="AU227" s="192" t="s">
        <v>79</v>
      </c>
      <c r="AY227" s="14" t="s">
        <v>126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4" t="s">
        <v>79</v>
      </c>
      <c r="BK227" s="193">
        <f>ROUND(I227*H227,2)</f>
        <v>0</v>
      </c>
      <c r="BL227" s="14" t="s">
        <v>79</v>
      </c>
      <c r="BM227" s="192" t="s">
        <v>708</v>
      </c>
    </row>
    <row r="228" spans="1:65" s="2" customFormat="1" ht="58.5">
      <c r="A228" s="31"/>
      <c r="B228" s="32"/>
      <c r="C228" s="33"/>
      <c r="D228" s="194" t="s">
        <v>133</v>
      </c>
      <c r="E228" s="33"/>
      <c r="F228" s="195" t="s">
        <v>550</v>
      </c>
      <c r="G228" s="33"/>
      <c r="H228" s="33"/>
      <c r="I228" s="196"/>
      <c r="J228" s="33"/>
      <c r="K228" s="33"/>
      <c r="L228" s="36"/>
      <c r="M228" s="197"/>
      <c r="N228" s="198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133</v>
      </c>
      <c r="AU228" s="14" t="s">
        <v>79</v>
      </c>
    </row>
    <row r="229" spans="1:65" s="2" customFormat="1" ht="16.5" customHeight="1">
      <c r="A229" s="31"/>
      <c r="B229" s="32"/>
      <c r="C229" s="181" t="s">
        <v>350</v>
      </c>
      <c r="D229" s="181" t="s">
        <v>127</v>
      </c>
      <c r="E229" s="182" t="s">
        <v>709</v>
      </c>
      <c r="F229" s="183" t="s">
        <v>710</v>
      </c>
      <c r="G229" s="184" t="s">
        <v>548</v>
      </c>
      <c r="H229" s="185">
        <v>5</v>
      </c>
      <c r="I229" s="186"/>
      <c r="J229" s="187">
        <f>ROUND(I229*H229,2)</f>
        <v>0</v>
      </c>
      <c r="K229" s="183" t="s">
        <v>131</v>
      </c>
      <c r="L229" s="36"/>
      <c r="M229" s="188" t="s">
        <v>1</v>
      </c>
      <c r="N229" s="189" t="s">
        <v>37</v>
      </c>
      <c r="O229" s="68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2" t="s">
        <v>79</v>
      </c>
      <c r="AT229" s="192" t="s">
        <v>127</v>
      </c>
      <c r="AU229" s="192" t="s">
        <v>79</v>
      </c>
      <c r="AY229" s="14" t="s">
        <v>126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4" t="s">
        <v>79</v>
      </c>
      <c r="BK229" s="193">
        <f>ROUND(I229*H229,2)</f>
        <v>0</v>
      </c>
      <c r="BL229" s="14" t="s">
        <v>79</v>
      </c>
      <c r="BM229" s="192" t="s">
        <v>711</v>
      </c>
    </row>
    <row r="230" spans="1:65" s="2" customFormat="1" ht="48.75">
      <c r="A230" s="31"/>
      <c r="B230" s="32"/>
      <c r="C230" s="33"/>
      <c r="D230" s="194" t="s">
        <v>133</v>
      </c>
      <c r="E230" s="33"/>
      <c r="F230" s="195" t="s">
        <v>712</v>
      </c>
      <c r="G230" s="33"/>
      <c r="H230" s="33"/>
      <c r="I230" s="196"/>
      <c r="J230" s="33"/>
      <c r="K230" s="33"/>
      <c r="L230" s="36"/>
      <c r="M230" s="209"/>
      <c r="N230" s="210"/>
      <c r="O230" s="211"/>
      <c r="P230" s="211"/>
      <c r="Q230" s="211"/>
      <c r="R230" s="211"/>
      <c r="S230" s="211"/>
      <c r="T230" s="212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133</v>
      </c>
      <c r="AU230" s="14" t="s">
        <v>79</v>
      </c>
    </row>
    <row r="231" spans="1:65" s="2" customFormat="1" ht="6.95" customHeight="1">
      <c r="A231" s="31"/>
      <c r="B231" s="51"/>
      <c r="C231" s="52"/>
      <c r="D231" s="52"/>
      <c r="E231" s="52"/>
      <c r="F231" s="52"/>
      <c r="G231" s="52"/>
      <c r="H231" s="52"/>
      <c r="I231" s="52"/>
      <c r="J231" s="52"/>
      <c r="K231" s="52"/>
      <c r="L231" s="36"/>
      <c r="M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</row>
  </sheetData>
  <sheetProtection algorithmName="SHA-512" hashValue="VYhHqHgDRQL2BfkBsRs/E9PCR2/c6gtYVclr8rDNbooipuf3uaw9VI3hDrtlr/VVA3Xf+dd7IGkwJB9c1Y+6uQ==" saltValue="jZca7LzvMDitWDl1cuYE9/HhC+mHoMzwcpH5BcrfGHRcNgOjH2C+PvXS4jF0bF2W7VHer+gnG0vKbhOxu22jqA==" spinCount="100000" sheet="1" objects="1" scenarios="1" formatColumns="0" formatRows="0" autoFilter="0"/>
  <autoFilter ref="C120:K230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95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81</v>
      </c>
    </row>
    <row r="4" spans="1:46" s="1" customFormat="1" ht="24.95" customHeight="1">
      <c r="B4" s="17"/>
      <c r="D4" s="114" t="s">
        <v>99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5" t="str">
        <f>'Rekapitulace stavby'!K6</f>
        <v>Údržba, opravy a odstraňování závad u SSZT 2021 - Opravy komponentů zabezpečovacích zařízení</v>
      </c>
      <c r="F7" s="266"/>
      <c r="G7" s="266"/>
      <c r="H7" s="266"/>
      <c r="L7" s="17"/>
    </row>
    <row r="8" spans="1:46" s="1" customFormat="1" ht="12" customHeight="1">
      <c r="B8" s="17"/>
      <c r="D8" s="116" t="s">
        <v>100</v>
      </c>
      <c r="L8" s="17"/>
    </row>
    <row r="9" spans="1:46" s="2" customFormat="1" ht="16.5" customHeight="1">
      <c r="A9" s="31"/>
      <c r="B9" s="36"/>
      <c r="C9" s="31"/>
      <c r="D9" s="31"/>
      <c r="E9" s="265" t="s">
        <v>101</v>
      </c>
      <c r="F9" s="267"/>
      <c r="G9" s="267"/>
      <c r="H9" s="267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102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68" t="s">
        <v>713</v>
      </c>
      <c r="F11" s="267"/>
      <c r="G11" s="267"/>
      <c r="H11" s="267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6" t="s">
        <v>25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26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69" t="str">
        <f>'Rekapitulace stavby'!E14</f>
        <v>Vyplň údaj</v>
      </c>
      <c r="F20" s="270"/>
      <c r="G20" s="270"/>
      <c r="H20" s="270"/>
      <c r="I20" s="116" t="s">
        <v>25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28</v>
      </c>
      <c r="E22" s="31"/>
      <c r="F22" s="31"/>
      <c r="G22" s="31"/>
      <c r="H22" s="31"/>
      <c r="I22" s="116" t="s">
        <v>24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25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30</v>
      </c>
      <c r="E25" s="31"/>
      <c r="F25" s="31"/>
      <c r="G25" s="31"/>
      <c r="H25" s="31"/>
      <c r="I25" s="116" t="s">
        <v>24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25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31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1" t="s">
        <v>1</v>
      </c>
      <c r="F29" s="271"/>
      <c r="G29" s="271"/>
      <c r="H29" s="271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32</v>
      </c>
      <c r="E32" s="31"/>
      <c r="F32" s="31"/>
      <c r="G32" s="31"/>
      <c r="H32" s="31"/>
      <c r="I32" s="31"/>
      <c r="J32" s="123">
        <f>ROUND(J121,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34</v>
      </c>
      <c r="G34" s="31"/>
      <c r="H34" s="31"/>
      <c r="I34" s="124" t="s">
        <v>33</v>
      </c>
      <c r="J34" s="124" t="s">
        <v>35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36</v>
      </c>
      <c r="E35" s="116" t="s">
        <v>37</v>
      </c>
      <c r="F35" s="126">
        <f>ROUND((SUM(BE121:BE278)),  2)</f>
        <v>0</v>
      </c>
      <c r="G35" s="31"/>
      <c r="H35" s="31"/>
      <c r="I35" s="127">
        <v>0.21</v>
      </c>
      <c r="J35" s="126">
        <f>ROUND(((SUM(BE121:BE278))*I35),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38</v>
      </c>
      <c r="F36" s="126">
        <f>ROUND((SUM(BF121:BF278)),  2)</f>
        <v>0</v>
      </c>
      <c r="G36" s="31"/>
      <c r="H36" s="31"/>
      <c r="I36" s="127">
        <v>0.15</v>
      </c>
      <c r="J36" s="126">
        <f>ROUND(((SUM(BF121:BF278))*I36),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39</v>
      </c>
      <c r="F37" s="126">
        <f>ROUND((SUM(BG121:BG278)),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40</v>
      </c>
      <c r="F38" s="126">
        <f>ROUND((SUM(BH121:BH278)),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41</v>
      </c>
      <c r="F39" s="126">
        <f>ROUND((SUM(BI121:BI278)),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42</v>
      </c>
      <c r="E41" s="130"/>
      <c r="F41" s="130"/>
      <c r="G41" s="131" t="s">
        <v>43</v>
      </c>
      <c r="H41" s="132" t="s">
        <v>44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72" t="str">
        <f>E7</f>
        <v>Údržba, opravy a odstraňování závad u SSZT 2021 - Opravy komponentů zabezpečovacích zařízení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2" t="s">
        <v>101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102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0" t="str">
        <f>E11</f>
        <v>PS 01.4 - Přejezdová zabezpečovací zařízení</v>
      </c>
      <c r="F89" s="274"/>
      <c r="G89" s="274"/>
      <c r="H89" s="274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28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26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105</v>
      </c>
      <c r="D96" s="147"/>
      <c r="E96" s="147"/>
      <c r="F96" s="147"/>
      <c r="G96" s="147"/>
      <c r="H96" s="147"/>
      <c r="I96" s="147"/>
      <c r="J96" s="148" t="s">
        <v>106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107</v>
      </c>
      <c r="D98" s="33"/>
      <c r="E98" s="33"/>
      <c r="F98" s="33"/>
      <c r="G98" s="33"/>
      <c r="H98" s="33"/>
      <c r="I98" s="33"/>
      <c r="J98" s="81">
        <f>J121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108</v>
      </c>
    </row>
    <row r="99" spans="1:47" s="9" customFormat="1" ht="24.95" customHeight="1">
      <c r="B99" s="150"/>
      <c r="C99" s="151"/>
      <c r="D99" s="152" t="s">
        <v>109</v>
      </c>
      <c r="E99" s="153"/>
      <c r="F99" s="153"/>
      <c r="G99" s="153"/>
      <c r="H99" s="153"/>
      <c r="I99" s="153"/>
      <c r="J99" s="154">
        <f>J122</f>
        <v>0</v>
      </c>
      <c r="K99" s="151"/>
      <c r="L99" s="155"/>
    </row>
    <row r="100" spans="1:47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47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47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47" s="2" customFormat="1" ht="24.95" customHeight="1">
      <c r="A106" s="31"/>
      <c r="B106" s="32"/>
      <c r="C106" s="20" t="s">
        <v>110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47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26.25" customHeight="1">
      <c r="A109" s="31"/>
      <c r="B109" s="32"/>
      <c r="C109" s="33"/>
      <c r="D109" s="33"/>
      <c r="E109" s="272" t="str">
        <f>E7</f>
        <v>Údržba, opravy a odstraňování závad u SSZT 2021 - Opravy komponentů zabezpečovacích zařízení</v>
      </c>
      <c r="F109" s="273"/>
      <c r="G109" s="273"/>
      <c r="H109" s="27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1" customFormat="1" ht="12" customHeight="1">
      <c r="B110" s="18"/>
      <c r="C110" s="26" t="s">
        <v>100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pans="1:47" s="2" customFormat="1" ht="16.5" customHeight="1">
      <c r="A111" s="31"/>
      <c r="B111" s="32"/>
      <c r="C111" s="33"/>
      <c r="D111" s="33"/>
      <c r="E111" s="272" t="s">
        <v>101</v>
      </c>
      <c r="F111" s="274"/>
      <c r="G111" s="274"/>
      <c r="H111" s="27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2" customFormat="1" ht="12" customHeight="1">
      <c r="A112" s="31"/>
      <c r="B112" s="32"/>
      <c r="C112" s="26" t="s">
        <v>102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20" t="str">
        <f>E11</f>
        <v>PS 01.4 - Přejezdová zabezpečovací zařízení</v>
      </c>
      <c r="F113" s="274"/>
      <c r="G113" s="274"/>
      <c r="H113" s="274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F14</f>
        <v xml:space="preserve"> </v>
      </c>
      <c r="G115" s="33"/>
      <c r="H115" s="33"/>
      <c r="I115" s="26" t="s">
        <v>22</v>
      </c>
      <c r="J115" s="63">
        <f>IF(J14="","",J14)</f>
        <v>0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3"/>
      <c r="E117" s="33"/>
      <c r="F117" s="24" t="str">
        <f>E17</f>
        <v xml:space="preserve"> </v>
      </c>
      <c r="G117" s="33"/>
      <c r="H117" s="33"/>
      <c r="I117" s="26" t="s">
        <v>28</v>
      </c>
      <c r="J117" s="29" t="str">
        <f>E23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26</v>
      </c>
      <c r="D118" s="33"/>
      <c r="E118" s="33"/>
      <c r="F118" s="24" t="str">
        <f>IF(E20="","",E20)</f>
        <v>Vyplň údaj</v>
      </c>
      <c r="G118" s="33"/>
      <c r="H118" s="33"/>
      <c r="I118" s="26" t="s">
        <v>30</v>
      </c>
      <c r="J118" s="29" t="str">
        <f>E26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0" customFormat="1" ht="29.25" customHeight="1">
      <c r="A120" s="156"/>
      <c r="B120" s="157"/>
      <c r="C120" s="158" t="s">
        <v>111</v>
      </c>
      <c r="D120" s="159" t="s">
        <v>57</v>
      </c>
      <c r="E120" s="159" t="s">
        <v>53</v>
      </c>
      <c r="F120" s="159" t="s">
        <v>54</v>
      </c>
      <c r="G120" s="159" t="s">
        <v>112</v>
      </c>
      <c r="H120" s="159" t="s">
        <v>113</v>
      </c>
      <c r="I120" s="159" t="s">
        <v>114</v>
      </c>
      <c r="J120" s="159" t="s">
        <v>106</v>
      </c>
      <c r="K120" s="160" t="s">
        <v>115</v>
      </c>
      <c r="L120" s="161"/>
      <c r="M120" s="72" t="s">
        <v>1</v>
      </c>
      <c r="N120" s="73" t="s">
        <v>36</v>
      </c>
      <c r="O120" s="73" t="s">
        <v>116</v>
      </c>
      <c r="P120" s="73" t="s">
        <v>117</v>
      </c>
      <c r="Q120" s="73" t="s">
        <v>118</v>
      </c>
      <c r="R120" s="73" t="s">
        <v>119</v>
      </c>
      <c r="S120" s="73" t="s">
        <v>120</v>
      </c>
      <c r="T120" s="74" t="s">
        <v>121</v>
      </c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</row>
    <row r="121" spans="1:65" s="2" customFormat="1" ht="22.9" customHeight="1">
      <c r="A121" s="31"/>
      <c r="B121" s="32"/>
      <c r="C121" s="79" t="s">
        <v>122</v>
      </c>
      <c r="D121" s="33"/>
      <c r="E121" s="33"/>
      <c r="F121" s="33"/>
      <c r="G121" s="33"/>
      <c r="H121" s="33"/>
      <c r="I121" s="33"/>
      <c r="J121" s="162">
        <f>BK121</f>
        <v>0</v>
      </c>
      <c r="K121" s="33"/>
      <c r="L121" s="36"/>
      <c r="M121" s="75"/>
      <c r="N121" s="163"/>
      <c r="O121" s="76"/>
      <c r="P121" s="164">
        <f>P122</f>
        <v>0</v>
      </c>
      <c r="Q121" s="76"/>
      <c r="R121" s="164">
        <f>R122</f>
        <v>0</v>
      </c>
      <c r="S121" s="76"/>
      <c r="T121" s="165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71</v>
      </c>
      <c r="AU121" s="14" t="s">
        <v>108</v>
      </c>
      <c r="BK121" s="166">
        <f>BK122</f>
        <v>0</v>
      </c>
    </row>
    <row r="122" spans="1:65" s="11" customFormat="1" ht="25.9" customHeight="1">
      <c r="B122" s="167"/>
      <c r="C122" s="168"/>
      <c r="D122" s="169" t="s">
        <v>71</v>
      </c>
      <c r="E122" s="170" t="s">
        <v>123</v>
      </c>
      <c r="F122" s="170" t="s">
        <v>124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SUM(P123:P278)</f>
        <v>0</v>
      </c>
      <c r="Q122" s="175"/>
      <c r="R122" s="176">
        <f>SUM(R123:R278)</f>
        <v>0</v>
      </c>
      <c r="S122" s="175"/>
      <c r="T122" s="177">
        <f>SUM(T123:T278)</f>
        <v>0</v>
      </c>
      <c r="AR122" s="178" t="s">
        <v>125</v>
      </c>
      <c r="AT122" s="179" t="s">
        <v>71</v>
      </c>
      <c r="AU122" s="179" t="s">
        <v>72</v>
      </c>
      <c r="AY122" s="178" t="s">
        <v>126</v>
      </c>
      <c r="BK122" s="180">
        <f>SUM(BK123:BK278)</f>
        <v>0</v>
      </c>
    </row>
    <row r="123" spans="1:65" s="2" customFormat="1" ht="21.75" customHeight="1">
      <c r="A123" s="31"/>
      <c r="B123" s="32"/>
      <c r="C123" s="181" t="s">
        <v>79</v>
      </c>
      <c r="D123" s="181" t="s">
        <v>127</v>
      </c>
      <c r="E123" s="182" t="s">
        <v>514</v>
      </c>
      <c r="F123" s="183" t="s">
        <v>714</v>
      </c>
      <c r="G123" s="184" t="s">
        <v>516</v>
      </c>
      <c r="H123" s="185">
        <v>1</v>
      </c>
      <c r="I123" s="186"/>
      <c r="J123" s="187">
        <f>ROUND(I123*H123,2)</f>
        <v>0</v>
      </c>
      <c r="K123" s="183" t="s">
        <v>131</v>
      </c>
      <c r="L123" s="36"/>
      <c r="M123" s="188" t="s">
        <v>1</v>
      </c>
      <c r="N123" s="189" t="s">
        <v>37</v>
      </c>
      <c r="O123" s="68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2" t="s">
        <v>79</v>
      </c>
      <c r="AT123" s="192" t="s">
        <v>127</v>
      </c>
      <c r="AU123" s="192" t="s">
        <v>79</v>
      </c>
      <c r="AY123" s="14" t="s">
        <v>126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4" t="s">
        <v>79</v>
      </c>
      <c r="BK123" s="193">
        <f>ROUND(I123*H123,2)</f>
        <v>0</v>
      </c>
      <c r="BL123" s="14" t="s">
        <v>79</v>
      </c>
      <c r="BM123" s="192" t="s">
        <v>715</v>
      </c>
    </row>
    <row r="124" spans="1:65" s="2" customFormat="1" ht="29.25">
      <c r="A124" s="31"/>
      <c r="B124" s="32"/>
      <c r="C124" s="33"/>
      <c r="D124" s="194" t="s">
        <v>133</v>
      </c>
      <c r="E124" s="33"/>
      <c r="F124" s="195" t="s">
        <v>716</v>
      </c>
      <c r="G124" s="33"/>
      <c r="H124" s="33"/>
      <c r="I124" s="196"/>
      <c r="J124" s="33"/>
      <c r="K124" s="33"/>
      <c r="L124" s="36"/>
      <c r="M124" s="197"/>
      <c r="N124" s="198"/>
      <c r="O124" s="68"/>
      <c r="P124" s="68"/>
      <c r="Q124" s="68"/>
      <c r="R124" s="68"/>
      <c r="S124" s="68"/>
      <c r="T124" s="69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133</v>
      </c>
      <c r="AU124" s="14" t="s">
        <v>79</v>
      </c>
    </row>
    <row r="125" spans="1:65" s="2" customFormat="1" ht="16.5" customHeight="1">
      <c r="A125" s="31"/>
      <c r="B125" s="32"/>
      <c r="C125" s="181" t="s">
        <v>81</v>
      </c>
      <c r="D125" s="181" t="s">
        <v>127</v>
      </c>
      <c r="E125" s="182" t="s">
        <v>717</v>
      </c>
      <c r="F125" s="183" t="s">
        <v>718</v>
      </c>
      <c r="G125" s="184" t="s">
        <v>516</v>
      </c>
      <c r="H125" s="185">
        <v>1</v>
      </c>
      <c r="I125" s="186"/>
      <c r="J125" s="187">
        <f>ROUND(I125*H125,2)</f>
        <v>0</v>
      </c>
      <c r="K125" s="183" t="s">
        <v>131</v>
      </c>
      <c r="L125" s="36"/>
      <c r="M125" s="188" t="s">
        <v>1</v>
      </c>
      <c r="N125" s="189" t="s">
        <v>37</v>
      </c>
      <c r="O125" s="68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2" t="s">
        <v>79</v>
      </c>
      <c r="AT125" s="192" t="s">
        <v>127</v>
      </c>
      <c r="AU125" s="192" t="s">
        <v>79</v>
      </c>
      <c r="AY125" s="14" t="s">
        <v>126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4" t="s">
        <v>79</v>
      </c>
      <c r="BK125" s="193">
        <f>ROUND(I125*H125,2)</f>
        <v>0</v>
      </c>
      <c r="BL125" s="14" t="s">
        <v>79</v>
      </c>
      <c r="BM125" s="192" t="s">
        <v>719</v>
      </c>
    </row>
    <row r="126" spans="1:65" s="2" customFormat="1" ht="11.25">
      <c r="A126" s="31"/>
      <c r="B126" s="32"/>
      <c r="C126" s="33"/>
      <c r="D126" s="194" t="s">
        <v>133</v>
      </c>
      <c r="E126" s="33"/>
      <c r="F126" s="195" t="s">
        <v>718</v>
      </c>
      <c r="G126" s="33"/>
      <c r="H126" s="33"/>
      <c r="I126" s="196"/>
      <c r="J126" s="33"/>
      <c r="K126" s="33"/>
      <c r="L126" s="36"/>
      <c r="M126" s="197"/>
      <c r="N126" s="198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133</v>
      </c>
      <c r="AU126" s="14" t="s">
        <v>79</v>
      </c>
    </row>
    <row r="127" spans="1:65" s="2" customFormat="1" ht="24">
      <c r="A127" s="31"/>
      <c r="B127" s="32"/>
      <c r="C127" s="181" t="s">
        <v>139</v>
      </c>
      <c r="D127" s="181" t="s">
        <v>127</v>
      </c>
      <c r="E127" s="182" t="s">
        <v>720</v>
      </c>
      <c r="F127" s="183" t="s">
        <v>721</v>
      </c>
      <c r="G127" s="184" t="s">
        <v>130</v>
      </c>
      <c r="H127" s="185">
        <v>1</v>
      </c>
      <c r="I127" s="186"/>
      <c r="J127" s="187">
        <f>ROUND(I127*H127,2)</f>
        <v>0</v>
      </c>
      <c r="K127" s="183" t="s">
        <v>131</v>
      </c>
      <c r="L127" s="36"/>
      <c r="M127" s="188" t="s">
        <v>1</v>
      </c>
      <c r="N127" s="189" t="s">
        <v>37</v>
      </c>
      <c r="O127" s="68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2" t="s">
        <v>79</v>
      </c>
      <c r="AT127" s="192" t="s">
        <v>127</v>
      </c>
      <c r="AU127" s="192" t="s">
        <v>79</v>
      </c>
      <c r="AY127" s="14" t="s">
        <v>126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4" t="s">
        <v>79</v>
      </c>
      <c r="BK127" s="193">
        <f>ROUND(I127*H127,2)</f>
        <v>0</v>
      </c>
      <c r="BL127" s="14" t="s">
        <v>79</v>
      </c>
      <c r="BM127" s="192" t="s">
        <v>722</v>
      </c>
    </row>
    <row r="128" spans="1:65" s="2" customFormat="1" ht="58.5">
      <c r="A128" s="31"/>
      <c r="B128" s="32"/>
      <c r="C128" s="33"/>
      <c r="D128" s="194" t="s">
        <v>133</v>
      </c>
      <c r="E128" s="33"/>
      <c r="F128" s="195" t="s">
        <v>723</v>
      </c>
      <c r="G128" s="33"/>
      <c r="H128" s="33"/>
      <c r="I128" s="196"/>
      <c r="J128" s="33"/>
      <c r="K128" s="33"/>
      <c r="L128" s="36"/>
      <c r="M128" s="197"/>
      <c r="N128" s="198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133</v>
      </c>
      <c r="AU128" s="14" t="s">
        <v>79</v>
      </c>
    </row>
    <row r="129" spans="1:65" s="2" customFormat="1" ht="24">
      <c r="A129" s="31"/>
      <c r="B129" s="32"/>
      <c r="C129" s="181" t="s">
        <v>125</v>
      </c>
      <c r="D129" s="181" t="s">
        <v>127</v>
      </c>
      <c r="E129" s="182" t="s">
        <v>724</v>
      </c>
      <c r="F129" s="183" t="s">
        <v>725</v>
      </c>
      <c r="G129" s="184" t="s">
        <v>130</v>
      </c>
      <c r="H129" s="185">
        <v>1</v>
      </c>
      <c r="I129" s="186"/>
      <c r="J129" s="187">
        <f>ROUND(I129*H129,2)</f>
        <v>0</v>
      </c>
      <c r="K129" s="183" t="s">
        <v>131</v>
      </c>
      <c r="L129" s="36"/>
      <c r="M129" s="188" t="s">
        <v>1</v>
      </c>
      <c r="N129" s="189" t="s">
        <v>37</v>
      </c>
      <c r="O129" s="68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79</v>
      </c>
      <c r="AT129" s="192" t="s">
        <v>127</v>
      </c>
      <c r="AU129" s="192" t="s">
        <v>79</v>
      </c>
      <c r="AY129" s="14" t="s">
        <v>126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4" t="s">
        <v>79</v>
      </c>
      <c r="BK129" s="193">
        <f>ROUND(I129*H129,2)</f>
        <v>0</v>
      </c>
      <c r="BL129" s="14" t="s">
        <v>79</v>
      </c>
      <c r="BM129" s="192" t="s">
        <v>726</v>
      </c>
    </row>
    <row r="130" spans="1:65" s="2" customFormat="1" ht="58.5">
      <c r="A130" s="31"/>
      <c r="B130" s="32"/>
      <c r="C130" s="33"/>
      <c r="D130" s="194" t="s">
        <v>133</v>
      </c>
      <c r="E130" s="33"/>
      <c r="F130" s="195" t="s">
        <v>727</v>
      </c>
      <c r="G130" s="33"/>
      <c r="H130" s="33"/>
      <c r="I130" s="196"/>
      <c r="J130" s="33"/>
      <c r="K130" s="33"/>
      <c r="L130" s="36"/>
      <c r="M130" s="197"/>
      <c r="N130" s="198"/>
      <c r="O130" s="68"/>
      <c r="P130" s="68"/>
      <c r="Q130" s="68"/>
      <c r="R130" s="68"/>
      <c r="S130" s="68"/>
      <c r="T130" s="69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4" t="s">
        <v>133</v>
      </c>
      <c r="AU130" s="14" t="s">
        <v>79</v>
      </c>
    </row>
    <row r="131" spans="1:65" s="2" customFormat="1" ht="21.75" customHeight="1">
      <c r="A131" s="31"/>
      <c r="B131" s="32"/>
      <c r="C131" s="181" t="s">
        <v>148</v>
      </c>
      <c r="D131" s="181" t="s">
        <v>127</v>
      </c>
      <c r="E131" s="182" t="s">
        <v>728</v>
      </c>
      <c r="F131" s="183" t="s">
        <v>729</v>
      </c>
      <c r="G131" s="184" t="s">
        <v>130</v>
      </c>
      <c r="H131" s="185">
        <v>1</v>
      </c>
      <c r="I131" s="186"/>
      <c r="J131" s="187">
        <f>ROUND(I131*H131,2)</f>
        <v>0</v>
      </c>
      <c r="K131" s="183" t="s">
        <v>131</v>
      </c>
      <c r="L131" s="36"/>
      <c r="M131" s="188" t="s">
        <v>1</v>
      </c>
      <c r="N131" s="189" t="s">
        <v>37</v>
      </c>
      <c r="O131" s="68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2" t="s">
        <v>79</v>
      </c>
      <c r="AT131" s="192" t="s">
        <v>127</v>
      </c>
      <c r="AU131" s="192" t="s">
        <v>79</v>
      </c>
      <c r="AY131" s="14" t="s">
        <v>126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4" t="s">
        <v>79</v>
      </c>
      <c r="BK131" s="193">
        <f>ROUND(I131*H131,2)</f>
        <v>0</v>
      </c>
      <c r="BL131" s="14" t="s">
        <v>79</v>
      </c>
      <c r="BM131" s="192" t="s">
        <v>730</v>
      </c>
    </row>
    <row r="132" spans="1:65" s="2" customFormat="1" ht="58.5">
      <c r="A132" s="31"/>
      <c r="B132" s="32"/>
      <c r="C132" s="33"/>
      <c r="D132" s="194" t="s">
        <v>133</v>
      </c>
      <c r="E132" s="33"/>
      <c r="F132" s="195" t="s">
        <v>731</v>
      </c>
      <c r="G132" s="33"/>
      <c r="H132" s="33"/>
      <c r="I132" s="196"/>
      <c r="J132" s="33"/>
      <c r="K132" s="33"/>
      <c r="L132" s="36"/>
      <c r="M132" s="197"/>
      <c r="N132" s="198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133</v>
      </c>
      <c r="AU132" s="14" t="s">
        <v>79</v>
      </c>
    </row>
    <row r="133" spans="1:65" s="2" customFormat="1" ht="24">
      <c r="A133" s="31"/>
      <c r="B133" s="32"/>
      <c r="C133" s="181" t="s">
        <v>152</v>
      </c>
      <c r="D133" s="181" t="s">
        <v>127</v>
      </c>
      <c r="E133" s="182" t="s">
        <v>732</v>
      </c>
      <c r="F133" s="183" t="s">
        <v>733</v>
      </c>
      <c r="G133" s="184" t="s">
        <v>130</v>
      </c>
      <c r="H133" s="185">
        <v>1</v>
      </c>
      <c r="I133" s="186"/>
      <c r="J133" s="187">
        <f>ROUND(I133*H133,2)</f>
        <v>0</v>
      </c>
      <c r="K133" s="183" t="s">
        <v>131</v>
      </c>
      <c r="L133" s="36"/>
      <c r="M133" s="188" t="s">
        <v>1</v>
      </c>
      <c r="N133" s="189" t="s">
        <v>37</v>
      </c>
      <c r="O133" s="68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79</v>
      </c>
      <c r="AT133" s="192" t="s">
        <v>127</v>
      </c>
      <c r="AU133" s="192" t="s">
        <v>79</v>
      </c>
      <c r="AY133" s="14" t="s">
        <v>126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4" t="s">
        <v>79</v>
      </c>
      <c r="BK133" s="193">
        <f>ROUND(I133*H133,2)</f>
        <v>0</v>
      </c>
      <c r="BL133" s="14" t="s">
        <v>79</v>
      </c>
      <c r="BM133" s="192" t="s">
        <v>734</v>
      </c>
    </row>
    <row r="134" spans="1:65" s="2" customFormat="1" ht="58.5">
      <c r="A134" s="31"/>
      <c r="B134" s="32"/>
      <c r="C134" s="33"/>
      <c r="D134" s="194" t="s">
        <v>133</v>
      </c>
      <c r="E134" s="33"/>
      <c r="F134" s="195" t="s">
        <v>735</v>
      </c>
      <c r="G134" s="33"/>
      <c r="H134" s="33"/>
      <c r="I134" s="196"/>
      <c r="J134" s="33"/>
      <c r="K134" s="33"/>
      <c r="L134" s="36"/>
      <c r="M134" s="197"/>
      <c r="N134" s="198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133</v>
      </c>
      <c r="AU134" s="14" t="s">
        <v>79</v>
      </c>
    </row>
    <row r="135" spans="1:65" s="2" customFormat="1" ht="16.5" customHeight="1">
      <c r="A135" s="31"/>
      <c r="B135" s="32"/>
      <c r="C135" s="181" t="s">
        <v>156</v>
      </c>
      <c r="D135" s="181" t="s">
        <v>127</v>
      </c>
      <c r="E135" s="182" t="s">
        <v>736</v>
      </c>
      <c r="F135" s="183" t="s">
        <v>737</v>
      </c>
      <c r="G135" s="184" t="s">
        <v>130</v>
      </c>
      <c r="H135" s="185">
        <v>1</v>
      </c>
      <c r="I135" s="186"/>
      <c r="J135" s="187">
        <f>ROUND(I135*H135,2)</f>
        <v>0</v>
      </c>
      <c r="K135" s="183" t="s">
        <v>131</v>
      </c>
      <c r="L135" s="36"/>
      <c r="M135" s="188" t="s">
        <v>1</v>
      </c>
      <c r="N135" s="189" t="s">
        <v>37</v>
      </c>
      <c r="O135" s="68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79</v>
      </c>
      <c r="AT135" s="192" t="s">
        <v>127</v>
      </c>
      <c r="AU135" s="192" t="s">
        <v>79</v>
      </c>
      <c r="AY135" s="14" t="s">
        <v>126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4" t="s">
        <v>79</v>
      </c>
      <c r="BK135" s="193">
        <f>ROUND(I135*H135,2)</f>
        <v>0</v>
      </c>
      <c r="BL135" s="14" t="s">
        <v>79</v>
      </c>
      <c r="BM135" s="192" t="s">
        <v>738</v>
      </c>
    </row>
    <row r="136" spans="1:65" s="2" customFormat="1" ht="11.25">
      <c r="A136" s="31"/>
      <c r="B136" s="32"/>
      <c r="C136" s="33"/>
      <c r="D136" s="194" t="s">
        <v>133</v>
      </c>
      <c r="E136" s="33"/>
      <c r="F136" s="195" t="s">
        <v>737</v>
      </c>
      <c r="G136" s="33"/>
      <c r="H136" s="33"/>
      <c r="I136" s="196"/>
      <c r="J136" s="33"/>
      <c r="K136" s="33"/>
      <c r="L136" s="36"/>
      <c r="M136" s="197"/>
      <c r="N136" s="198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133</v>
      </c>
      <c r="AU136" s="14" t="s">
        <v>79</v>
      </c>
    </row>
    <row r="137" spans="1:65" s="2" customFormat="1" ht="16.5" customHeight="1">
      <c r="A137" s="31"/>
      <c r="B137" s="32"/>
      <c r="C137" s="181" t="s">
        <v>160</v>
      </c>
      <c r="D137" s="181" t="s">
        <v>127</v>
      </c>
      <c r="E137" s="182" t="s">
        <v>739</v>
      </c>
      <c r="F137" s="183" t="s">
        <v>740</v>
      </c>
      <c r="G137" s="184" t="s">
        <v>130</v>
      </c>
      <c r="H137" s="185">
        <v>1</v>
      </c>
      <c r="I137" s="186"/>
      <c r="J137" s="187">
        <f>ROUND(I137*H137,2)</f>
        <v>0</v>
      </c>
      <c r="K137" s="183" t="s">
        <v>131</v>
      </c>
      <c r="L137" s="36"/>
      <c r="M137" s="188" t="s">
        <v>1</v>
      </c>
      <c r="N137" s="189" t="s">
        <v>37</v>
      </c>
      <c r="O137" s="68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79</v>
      </c>
      <c r="AT137" s="192" t="s">
        <v>127</v>
      </c>
      <c r="AU137" s="192" t="s">
        <v>79</v>
      </c>
      <c r="AY137" s="14" t="s">
        <v>126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4" t="s">
        <v>79</v>
      </c>
      <c r="BK137" s="193">
        <f>ROUND(I137*H137,2)</f>
        <v>0</v>
      </c>
      <c r="BL137" s="14" t="s">
        <v>79</v>
      </c>
      <c r="BM137" s="192" t="s">
        <v>741</v>
      </c>
    </row>
    <row r="138" spans="1:65" s="2" customFormat="1" ht="11.25">
      <c r="A138" s="31"/>
      <c r="B138" s="32"/>
      <c r="C138" s="33"/>
      <c r="D138" s="194" t="s">
        <v>133</v>
      </c>
      <c r="E138" s="33"/>
      <c r="F138" s="195" t="s">
        <v>740</v>
      </c>
      <c r="G138" s="33"/>
      <c r="H138" s="33"/>
      <c r="I138" s="196"/>
      <c r="J138" s="33"/>
      <c r="K138" s="33"/>
      <c r="L138" s="36"/>
      <c r="M138" s="197"/>
      <c r="N138" s="198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133</v>
      </c>
      <c r="AU138" s="14" t="s">
        <v>79</v>
      </c>
    </row>
    <row r="139" spans="1:65" s="2" customFormat="1" ht="21.75" customHeight="1">
      <c r="A139" s="31"/>
      <c r="B139" s="32"/>
      <c r="C139" s="181" t="s">
        <v>164</v>
      </c>
      <c r="D139" s="181" t="s">
        <v>127</v>
      </c>
      <c r="E139" s="182" t="s">
        <v>742</v>
      </c>
      <c r="F139" s="183" t="s">
        <v>743</v>
      </c>
      <c r="G139" s="184" t="s">
        <v>130</v>
      </c>
      <c r="H139" s="185">
        <v>1</v>
      </c>
      <c r="I139" s="186"/>
      <c r="J139" s="187">
        <f>ROUND(I139*H139,2)</f>
        <v>0</v>
      </c>
      <c r="K139" s="183" t="s">
        <v>131</v>
      </c>
      <c r="L139" s="36"/>
      <c r="M139" s="188" t="s">
        <v>1</v>
      </c>
      <c r="N139" s="189" t="s">
        <v>37</v>
      </c>
      <c r="O139" s="68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79</v>
      </c>
      <c r="AT139" s="192" t="s">
        <v>127</v>
      </c>
      <c r="AU139" s="192" t="s">
        <v>79</v>
      </c>
      <c r="AY139" s="14" t="s">
        <v>126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4" t="s">
        <v>79</v>
      </c>
      <c r="BK139" s="193">
        <f>ROUND(I139*H139,2)</f>
        <v>0</v>
      </c>
      <c r="BL139" s="14" t="s">
        <v>79</v>
      </c>
      <c r="BM139" s="192" t="s">
        <v>744</v>
      </c>
    </row>
    <row r="140" spans="1:65" s="2" customFormat="1" ht="11.25">
      <c r="A140" s="31"/>
      <c r="B140" s="32"/>
      <c r="C140" s="33"/>
      <c r="D140" s="194" t="s">
        <v>133</v>
      </c>
      <c r="E140" s="33"/>
      <c r="F140" s="195" t="s">
        <v>743</v>
      </c>
      <c r="G140" s="33"/>
      <c r="H140" s="33"/>
      <c r="I140" s="196"/>
      <c r="J140" s="33"/>
      <c r="K140" s="33"/>
      <c r="L140" s="36"/>
      <c r="M140" s="197"/>
      <c r="N140" s="198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79</v>
      </c>
    </row>
    <row r="141" spans="1:65" s="2" customFormat="1" ht="16.5" customHeight="1">
      <c r="A141" s="31"/>
      <c r="B141" s="32"/>
      <c r="C141" s="181" t="s">
        <v>169</v>
      </c>
      <c r="D141" s="181" t="s">
        <v>127</v>
      </c>
      <c r="E141" s="182" t="s">
        <v>745</v>
      </c>
      <c r="F141" s="183" t="s">
        <v>746</v>
      </c>
      <c r="G141" s="184" t="s">
        <v>130</v>
      </c>
      <c r="H141" s="185">
        <v>1</v>
      </c>
      <c r="I141" s="186"/>
      <c r="J141" s="187">
        <f>ROUND(I141*H141,2)</f>
        <v>0</v>
      </c>
      <c r="K141" s="183" t="s">
        <v>131</v>
      </c>
      <c r="L141" s="36"/>
      <c r="M141" s="188" t="s">
        <v>1</v>
      </c>
      <c r="N141" s="189" t="s">
        <v>37</v>
      </c>
      <c r="O141" s="68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79</v>
      </c>
      <c r="AT141" s="192" t="s">
        <v>127</v>
      </c>
      <c r="AU141" s="192" t="s">
        <v>79</v>
      </c>
      <c r="AY141" s="14" t="s">
        <v>126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4" t="s">
        <v>79</v>
      </c>
      <c r="BK141" s="193">
        <f>ROUND(I141*H141,2)</f>
        <v>0</v>
      </c>
      <c r="BL141" s="14" t="s">
        <v>79</v>
      </c>
      <c r="BM141" s="192" t="s">
        <v>747</v>
      </c>
    </row>
    <row r="142" spans="1:65" s="2" customFormat="1" ht="11.25">
      <c r="A142" s="31"/>
      <c r="B142" s="32"/>
      <c r="C142" s="33"/>
      <c r="D142" s="194" t="s">
        <v>133</v>
      </c>
      <c r="E142" s="33"/>
      <c r="F142" s="195" t="s">
        <v>746</v>
      </c>
      <c r="G142" s="33"/>
      <c r="H142" s="33"/>
      <c r="I142" s="196"/>
      <c r="J142" s="33"/>
      <c r="K142" s="33"/>
      <c r="L142" s="36"/>
      <c r="M142" s="197"/>
      <c r="N142" s="198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133</v>
      </c>
      <c r="AU142" s="14" t="s">
        <v>79</v>
      </c>
    </row>
    <row r="143" spans="1:65" s="2" customFormat="1" ht="24">
      <c r="A143" s="31"/>
      <c r="B143" s="32"/>
      <c r="C143" s="181" t="s">
        <v>173</v>
      </c>
      <c r="D143" s="181" t="s">
        <v>127</v>
      </c>
      <c r="E143" s="182" t="s">
        <v>748</v>
      </c>
      <c r="F143" s="183" t="s">
        <v>749</v>
      </c>
      <c r="G143" s="184" t="s">
        <v>130</v>
      </c>
      <c r="H143" s="185">
        <v>1</v>
      </c>
      <c r="I143" s="186"/>
      <c r="J143" s="187">
        <f>ROUND(I143*H143,2)</f>
        <v>0</v>
      </c>
      <c r="K143" s="183" t="s">
        <v>131</v>
      </c>
      <c r="L143" s="36"/>
      <c r="M143" s="188" t="s">
        <v>1</v>
      </c>
      <c r="N143" s="189" t="s">
        <v>37</v>
      </c>
      <c r="O143" s="68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79</v>
      </c>
      <c r="AT143" s="192" t="s">
        <v>127</v>
      </c>
      <c r="AU143" s="192" t="s">
        <v>79</v>
      </c>
      <c r="AY143" s="14" t="s">
        <v>126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4" t="s">
        <v>79</v>
      </c>
      <c r="BK143" s="193">
        <f>ROUND(I143*H143,2)</f>
        <v>0</v>
      </c>
      <c r="BL143" s="14" t="s">
        <v>79</v>
      </c>
      <c r="BM143" s="192" t="s">
        <v>750</v>
      </c>
    </row>
    <row r="144" spans="1:65" s="2" customFormat="1" ht="11.25">
      <c r="A144" s="31"/>
      <c r="B144" s="32"/>
      <c r="C144" s="33"/>
      <c r="D144" s="194" t="s">
        <v>133</v>
      </c>
      <c r="E144" s="33"/>
      <c r="F144" s="195" t="s">
        <v>749</v>
      </c>
      <c r="G144" s="33"/>
      <c r="H144" s="33"/>
      <c r="I144" s="196"/>
      <c r="J144" s="33"/>
      <c r="K144" s="33"/>
      <c r="L144" s="36"/>
      <c r="M144" s="197"/>
      <c r="N144" s="198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133</v>
      </c>
      <c r="AU144" s="14" t="s">
        <v>79</v>
      </c>
    </row>
    <row r="145" spans="1:65" s="2" customFormat="1" ht="24">
      <c r="A145" s="31"/>
      <c r="B145" s="32"/>
      <c r="C145" s="181" t="s">
        <v>177</v>
      </c>
      <c r="D145" s="181" t="s">
        <v>127</v>
      </c>
      <c r="E145" s="182" t="s">
        <v>751</v>
      </c>
      <c r="F145" s="183" t="s">
        <v>752</v>
      </c>
      <c r="G145" s="184" t="s">
        <v>130</v>
      </c>
      <c r="H145" s="185">
        <v>1</v>
      </c>
      <c r="I145" s="186"/>
      <c r="J145" s="187">
        <f>ROUND(I145*H145,2)</f>
        <v>0</v>
      </c>
      <c r="K145" s="183" t="s">
        <v>131</v>
      </c>
      <c r="L145" s="36"/>
      <c r="M145" s="188" t="s">
        <v>1</v>
      </c>
      <c r="N145" s="189" t="s">
        <v>37</v>
      </c>
      <c r="O145" s="68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79</v>
      </c>
      <c r="AT145" s="192" t="s">
        <v>127</v>
      </c>
      <c r="AU145" s="192" t="s">
        <v>79</v>
      </c>
      <c r="AY145" s="14" t="s">
        <v>126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4" t="s">
        <v>79</v>
      </c>
      <c r="BK145" s="193">
        <f>ROUND(I145*H145,2)</f>
        <v>0</v>
      </c>
      <c r="BL145" s="14" t="s">
        <v>79</v>
      </c>
      <c r="BM145" s="192" t="s">
        <v>753</v>
      </c>
    </row>
    <row r="146" spans="1:65" s="2" customFormat="1" ht="11.25">
      <c r="A146" s="31"/>
      <c r="B146" s="32"/>
      <c r="C146" s="33"/>
      <c r="D146" s="194" t="s">
        <v>133</v>
      </c>
      <c r="E146" s="33"/>
      <c r="F146" s="195" t="s">
        <v>752</v>
      </c>
      <c r="G146" s="33"/>
      <c r="H146" s="33"/>
      <c r="I146" s="196"/>
      <c r="J146" s="33"/>
      <c r="K146" s="33"/>
      <c r="L146" s="36"/>
      <c r="M146" s="197"/>
      <c r="N146" s="198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79</v>
      </c>
    </row>
    <row r="147" spans="1:65" s="2" customFormat="1" ht="24">
      <c r="A147" s="31"/>
      <c r="B147" s="32"/>
      <c r="C147" s="181" t="s">
        <v>181</v>
      </c>
      <c r="D147" s="181" t="s">
        <v>127</v>
      </c>
      <c r="E147" s="182" t="s">
        <v>754</v>
      </c>
      <c r="F147" s="183" t="s">
        <v>755</v>
      </c>
      <c r="G147" s="184" t="s">
        <v>130</v>
      </c>
      <c r="H147" s="185">
        <v>1</v>
      </c>
      <c r="I147" s="186"/>
      <c r="J147" s="187">
        <f>ROUND(I147*H147,2)</f>
        <v>0</v>
      </c>
      <c r="K147" s="183" t="s">
        <v>131</v>
      </c>
      <c r="L147" s="36"/>
      <c r="M147" s="188" t="s">
        <v>1</v>
      </c>
      <c r="N147" s="189" t="s">
        <v>37</v>
      </c>
      <c r="O147" s="68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79</v>
      </c>
      <c r="AT147" s="192" t="s">
        <v>127</v>
      </c>
      <c r="AU147" s="192" t="s">
        <v>79</v>
      </c>
      <c r="AY147" s="14" t="s">
        <v>126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4" t="s">
        <v>79</v>
      </c>
      <c r="BK147" s="193">
        <f>ROUND(I147*H147,2)</f>
        <v>0</v>
      </c>
      <c r="BL147" s="14" t="s">
        <v>79</v>
      </c>
      <c r="BM147" s="192" t="s">
        <v>756</v>
      </c>
    </row>
    <row r="148" spans="1:65" s="2" customFormat="1" ht="11.25">
      <c r="A148" s="31"/>
      <c r="B148" s="32"/>
      <c r="C148" s="33"/>
      <c r="D148" s="194" t="s">
        <v>133</v>
      </c>
      <c r="E148" s="33"/>
      <c r="F148" s="195" t="s">
        <v>755</v>
      </c>
      <c r="G148" s="33"/>
      <c r="H148" s="33"/>
      <c r="I148" s="196"/>
      <c r="J148" s="33"/>
      <c r="K148" s="33"/>
      <c r="L148" s="36"/>
      <c r="M148" s="197"/>
      <c r="N148" s="198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133</v>
      </c>
      <c r="AU148" s="14" t="s">
        <v>79</v>
      </c>
    </row>
    <row r="149" spans="1:65" s="2" customFormat="1" ht="24">
      <c r="A149" s="31"/>
      <c r="B149" s="32"/>
      <c r="C149" s="181" t="s">
        <v>185</v>
      </c>
      <c r="D149" s="181" t="s">
        <v>127</v>
      </c>
      <c r="E149" s="182" t="s">
        <v>757</v>
      </c>
      <c r="F149" s="183" t="s">
        <v>758</v>
      </c>
      <c r="G149" s="184" t="s">
        <v>130</v>
      </c>
      <c r="H149" s="185">
        <v>1</v>
      </c>
      <c r="I149" s="186"/>
      <c r="J149" s="187">
        <f>ROUND(I149*H149,2)</f>
        <v>0</v>
      </c>
      <c r="K149" s="183" t="s">
        <v>131</v>
      </c>
      <c r="L149" s="36"/>
      <c r="M149" s="188" t="s">
        <v>1</v>
      </c>
      <c r="N149" s="189" t="s">
        <v>37</v>
      </c>
      <c r="O149" s="68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79</v>
      </c>
      <c r="AT149" s="192" t="s">
        <v>127</v>
      </c>
      <c r="AU149" s="192" t="s">
        <v>79</v>
      </c>
      <c r="AY149" s="14" t="s">
        <v>126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4" t="s">
        <v>79</v>
      </c>
      <c r="BK149" s="193">
        <f>ROUND(I149*H149,2)</f>
        <v>0</v>
      </c>
      <c r="BL149" s="14" t="s">
        <v>79</v>
      </c>
      <c r="BM149" s="192" t="s">
        <v>759</v>
      </c>
    </row>
    <row r="150" spans="1:65" s="2" customFormat="1" ht="11.25">
      <c r="A150" s="31"/>
      <c r="B150" s="32"/>
      <c r="C150" s="33"/>
      <c r="D150" s="194" t="s">
        <v>133</v>
      </c>
      <c r="E150" s="33"/>
      <c r="F150" s="195" t="s">
        <v>758</v>
      </c>
      <c r="G150" s="33"/>
      <c r="H150" s="33"/>
      <c r="I150" s="196"/>
      <c r="J150" s="33"/>
      <c r="K150" s="33"/>
      <c r="L150" s="36"/>
      <c r="M150" s="197"/>
      <c r="N150" s="198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133</v>
      </c>
      <c r="AU150" s="14" t="s">
        <v>79</v>
      </c>
    </row>
    <row r="151" spans="1:65" s="2" customFormat="1" ht="24">
      <c r="A151" s="31"/>
      <c r="B151" s="32"/>
      <c r="C151" s="181" t="s">
        <v>8</v>
      </c>
      <c r="D151" s="181" t="s">
        <v>127</v>
      </c>
      <c r="E151" s="182" t="s">
        <v>760</v>
      </c>
      <c r="F151" s="183" t="s">
        <v>761</v>
      </c>
      <c r="G151" s="184" t="s">
        <v>130</v>
      </c>
      <c r="H151" s="185">
        <v>1</v>
      </c>
      <c r="I151" s="186"/>
      <c r="J151" s="187">
        <f>ROUND(I151*H151,2)</f>
        <v>0</v>
      </c>
      <c r="K151" s="183" t="s">
        <v>131</v>
      </c>
      <c r="L151" s="36"/>
      <c r="M151" s="188" t="s">
        <v>1</v>
      </c>
      <c r="N151" s="189" t="s">
        <v>37</v>
      </c>
      <c r="O151" s="68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79</v>
      </c>
      <c r="AT151" s="192" t="s">
        <v>127</v>
      </c>
      <c r="AU151" s="192" t="s">
        <v>79</v>
      </c>
      <c r="AY151" s="14" t="s">
        <v>126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4" t="s">
        <v>79</v>
      </c>
      <c r="BK151" s="193">
        <f>ROUND(I151*H151,2)</f>
        <v>0</v>
      </c>
      <c r="BL151" s="14" t="s">
        <v>79</v>
      </c>
      <c r="BM151" s="192" t="s">
        <v>762</v>
      </c>
    </row>
    <row r="152" spans="1:65" s="2" customFormat="1" ht="19.5">
      <c r="A152" s="31"/>
      <c r="B152" s="32"/>
      <c r="C152" s="33"/>
      <c r="D152" s="194" t="s">
        <v>133</v>
      </c>
      <c r="E152" s="33"/>
      <c r="F152" s="195" t="s">
        <v>761</v>
      </c>
      <c r="G152" s="33"/>
      <c r="H152" s="33"/>
      <c r="I152" s="196"/>
      <c r="J152" s="33"/>
      <c r="K152" s="33"/>
      <c r="L152" s="36"/>
      <c r="M152" s="197"/>
      <c r="N152" s="198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79</v>
      </c>
    </row>
    <row r="153" spans="1:65" s="2" customFormat="1" ht="24">
      <c r="A153" s="31"/>
      <c r="B153" s="32"/>
      <c r="C153" s="181" t="s">
        <v>192</v>
      </c>
      <c r="D153" s="181" t="s">
        <v>127</v>
      </c>
      <c r="E153" s="182" t="s">
        <v>763</v>
      </c>
      <c r="F153" s="183" t="s">
        <v>764</v>
      </c>
      <c r="G153" s="184" t="s">
        <v>130</v>
      </c>
      <c r="H153" s="185">
        <v>1</v>
      </c>
      <c r="I153" s="186"/>
      <c r="J153" s="187">
        <f>ROUND(I153*H153,2)</f>
        <v>0</v>
      </c>
      <c r="K153" s="183" t="s">
        <v>131</v>
      </c>
      <c r="L153" s="36"/>
      <c r="M153" s="188" t="s">
        <v>1</v>
      </c>
      <c r="N153" s="189" t="s">
        <v>37</v>
      </c>
      <c r="O153" s="68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79</v>
      </c>
      <c r="AT153" s="192" t="s">
        <v>127</v>
      </c>
      <c r="AU153" s="192" t="s">
        <v>79</v>
      </c>
      <c r="AY153" s="14" t="s">
        <v>126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4" t="s">
        <v>79</v>
      </c>
      <c r="BK153" s="193">
        <f>ROUND(I153*H153,2)</f>
        <v>0</v>
      </c>
      <c r="BL153" s="14" t="s">
        <v>79</v>
      </c>
      <c r="BM153" s="192" t="s">
        <v>765</v>
      </c>
    </row>
    <row r="154" spans="1:65" s="2" customFormat="1" ht="19.5">
      <c r="A154" s="31"/>
      <c r="B154" s="32"/>
      <c r="C154" s="33"/>
      <c r="D154" s="194" t="s">
        <v>133</v>
      </c>
      <c r="E154" s="33"/>
      <c r="F154" s="195" t="s">
        <v>764</v>
      </c>
      <c r="G154" s="33"/>
      <c r="H154" s="33"/>
      <c r="I154" s="196"/>
      <c r="J154" s="33"/>
      <c r="K154" s="33"/>
      <c r="L154" s="36"/>
      <c r="M154" s="197"/>
      <c r="N154" s="198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133</v>
      </c>
      <c r="AU154" s="14" t="s">
        <v>79</v>
      </c>
    </row>
    <row r="155" spans="1:65" s="2" customFormat="1" ht="24">
      <c r="A155" s="31"/>
      <c r="B155" s="32"/>
      <c r="C155" s="181" t="s">
        <v>196</v>
      </c>
      <c r="D155" s="181" t="s">
        <v>127</v>
      </c>
      <c r="E155" s="182" t="s">
        <v>766</v>
      </c>
      <c r="F155" s="183" t="s">
        <v>767</v>
      </c>
      <c r="G155" s="184" t="s">
        <v>130</v>
      </c>
      <c r="H155" s="185">
        <v>1</v>
      </c>
      <c r="I155" s="186"/>
      <c r="J155" s="187">
        <f>ROUND(I155*H155,2)</f>
        <v>0</v>
      </c>
      <c r="K155" s="183" t="s">
        <v>131</v>
      </c>
      <c r="L155" s="36"/>
      <c r="M155" s="188" t="s">
        <v>1</v>
      </c>
      <c r="N155" s="189" t="s">
        <v>37</v>
      </c>
      <c r="O155" s="68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2" t="s">
        <v>79</v>
      </c>
      <c r="AT155" s="192" t="s">
        <v>127</v>
      </c>
      <c r="AU155" s="192" t="s">
        <v>79</v>
      </c>
      <c r="AY155" s="14" t="s">
        <v>126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4" t="s">
        <v>79</v>
      </c>
      <c r="BK155" s="193">
        <f>ROUND(I155*H155,2)</f>
        <v>0</v>
      </c>
      <c r="BL155" s="14" t="s">
        <v>79</v>
      </c>
      <c r="BM155" s="192" t="s">
        <v>768</v>
      </c>
    </row>
    <row r="156" spans="1:65" s="2" customFormat="1" ht="11.25">
      <c r="A156" s="31"/>
      <c r="B156" s="32"/>
      <c r="C156" s="33"/>
      <c r="D156" s="194" t="s">
        <v>133</v>
      </c>
      <c r="E156" s="33"/>
      <c r="F156" s="195" t="s">
        <v>767</v>
      </c>
      <c r="G156" s="33"/>
      <c r="H156" s="33"/>
      <c r="I156" s="196"/>
      <c r="J156" s="33"/>
      <c r="K156" s="33"/>
      <c r="L156" s="36"/>
      <c r="M156" s="197"/>
      <c r="N156" s="198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133</v>
      </c>
      <c r="AU156" s="14" t="s">
        <v>79</v>
      </c>
    </row>
    <row r="157" spans="1:65" s="2" customFormat="1" ht="24">
      <c r="A157" s="31"/>
      <c r="B157" s="32"/>
      <c r="C157" s="181" t="s">
        <v>200</v>
      </c>
      <c r="D157" s="181" t="s">
        <v>127</v>
      </c>
      <c r="E157" s="182" t="s">
        <v>769</v>
      </c>
      <c r="F157" s="183" t="s">
        <v>770</v>
      </c>
      <c r="G157" s="184" t="s">
        <v>130</v>
      </c>
      <c r="H157" s="185">
        <v>1</v>
      </c>
      <c r="I157" s="186"/>
      <c r="J157" s="187">
        <f>ROUND(I157*H157,2)</f>
        <v>0</v>
      </c>
      <c r="K157" s="183" t="s">
        <v>131</v>
      </c>
      <c r="L157" s="36"/>
      <c r="M157" s="188" t="s">
        <v>1</v>
      </c>
      <c r="N157" s="189" t="s">
        <v>37</v>
      </c>
      <c r="O157" s="68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79</v>
      </c>
      <c r="AT157" s="192" t="s">
        <v>127</v>
      </c>
      <c r="AU157" s="192" t="s">
        <v>79</v>
      </c>
      <c r="AY157" s="14" t="s">
        <v>126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4" t="s">
        <v>79</v>
      </c>
      <c r="BK157" s="193">
        <f>ROUND(I157*H157,2)</f>
        <v>0</v>
      </c>
      <c r="BL157" s="14" t="s">
        <v>79</v>
      </c>
      <c r="BM157" s="192" t="s">
        <v>771</v>
      </c>
    </row>
    <row r="158" spans="1:65" s="2" customFormat="1" ht="11.25">
      <c r="A158" s="31"/>
      <c r="B158" s="32"/>
      <c r="C158" s="33"/>
      <c r="D158" s="194" t="s">
        <v>133</v>
      </c>
      <c r="E158" s="33"/>
      <c r="F158" s="195" t="s">
        <v>770</v>
      </c>
      <c r="G158" s="33"/>
      <c r="H158" s="33"/>
      <c r="I158" s="196"/>
      <c r="J158" s="33"/>
      <c r="K158" s="33"/>
      <c r="L158" s="36"/>
      <c r="M158" s="197"/>
      <c r="N158" s="198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79</v>
      </c>
    </row>
    <row r="159" spans="1:65" s="2" customFormat="1" ht="24">
      <c r="A159" s="31"/>
      <c r="B159" s="32"/>
      <c r="C159" s="181" t="s">
        <v>204</v>
      </c>
      <c r="D159" s="181" t="s">
        <v>127</v>
      </c>
      <c r="E159" s="182" t="s">
        <v>772</v>
      </c>
      <c r="F159" s="183" t="s">
        <v>773</v>
      </c>
      <c r="G159" s="184" t="s">
        <v>130</v>
      </c>
      <c r="H159" s="185">
        <v>1</v>
      </c>
      <c r="I159" s="186"/>
      <c r="J159" s="187">
        <f>ROUND(I159*H159,2)</f>
        <v>0</v>
      </c>
      <c r="K159" s="183" t="s">
        <v>131</v>
      </c>
      <c r="L159" s="36"/>
      <c r="M159" s="188" t="s">
        <v>1</v>
      </c>
      <c r="N159" s="189" t="s">
        <v>37</v>
      </c>
      <c r="O159" s="68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79</v>
      </c>
      <c r="AT159" s="192" t="s">
        <v>127</v>
      </c>
      <c r="AU159" s="192" t="s">
        <v>79</v>
      </c>
      <c r="AY159" s="14" t="s">
        <v>126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4" t="s">
        <v>79</v>
      </c>
      <c r="BK159" s="193">
        <f>ROUND(I159*H159,2)</f>
        <v>0</v>
      </c>
      <c r="BL159" s="14" t="s">
        <v>79</v>
      </c>
      <c r="BM159" s="192" t="s">
        <v>774</v>
      </c>
    </row>
    <row r="160" spans="1:65" s="2" customFormat="1" ht="11.25">
      <c r="A160" s="31"/>
      <c r="B160" s="32"/>
      <c r="C160" s="33"/>
      <c r="D160" s="194" t="s">
        <v>133</v>
      </c>
      <c r="E160" s="33"/>
      <c r="F160" s="195" t="s">
        <v>773</v>
      </c>
      <c r="G160" s="33"/>
      <c r="H160" s="33"/>
      <c r="I160" s="196"/>
      <c r="J160" s="33"/>
      <c r="K160" s="33"/>
      <c r="L160" s="36"/>
      <c r="M160" s="197"/>
      <c r="N160" s="198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79</v>
      </c>
    </row>
    <row r="161" spans="1:65" s="2" customFormat="1" ht="24">
      <c r="A161" s="31"/>
      <c r="B161" s="32"/>
      <c r="C161" s="181" t="s">
        <v>208</v>
      </c>
      <c r="D161" s="181" t="s">
        <v>127</v>
      </c>
      <c r="E161" s="182" t="s">
        <v>775</v>
      </c>
      <c r="F161" s="183" t="s">
        <v>776</v>
      </c>
      <c r="G161" s="184" t="s">
        <v>130</v>
      </c>
      <c r="H161" s="185">
        <v>1</v>
      </c>
      <c r="I161" s="186"/>
      <c r="J161" s="187">
        <f>ROUND(I161*H161,2)</f>
        <v>0</v>
      </c>
      <c r="K161" s="183" t="s">
        <v>131</v>
      </c>
      <c r="L161" s="36"/>
      <c r="M161" s="188" t="s">
        <v>1</v>
      </c>
      <c r="N161" s="189" t="s">
        <v>37</v>
      </c>
      <c r="O161" s="68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2" t="s">
        <v>79</v>
      </c>
      <c r="AT161" s="192" t="s">
        <v>127</v>
      </c>
      <c r="AU161" s="192" t="s">
        <v>79</v>
      </c>
      <c r="AY161" s="14" t="s">
        <v>126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4" t="s">
        <v>79</v>
      </c>
      <c r="BK161" s="193">
        <f>ROUND(I161*H161,2)</f>
        <v>0</v>
      </c>
      <c r="BL161" s="14" t="s">
        <v>79</v>
      </c>
      <c r="BM161" s="192" t="s">
        <v>777</v>
      </c>
    </row>
    <row r="162" spans="1:65" s="2" customFormat="1" ht="11.25">
      <c r="A162" s="31"/>
      <c r="B162" s="32"/>
      <c r="C162" s="33"/>
      <c r="D162" s="194" t="s">
        <v>133</v>
      </c>
      <c r="E162" s="33"/>
      <c r="F162" s="195" t="s">
        <v>776</v>
      </c>
      <c r="G162" s="33"/>
      <c r="H162" s="33"/>
      <c r="I162" s="196"/>
      <c r="J162" s="33"/>
      <c r="K162" s="33"/>
      <c r="L162" s="36"/>
      <c r="M162" s="197"/>
      <c r="N162" s="198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133</v>
      </c>
      <c r="AU162" s="14" t="s">
        <v>79</v>
      </c>
    </row>
    <row r="163" spans="1:65" s="2" customFormat="1" ht="24">
      <c r="A163" s="31"/>
      <c r="B163" s="32"/>
      <c r="C163" s="181" t="s">
        <v>7</v>
      </c>
      <c r="D163" s="181" t="s">
        <v>127</v>
      </c>
      <c r="E163" s="182" t="s">
        <v>778</v>
      </c>
      <c r="F163" s="183" t="s">
        <v>779</v>
      </c>
      <c r="G163" s="184" t="s">
        <v>130</v>
      </c>
      <c r="H163" s="185">
        <v>1</v>
      </c>
      <c r="I163" s="186"/>
      <c r="J163" s="187">
        <f>ROUND(I163*H163,2)</f>
        <v>0</v>
      </c>
      <c r="K163" s="183" t="s">
        <v>131</v>
      </c>
      <c r="L163" s="36"/>
      <c r="M163" s="188" t="s">
        <v>1</v>
      </c>
      <c r="N163" s="189" t="s">
        <v>37</v>
      </c>
      <c r="O163" s="68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2" t="s">
        <v>79</v>
      </c>
      <c r="AT163" s="192" t="s">
        <v>127</v>
      </c>
      <c r="AU163" s="192" t="s">
        <v>79</v>
      </c>
      <c r="AY163" s="14" t="s">
        <v>126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4" t="s">
        <v>79</v>
      </c>
      <c r="BK163" s="193">
        <f>ROUND(I163*H163,2)</f>
        <v>0</v>
      </c>
      <c r="BL163" s="14" t="s">
        <v>79</v>
      </c>
      <c r="BM163" s="192" t="s">
        <v>780</v>
      </c>
    </row>
    <row r="164" spans="1:65" s="2" customFormat="1" ht="19.5">
      <c r="A164" s="31"/>
      <c r="B164" s="32"/>
      <c r="C164" s="33"/>
      <c r="D164" s="194" t="s">
        <v>133</v>
      </c>
      <c r="E164" s="33"/>
      <c r="F164" s="195" t="s">
        <v>779</v>
      </c>
      <c r="G164" s="33"/>
      <c r="H164" s="33"/>
      <c r="I164" s="196"/>
      <c r="J164" s="33"/>
      <c r="K164" s="33"/>
      <c r="L164" s="36"/>
      <c r="M164" s="197"/>
      <c r="N164" s="198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133</v>
      </c>
      <c r="AU164" s="14" t="s">
        <v>79</v>
      </c>
    </row>
    <row r="165" spans="1:65" s="2" customFormat="1" ht="24">
      <c r="A165" s="31"/>
      <c r="B165" s="32"/>
      <c r="C165" s="181" t="s">
        <v>215</v>
      </c>
      <c r="D165" s="181" t="s">
        <v>127</v>
      </c>
      <c r="E165" s="182" t="s">
        <v>781</v>
      </c>
      <c r="F165" s="183" t="s">
        <v>782</v>
      </c>
      <c r="G165" s="184" t="s">
        <v>130</v>
      </c>
      <c r="H165" s="185">
        <v>1</v>
      </c>
      <c r="I165" s="186"/>
      <c r="J165" s="187">
        <f>ROUND(I165*H165,2)</f>
        <v>0</v>
      </c>
      <c r="K165" s="183" t="s">
        <v>131</v>
      </c>
      <c r="L165" s="36"/>
      <c r="M165" s="188" t="s">
        <v>1</v>
      </c>
      <c r="N165" s="189" t="s">
        <v>37</v>
      </c>
      <c r="O165" s="68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2" t="s">
        <v>79</v>
      </c>
      <c r="AT165" s="192" t="s">
        <v>127</v>
      </c>
      <c r="AU165" s="192" t="s">
        <v>79</v>
      </c>
      <c r="AY165" s="14" t="s">
        <v>126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4" t="s">
        <v>79</v>
      </c>
      <c r="BK165" s="193">
        <f>ROUND(I165*H165,2)</f>
        <v>0</v>
      </c>
      <c r="BL165" s="14" t="s">
        <v>79</v>
      </c>
      <c r="BM165" s="192" t="s">
        <v>783</v>
      </c>
    </row>
    <row r="166" spans="1:65" s="2" customFormat="1" ht="19.5">
      <c r="A166" s="31"/>
      <c r="B166" s="32"/>
      <c r="C166" s="33"/>
      <c r="D166" s="194" t="s">
        <v>133</v>
      </c>
      <c r="E166" s="33"/>
      <c r="F166" s="195" t="s">
        <v>782</v>
      </c>
      <c r="G166" s="33"/>
      <c r="H166" s="33"/>
      <c r="I166" s="196"/>
      <c r="J166" s="33"/>
      <c r="K166" s="33"/>
      <c r="L166" s="36"/>
      <c r="M166" s="197"/>
      <c r="N166" s="198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79</v>
      </c>
    </row>
    <row r="167" spans="1:65" s="2" customFormat="1" ht="24">
      <c r="A167" s="31"/>
      <c r="B167" s="32"/>
      <c r="C167" s="181" t="s">
        <v>219</v>
      </c>
      <c r="D167" s="181" t="s">
        <v>127</v>
      </c>
      <c r="E167" s="182" t="s">
        <v>784</v>
      </c>
      <c r="F167" s="183" t="s">
        <v>785</v>
      </c>
      <c r="G167" s="184" t="s">
        <v>130</v>
      </c>
      <c r="H167" s="185">
        <v>1</v>
      </c>
      <c r="I167" s="186"/>
      <c r="J167" s="187">
        <f>ROUND(I167*H167,2)</f>
        <v>0</v>
      </c>
      <c r="K167" s="183" t="s">
        <v>131</v>
      </c>
      <c r="L167" s="36"/>
      <c r="M167" s="188" t="s">
        <v>1</v>
      </c>
      <c r="N167" s="189" t="s">
        <v>37</v>
      </c>
      <c r="O167" s="68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79</v>
      </c>
      <c r="AT167" s="192" t="s">
        <v>127</v>
      </c>
      <c r="AU167" s="192" t="s">
        <v>79</v>
      </c>
      <c r="AY167" s="14" t="s">
        <v>126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4" t="s">
        <v>79</v>
      </c>
      <c r="BK167" s="193">
        <f>ROUND(I167*H167,2)</f>
        <v>0</v>
      </c>
      <c r="BL167" s="14" t="s">
        <v>79</v>
      </c>
      <c r="BM167" s="192" t="s">
        <v>786</v>
      </c>
    </row>
    <row r="168" spans="1:65" s="2" customFormat="1" ht="19.5">
      <c r="A168" s="31"/>
      <c r="B168" s="32"/>
      <c r="C168" s="33"/>
      <c r="D168" s="194" t="s">
        <v>133</v>
      </c>
      <c r="E168" s="33"/>
      <c r="F168" s="195" t="s">
        <v>785</v>
      </c>
      <c r="G168" s="33"/>
      <c r="H168" s="33"/>
      <c r="I168" s="196"/>
      <c r="J168" s="33"/>
      <c r="K168" s="33"/>
      <c r="L168" s="36"/>
      <c r="M168" s="197"/>
      <c r="N168" s="198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133</v>
      </c>
      <c r="AU168" s="14" t="s">
        <v>79</v>
      </c>
    </row>
    <row r="169" spans="1:65" s="2" customFormat="1" ht="24">
      <c r="A169" s="31"/>
      <c r="B169" s="32"/>
      <c r="C169" s="181" t="s">
        <v>223</v>
      </c>
      <c r="D169" s="181" t="s">
        <v>127</v>
      </c>
      <c r="E169" s="182" t="s">
        <v>787</v>
      </c>
      <c r="F169" s="183" t="s">
        <v>788</v>
      </c>
      <c r="G169" s="184" t="s">
        <v>130</v>
      </c>
      <c r="H169" s="185">
        <v>1</v>
      </c>
      <c r="I169" s="186"/>
      <c r="J169" s="187">
        <f>ROUND(I169*H169,2)</f>
        <v>0</v>
      </c>
      <c r="K169" s="183" t="s">
        <v>131</v>
      </c>
      <c r="L169" s="36"/>
      <c r="M169" s="188" t="s">
        <v>1</v>
      </c>
      <c r="N169" s="189" t="s">
        <v>37</v>
      </c>
      <c r="O169" s="68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79</v>
      </c>
      <c r="AT169" s="192" t="s">
        <v>127</v>
      </c>
      <c r="AU169" s="192" t="s">
        <v>79</v>
      </c>
      <c r="AY169" s="14" t="s">
        <v>126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4" t="s">
        <v>79</v>
      </c>
      <c r="BK169" s="193">
        <f>ROUND(I169*H169,2)</f>
        <v>0</v>
      </c>
      <c r="BL169" s="14" t="s">
        <v>79</v>
      </c>
      <c r="BM169" s="192" t="s">
        <v>789</v>
      </c>
    </row>
    <row r="170" spans="1:65" s="2" customFormat="1" ht="19.5">
      <c r="A170" s="31"/>
      <c r="B170" s="32"/>
      <c r="C170" s="33"/>
      <c r="D170" s="194" t="s">
        <v>133</v>
      </c>
      <c r="E170" s="33"/>
      <c r="F170" s="195" t="s">
        <v>788</v>
      </c>
      <c r="G170" s="33"/>
      <c r="H170" s="33"/>
      <c r="I170" s="196"/>
      <c r="J170" s="33"/>
      <c r="K170" s="33"/>
      <c r="L170" s="36"/>
      <c r="M170" s="197"/>
      <c r="N170" s="198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133</v>
      </c>
      <c r="AU170" s="14" t="s">
        <v>79</v>
      </c>
    </row>
    <row r="171" spans="1:65" s="2" customFormat="1" ht="16.5" customHeight="1">
      <c r="A171" s="31"/>
      <c r="B171" s="32"/>
      <c r="C171" s="199" t="s">
        <v>228</v>
      </c>
      <c r="D171" s="199" t="s">
        <v>140</v>
      </c>
      <c r="E171" s="200" t="s">
        <v>790</v>
      </c>
      <c r="F171" s="201" t="s">
        <v>791</v>
      </c>
      <c r="G171" s="202" t="s">
        <v>130</v>
      </c>
      <c r="H171" s="203">
        <v>1</v>
      </c>
      <c r="I171" s="204"/>
      <c r="J171" s="205">
        <f>ROUND(I171*H171,2)</f>
        <v>0</v>
      </c>
      <c r="K171" s="201" t="s">
        <v>131</v>
      </c>
      <c r="L171" s="206"/>
      <c r="M171" s="207" t="s">
        <v>1</v>
      </c>
      <c r="N171" s="208" t="s">
        <v>37</v>
      </c>
      <c r="O171" s="68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2" t="s">
        <v>143</v>
      </c>
      <c r="AT171" s="192" t="s">
        <v>140</v>
      </c>
      <c r="AU171" s="192" t="s">
        <v>79</v>
      </c>
      <c r="AY171" s="14" t="s">
        <v>126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4" t="s">
        <v>79</v>
      </c>
      <c r="BK171" s="193">
        <f>ROUND(I171*H171,2)</f>
        <v>0</v>
      </c>
      <c r="BL171" s="14" t="s">
        <v>143</v>
      </c>
      <c r="BM171" s="192" t="s">
        <v>792</v>
      </c>
    </row>
    <row r="172" spans="1:65" s="2" customFormat="1" ht="11.25">
      <c r="A172" s="31"/>
      <c r="B172" s="32"/>
      <c r="C172" s="33"/>
      <c r="D172" s="194" t="s">
        <v>133</v>
      </c>
      <c r="E172" s="33"/>
      <c r="F172" s="195" t="s">
        <v>791</v>
      </c>
      <c r="G172" s="33"/>
      <c r="H172" s="33"/>
      <c r="I172" s="196"/>
      <c r="J172" s="33"/>
      <c r="K172" s="33"/>
      <c r="L172" s="36"/>
      <c r="M172" s="197"/>
      <c r="N172" s="198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79</v>
      </c>
    </row>
    <row r="173" spans="1:65" s="2" customFormat="1" ht="16.5" customHeight="1">
      <c r="A173" s="31"/>
      <c r="B173" s="32"/>
      <c r="C173" s="199" t="s">
        <v>232</v>
      </c>
      <c r="D173" s="199" t="s">
        <v>140</v>
      </c>
      <c r="E173" s="200" t="s">
        <v>793</v>
      </c>
      <c r="F173" s="201" t="s">
        <v>794</v>
      </c>
      <c r="G173" s="202" t="s">
        <v>130</v>
      </c>
      <c r="H173" s="203">
        <v>1</v>
      </c>
      <c r="I173" s="204"/>
      <c r="J173" s="205">
        <f>ROUND(I173*H173,2)</f>
        <v>0</v>
      </c>
      <c r="K173" s="201" t="s">
        <v>131</v>
      </c>
      <c r="L173" s="206"/>
      <c r="M173" s="207" t="s">
        <v>1</v>
      </c>
      <c r="N173" s="208" t="s">
        <v>37</v>
      </c>
      <c r="O173" s="68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81</v>
      </c>
      <c r="AT173" s="192" t="s">
        <v>140</v>
      </c>
      <c r="AU173" s="192" t="s">
        <v>79</v>
      </c>
      <c r="AY173" s="14" t="s">
        <v>126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4" t="s">
        <v>79</v>
      </c>
      <c r="BK173" s="193">
        <f>ROUND(I173*H173,2)</f>
        <v>0</v>
      </c>
      <c r="BL173" s="14" t="s">
        <v>79</v>
      </c>
      <c r="BM173" s="192" t="s">
        <v>795</v>
      </c>
    </row>
    <row r="174" spans="1:65" s="2" customFormat="1" ht="11.25">
      <c r="A174" s="31"/>
      <c r="B174" s="32"/>
      <c r="C174" s="33"/>
      <c r="D174" s="194" t="s">
        <v>133</v>
      </c>
      <c r="E174" s="33"/>
      <c r="F174" s="195" t="s">
        <v>794</v>
      </c>
      <c r="G174" s="33"/>
      <c r="H174" s="33"/>
      <c r="I174" s="196"/>
      <c r="J174" s="33"/>
      <c r="K174" s="33"/>
      <c r="L174" s="36"/>
      <c r="M174" s="197"/>
      <c r="N174" s="198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79</v>
      </c>
    </row>
    <row r="175" spans="1:65" s="2" customFormat="1" ht="16.5" customHeight="1">
      <c r="A175" s="31"/>
      <c r="B175" s="32"/>
      <c r="C175" s="199" t="s">
        <v>236</v>
      </c>
      <c r="D175" s="199" t="s">
        <v>140</v>
      </c>
      <c r="E175" s="200" t="s">
        <v>796</v>
      </c>
      <c r="F175" s="201" t="s">
        <v>797</v>
      </c>
      <c r="G175" s="202" t="s">
        <v>130</v>
      </c>
      <c r="H175" s="203">
        <v>1</v>
      </c>
      <c r="I175" s="204"/>
      <c r="J175" s="205">
        <f>ROUND(I175*H175,2)</f>
        <v>0</v>
      </c>
      <c r="K175" s="201" t="s">
        <v>131</v>
      </c>
      <c r="L175" s="206"/>
      <c r="M175" s="207" t="s">
        <v>1</v>
      </c>
      <c r="N175" s="208" t="s">
        <v>37</v>
      </c>
      <c r="O175" s="68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2" t="s">
        <v>81</v>
      </c>
      <c r="AT175" s="192" t="s">
        <v>140</v>
      </c>
      <c r="AU175" s="192" t="s">
        <v>79</v>
      </c>
      <c r="AY175" s="14" t="s">
        <v>126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4" t="s">
        <v>79</v>
      </c>
      <c r="BK175" s="193">
        <f>ROUND(I175*H175,2)</f>
        <v>0</v>
      </c>
      <c r="BL175" s="14" t="s">
        <v>79</v>
      </c>
      <c r="BM175" s="192" t="s">
        <v>798</v>
      </c>
    </row>
    <row r="176" spans="1:65" s="2" customFormat="1" ht="11.25">
      <c r="A176" s="31"/>
      <c r="B176" s="32"/>
      <c r="C176" s="33"/>
      <c r="D176" s="194" t="s">
        <v>133</v>
      </c>
      <c r="E176" s="33"/>
      <c r="F176" s="195" t="s">
        <v>797</v>
      </c>
      <c r="G176" s="33"/>
      <c r="H176" s="33"/>
      <c r="I176" s="196"/>
      <c r="J176" s="33"/>
      <c r="K176" s="33"/>
      <c r="L176" s="36"/>
      <c r="M176" s="197"/>
      <c r="N176" s="198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79</v>
      </c>
    </row>
    <row r="177" spans="1:65" s="2" customFormat="1" ht="16.5" customHeight="1">
      <c r="A177" s="31"/>
      <c r="B177" s="32"/>
      <c r="C177" s="199" t="s">
        <v>241</v>
      </c>
      <c r="D177" s="199" t="s">
        <v>140</v>
      </c>
      <c r="E177" s="200" t="s">
        <v>799</v>
      </c>
      <c r="F177" s="201" t="s">
        <v>800</v>
      </c>
      <c r="G177" s="202" t="s">
        <v>130</v>
      </c>
      <c r="H177" s="203">
        <v>1</v>
      </c>
      <c r="I177" s="204"/>
      <c r="J177" s="205">
        <f>ROUND(I177*H177,2)</f>
        <v>0</v>
      </c>
      <c r="K177" s="201" t="s">
        <v>131</v>
      </c>
      <c r="L177" s="206"/>
      <c r="M177" s="207" t="s">
        <v>1</v>
      </c>
      <c r="N177" s="208" t="s">
        <v>37</v>
      </c>
      <c r="O177" s="68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81</v>
      </c>
      <c r="AT177" s="192" t="s">
        <v>140</v>
      </c>
      <c r="AU177" s="192" t="s">
        <v>79</v>
      </c>
      <c r="AY177" s="14" t="s">
        <v>126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4" t="s">
        <v>79</v>
      </c>
      <c r="BK177" s="193">
        <f>ROUND(I177*H177,2)</f>
        <v>0</v>
      </c>
      <c r="BL177" s="14" t="s">
        <v>79</v>
      </c>
      <c r="BM177" s="192" t="s">
        <v>801</v>
      </c>
    </row>
    <row r="178" spans="1:65" s="2" customFormat="1" ht="11.25">
      <c r="A178" s="31"/>
      <c r="B178" s="32"/>
      <c r="C178" s="33"/>
      <c r="D178" s="194" t="s">
        <v>133</v>
      </c>
      <c r="E178" s="33"/>
      <c r="F178" s="195" t="s">
        <v>800</v>
      </c>
      <c r="G178" s="33"/>
      <c r="H178" s="33"/>
      <c r="I178" s="196"/>
      <c r="J178" s="33"/>
      <c r="K178" s="33"/>
      <c r="L178" s="36"/>
      <c r="M178" s="197"/>
      <c r="N178" s="198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79</v>
      </c>
    </row>
    <row r="179" spans="1:65" s="2" customFormat="1" ht="21.75" customHeight="1">
      <c r="A179" s="31"/>
      <c r="B179" s="32"/>
      <c r="C179" s="199" t="s">
        <v>246</v>
      </c>
      <c r="D179" s="199" t="s">
        <v>140</v>
      </c>
      <c r="E179" s="200" t="s">
        <v>802</v>
      </c>
      <c r="F179" s="201" t="s">
        <v>803</v>
      </c>
      <c r="G179" s="202" t="s">
        <v>130</v>
      </c>
      <c r="H179" s="203">
        <v>1</v>
      </c>
      <c r="I179" s="204"/>
      <c r="J179" s="205">
        <f>ROUND(I179*H179,2)</f>
        <v>0</v>
      </c>
      <c r="K179" s="201" t="s">
        <v>131</v>
      </c>
      <c r="L179" s="206"/>
      <c r="M179" s="207" t="s">
        <v>1</v>
      </c>
      <c r="N179" s="208" t="s">
        <v>37</v>
      </c>
      <c r="O179" s="68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81</v>
      </c>
      <c r="AT179" s="192" t="s">
        <v>140</v>
      </c>
      <c r="AU179" s="192" t="s">
        <v>79</v>
      </c>
      <c r="AY179" s="14" t="s">
        <v>126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4" t="s">
        <v>79</v>
      </c>
      <c r="BK179" s="193">
        <f>ROUND(I179*H179,2)</f>
        <v>0</v>
      </c>
      <c r="BL179" s="14" t="s">
        <v>79</v>
      </c>
      <c r="BM179" s="192" t="s">
        <v>804</v>
      </c>
    </row>
    <row r="180" spans="1:65" s="2" customFormat="1" ht="11.25">
      <c r="A180" s="31"/>
      <c r="B180" s="32"/>
      <c r="C180" s="33"/>
      <c r="D180" s="194" t="s">
        <v>133</v>
      </c>
      <c r="E180" s="33"/>
      <c r="F180" s="195" t="s">
        <v>803</v>
      </c>
      <c r="G180" s="33"/>
      <c r="H180" s="33"/>
      <c r="I180" s="196"/>
      <c r="J180" s="33"/>
      <c r="K180" s="33"/>
      <c r="L180" s="36"/>
      <c r="M180" s="197"/>
      <c r="N180" s="198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133</v>
      </c>
      <c r="AU180" s="14" t="s">
        <v>79</v>
      </c>
    </row>
    <row r="181" spans="1:65" s="2" customFormat="1" ht="24">
      <c r="A181" s="31"/>
      <c r="B181" s="32"/>
      <c r="C181" s="199" t="s">
        <v>251</v>
      </c>
      <c r="D181" s="199" t="s">
        <v>140</v>
      </c>
      <c r="E181" s="200" t="s">
        <v>805</v>
      </c>
      <c r="F181" s="201" t="s">
        <v>806</v>
      </c>
      <c r="G181" s="202" t="s">
        <v>130</v>
      </c>
      <c r="H181" s="203">
        <v>1</v>
      </c>
      <c r="I181" s="204"/>
      <c r="J181" s="205">
        <f>ROUND(I181*H181,2)</f>
        <v>0</v>
      </c>
      <c r="K181" s="201" t="s">
        <v>131</v>
      </c>
      <c r="L181" s="206"/>
      <c r="M181" s="207" t="s">
        <v>1</v>
      </c>
      <c r="N181" s="208" t="s">
        <v>37</v>
      </c>
      <c r="O181" s="68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2" t="s">
        <v>81</v>
      </c>
      <c r="AT181" s="192" t="s">
        <v>140</v>
      </c>
      <c r="AU181" s="192" t="s">
        <v>79</v>
      </c>
      <c r="AY181" s="14" t="s">
        <v>126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4" t="s">
        <v>79</v>
      </c>
      <c r="BK181" s="193">
        <f>ROUND(I181*H181,2)</f>
        <v>0</v>
      </c>
      <c r="BL181" s="14" t="s">
        <v>79</v>
      </c>
      <c r="BM181" s="192" t="s">
        <v>807</v>
      </c>
    </row>
    <row r="182" spans="1:65" s="2" customFormat="1" ht="19.5">
      <c r="A182" s="31"/>
      <c r="B182" s="32"/>
      <c r="C182" s="33"/>
      <c r="D182" s="194" t="s">
        <v>133</v>
      </c>
      <c r="E182" s="33"/>
      <c r="F182" s="195" t="s">
        <v>806</v>
      </c>
      <c r="G182" s="33"/>
      <c r="H182" s="33"/>
      <c r="I182" s="196"/>
      <c r="J182" s="33"/>
      <c r="K182" s="33"/>
      <c r="L182" s="36"/>
      <c r="M182" s="197"/>
      <c r="N182" s="198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133</v>
      </c>
      <c r="AU182" s="14" t="s">
        <v>79</v>
      </c>
    </row>
    <row r="183" spans="1:65" s="2" customFormat="1" ht="24">
      <c r="A183" s="31"/>
      <c r="B183" s="32"/>
      <c r="C183" s="199" t="s">
        <v>256</v>
      </c>
      <c r="D183" s="199" t="s">
        <v>140</v>
      </c>
      <c r="E183" s="200" t="s">
        <v>808</v>
      </c>
      <c r="F183" s="201" t="s">
        <v>809</v>
      </c>
      <c r="G183" s="202" t="s">
        <v>130</v>
      </c>
      <c r="H183" s="203">
        <v>1</v>
      </c>
      <c r="I183" s="204"/>
      <c r="J183" s="205">
        <f>ROUND(I183*H183,2)</f>
        <v>0</v>
      </c>
      <c r="K183" s="201" t="s">
        <v>131</v>
      </c>
      <c r="L183" s="206"/>
      <c r="M183" s="207" t="s">
        <v>1</v>
      </c>
      <c r="N183" s="208" t="s">
        <v>37</v>
      </c>
      <c r="O183" s="68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81</v>
      </c>
      <c r="AT183" s="192" t="s">
        <v>140</v>
      </c>
      <c r="AU183" s="192" t="s">
        <v>79</v>
      </c>
      <c r="AY183" s="14" t="s">
        <v>126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4" t="s">
        <v>79</v>
      </c>
      <c r="BK183" s="193">
        <f>ROUND(I183*H183,2)</f>
        <v>0</v>
      </c>
      <c r="BL183" s="14" t="s">
        <v>79</v>
      </c>
      <c r="BM183" s="192" t="s">
        <v>810</v>
      </c>
    </row>
    <row r="184" spans="1:65" s="2" customFormat="1" ht="11.25">
      <c r="A184" s="31"/>
      <c r="B184" s="32"/>
      <c r="C184" s="33"/>
      <c r="D184" s="194" t="s">
        <v>133</v>
      </c>
      <c r="E184" s="33"/>
      <c r="F184" s="195" t="s">
        <v>809</v>
      </c>
      <c r="G184" s="33"/>
      <c r="H184" s="33"/>
      <c r="I184" s="196"/>
      <c r="J184" s="33"/>
      <c r="K184" s="33"/>
      <c r="L184" s="36"/>
      <c r="M184" s="197"/>
      <c r="N184" s="198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133</v>
      </c>
      <c r="AU184" s="14" t="s">
        <v>79</v>
      </c>
    </row>
    <row r="185" spans="1:65" s="2" customFormat="1" ht="24">
      <c r="A185" s="31"/>
      <c r="B185" s="32"/>
      <c r="C185" s="199" t="s">
        <v>261</v>
      </c>
      <c r="D185" s="199" t="s">
        <v>140</v>
      </c>
      <c r="E185" s="200" t="s">
        <v>811</v>
      </c>
      <c r="F185" s="201" t="s">
        <v>812</v>
      </c>
      <c r="G185" s="202" t="s">
        <v>130</v>
      </c>
      <c r="H185" s="203">
        <v>1</v>
      </c>
      <c r="I185" s="204"/>
      <c r="J185" s="205">
        <f>ROUND(I185*H185,2)</f>
        <v>0</v>
      </c>
      <c r="K185" s="201" t="s">
        <v>131</v>
      </c>
      <c r="L185" s="206"/>
      <c r="M185" s="207" t="s">
        <v>1</v>
      </c>
      <c r="N185" s="208" t="s">
        <v>37</v>
      </c>
      <c r="O185" s="68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81</v>
      </c>
      <c r="AT185" s="192" t="s">
        <v>140</v>
      </c>
      <c r="AU185" s="192" t="s">
        <v>79</v>
      </c>
      <c r="AY185" s="14" t="s">
        <v>126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4" t="s">
        <v>79</v>
      </c>
      <c r="BK185" s="193">
        <f>ROUND(I185*H185,2)</f>
        <v>0</v>
      </c>
      <c r="BL185" s="14" t="s">
        <v>79</v>
      </c>
      <c r="BM185" s="192" t="s">
        <v>813</v>
      </c>
    </row>
    <row r="186" spans="1:65" s="2" customFormat="1" ht="11.25">
      <c r="A186" s="31"/>
      <c r="B186" s="32"/>
      <c r="C186" s="33"/>
      <c r="D186" s="194" t="s">
        <v>133</v>
      </c>
      <c r="E186" s="33"/>
      <c r="F186" s="195" t="s">
        <v>812</v>
      </c>
      <c r="G186" s="33"/>
      <c r="H186" s="33"/>
      <c r="I186" s="196"/>
      <c r="J186" s="33"/>
      <c r="K186" s="33"/>
      <c r="L186" s="36"/>
      <c r="M186" s="197"/>
      <c r="N186" s="198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133</v>
      </c>
      <c r="AU186" s="14" t="s">
        <v>79</v>
      </c>
    </row>
    <row r="187" spans="1:65" s="2" customFormat="1" ht="24">
      <c r="A187" s="31"/>
      <c r="B187" s="32"/>
      <c r="C187" s="199" t="s">
        <v>266</v>
      </c>
      <c r="D187" s="199" t="s">
        <v>140</v>
      </c>
      <c r="E187" s="200" t="s">
        <v>814</v>
      </c>
      <c r="F187" s="201" t="s">
        <v>815</v>
      </c>
      <c r="G187" s="202" t="s">
        <v>130</v>
      </c>
      <c r="H187" s="203">
        <v>1</v>
      </c>
      <c r="I187" s="204"/>
      <c r="J187" s="205">
        <f>ROUND(I187*H187,2)</f>
        <v>0</v>
      </c>
      <c r="K187" s="201" t="s">
        <v>131</v>
      </c>
      <c r="L187" s="206"/>
      <c r="M187" s="207" t="s">
        <v>1</v>
      </c>
      <c r="N187" s="208" t="s">
        <v>37</v>
      </c>
      <c r="O187" s="68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81</v>
      </c>
      <c r="AT187" s="192" t="s">
        <v>140</v>
      </c>
      <c r="AU187" s="192" t="s">
        <v>79</v>
      </c>
      <c r="AY187" s="14" t="s">
        <v>126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4" t="s">
        <v>79</v>
      </c>
      <c r="BK187" s="193">
        <f>ROUND(I187*H187,2)</f>
        <v>0</v>
      </c>
      <c r="BL187" s="14" t="s">
        <v>79</v>
      </c>
      <c r="BM187" s="192" t="s">
        <v>816</v>
      </c>
    </row>
    <row r="188" spans="1:65" s="2" customFormat="1" ht="11.25">
      <c r="A188" s="31"/>
      <c r="B188" s="32"/>
      <c r="C188" s="33"/>
      <c r="D188" s="194" t="s">
        <v>133</v>
      </c>
      <c r="E188" s="33"/>
      <c r="F188" s="195" t="s">
        <v>815</v>
      </c>
      <c r="G188" s="33"/>
      <c r="H188" s="33"/>
      <c r="I188" s="196"/>
      <c r="J188" s="33"/>
      <c r="K188" s="33"/>
      <c r="L188" s="36"/>
      <c r="M188" s="197"/>
      <c r="N188" s="198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133</v>
      </c>
      <c r="AU188" s="14" t="s">
        <v>79</v>
      </c>
    </row>
    <row r="189" spans="1:65" s="2" customFormat="1" ht="24">
      <c r="A189" s="31"/>
      <c r="B189" s="32"/>
      <c r="C189" s="199" t="s">
        <v>270</v>
      </c>
      <c r="D189" s="199" t="s">
        <v>140</v>
      </c>
      <c r="E189" s="200" t="s">
        <v>817</v>
      </c>
      <c r="F189" s="201" t="s">
        <v>818</v>
      </c>
      <c r="G189" s="202" t="s">
        <v>130</v>
      </c>
      <c r="H189" s="203">
        <v>1</v>
      </c>
      <c r="I189" s="204"/>
      <c r="J189" s="205">
        <f>ROUND(I189*H189,2)</f>
        <v>0</v>
      </c>
      <c r="K189" s="201" t="s">
        <v>131</v>
      </c>
      <c r="L189" s="206"/>
      <c r="M189" s="207" t="s">
        <v>1</v>
      </c>
      <c r="N189" s="208" t="s">
        <v>37</v>
      </c>
      <c r="O189" s="68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2" t="s">
        <v>81</v>
      </c>
      <c r="AT189" s="192" t="s">
        <v>140</v>
      </c>
      <c r="AU189" s="192" t="s">
        <v>79</v>
      </c>
      <c r="AY189" s="14" t="s">
        <v>126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4" t="s">
        <v>79</v>
      </c>
      <c r="BK189" s="193">
        <f>ROUND(I189*H189,2)</f>
        <v>0</v>
      </c>
      <c r="BL189" s="14" t="s">
        <v>79</v>
      </c>
      <c r="BM189" s="192" t="s">
        <v>819</v>
      </c>
    </row>
    <row r="190" spans="1:65" s="2" customFormat="1" ht="11.25">
      <c r="A190" s="31"/>
      <c r="B190" s="32"/>
      <c r="C190" s="33"/>
      <c r="D190" s="194" t="s">
        <v>133</v>
      </c>
      <c r="E190" s="33"/>
      <c r="F190" s="195" t="s">
        <v>818</v>
      </c>
      <c r="G190" s="33"/>
      <c r="H190" s="33"/>
      <c r="I190" s="196"/>
      <c r="J190" s="33"/>
      <c r="K190" s="33"/>
      <c r="L190" s="36"/>
      <c r="M190" s="197"/>
      <c r="N190" s="198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133</v>
      </c>
      <c r="AU190" s="14" t="s">
        <v>79</v>
      </c>
    </row>
    <row r="191" spans="1:65" s="2" customFormat="1" ht="24">
      <c r="A191" s="31"/>
      <c r="B191" s="32"/>
      <c r="C191" s="199" t="s">
        <v>274</v>
      </c>
      <c r="D191" s="199" t="s">
        <v>140</v>
      </c>
      <c r="E191" s="200" t="s">
        <v>820</v>
      </c>
      <c r="F191" s="201" t="s">
        <v>821</v>
      </c>
      <c r="G191" s="202" t="s">
        <v>130</v>
      </c>
      <c r="H191" s="203">
        <v>1</v>
      </c>
      <c r="I191" s="204"/>
      <c r="J191" s="205">
        <f>ROUND(I191*H191,2)</f>
        <v>0</v>
      </c>
      <c r="K191" s="201" t="s">
        <v>131</v>
      </c>
      <c r="L191" s="206"/>
      <c r="M191" s="207" t="s">
        <v>1</v>
      </c>
      <c r="N191" s="208" t="s">
        <v>37</v>
      </c>
      <c r="O191" s="68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81</v>
      </c>
      <c r="AT191" s="192" t="s">
        <v>140</v>
      </c>
      <c r="AU191" s="192" t="s">
        <v>79</v>
      </c>
      <c r="AY191" s="14" t="s">
        <v>126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4" t="s">
        <v>79</v>
      </c>
      <c r="BK191" s="193">
        <f>ROUND(I191*H191,2)</f>
        <v>0</v>
      </c>
      <c r="BL191" s="14" t="s">
        <v>79</v>
      </c>
      <c r="BM191" s="192" t="s">
        <v>822</v>
      </c>
    </row>
    <row r="192" spans="1:65" s="2" customFormat="1" ht="19.5">
      <c r="A192" s="31"/>
      <c r="B192" s="32"/>
      <c r="C192" s="33"/>
      <c r="D192" s="194" t="s">
        <v>133</v>
      </c>
      <c r="E192" s="33"/>
      <c r="F192" s="195" t="s">
        <v>821</v>
      </c>
      <c r="G192" s="33"/>
      <c r="H192" s="33"/>
      <c r="I192" s="196"/>
      <c r="J192" s="33"/>
      <c r="K192" s="33"/>
      <c r="L192" s="36"/>
      <c r="M192" s="197"/>
      <c r="N192" s="198"/>
      <c r="O192" s="68"/>
      <c r="P192" s="68"/>
      <c r="Q192" s="68"/>
      <c r="R192" s="68"/>
      <c r="S192" s="68"/>
      <c r="T192" s="69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133</v>
      </c>
      <c r="AU192" s="14" t="s">
        <v>79</v>
      </c>
    </row>
    <row r="193" spans="1:65" s="2" customFormat="1" ht="24">
      <c r="A193" s="31"/>
      <c r="B193" s="32"/>
      <c r="C193" s="199" t="s">
        <v>278</v>
      </c>
      <c r="D193" s="199" t="s">
        <v>140</v>
      </c>
      <c r="E193" s="200" t="s">
        <v>823</v>
      </c>
      <c r="F193" s="201" t="s">
        <v>824</v>
      </c>
      <c r="G193" s="202" t="s">
        <v>130</v>
      </c>
      <c r="H193" s="203">
        <v>1</v>
      </c>
      <c r="I193" s="204"/>
      <c r="J193" s="205">
        <f>ROUND(I193*H193,2)</f>
        <v>0</v>
      </c>
      <c r="K193" s="201" t="s">
        <v>131</v>
      </c>
      <c r="L193" s="206"/>
      <c r="M193" s="207" t="s">
        <v>1</v>
      </c>
      <c r="N193" s="208" t="s">
        <v>37</v>
      </c>
      <c r="O193" s="68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81</v>
      </c>
      <c r="AT193" s="192" t="s">
        <v>140</v>
      </c>
      <c r="AU193" s="192" t="s">
        <v>79</v>
      </c>
      <c r="AY193" s="14" t="s">
        <v>126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4" t="s">
        <v>79</v>
      </c>
      <c r="BK193" s="193">
        <f>ROUND(I193*H193,2)</f>
        <v>0</v>
      </c>
      <c r="BL193" s="14" t="s">
        <v>79</v>
      </c>
      <c r="BM193" s="192" t="s">
        <v>825</v>
      </c>
    </row>
    <row r="194" spans="1:65" s="2" customFormat="1" ht="19.5">
      <c r="A194" s="31"/>
      <c r="B194" s="32"/>
      <c r="C194" s="33"/>
      <c r="D194" s="194" t="s">
        <v>133</v>
      </c>
      <c r="E194" s="33"/>
      <c r="F194" s="195" t="s">
        <v>824</v>
      </c>
      <c r="G194" s="33"/>
      <c r="H194" s="33"/>
      <c r="I194" s="196"/>
      <c r="J194" s="33"/>
      <c r="K194" s="33"/>
      <c r="L194" s="36"/>
      <c r="M194" s="197"/>
      <c r="N194" s="198"/>
      <c r="O194" s="68"/>
      <c r="P194" s="68"/>
      <c r="Q194" s="68"/>
      <c r="R194" s="68"/>
      <c r="S194" s="68"/>
      <c r="T194" s="69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4" t="s">
        <v>133</v>
      </c>
      <c r="AU194" s="14" t="s">
        <v>79</v>
      </c>
    </row>
    <row r="195" spans="1:65" s="2" customFormat="1" ht="24">
      <c r="A195" s="31"/>
      <c r="B195" s="32"/>
      <c r="C195" s="199" t="s">
        <v>282</v>
      </c>
      <c r="D195" s="199" t="s">
        <v>140</v>
      </c>
      <c r="E195" s="200" t="s">
        <v>826</v>
      </c>
      <c r="F195" s="201" t="s">
        <v>827</v>
      </c>
      <c r="G195" s="202" t="s">
        <v>130</v>
      </c>
      <c r="H195" s="203">
        <v>1</v>
      </c>
      <c r="I195" s="204"/>
      <c r="J195" s="205">
        <f>ROUND(I195*H195,2)</f>
        <v>0</v>
      </c>
      <c r="K195" s="201" t="s">
        <v>131</v>
      </c>
      <c r="L195" s="206"/>
      <c r="M195" s="207" t="s">
        <v>1</v>
      </c>
      <c r="N195" s="208" t="s">
        <v>37</v>
      </c>
      <c r="O195" s="68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2" t="s">
        <v>81</v>
      </c>
      <c r="AT195" s="192" t="s">
        <v>140</v>
      </c>
      <c r="AU195" s="192" t="s">
        <v>79</v>
      </c>
      <c r="AY195" s="14" t="s">
        <v>126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4" t="s">
        <v>79</v>
      </c>
      <c r="BK195" s="193">
        <f>ROUND(I195*H195,2)</f>
        <v>0</v>
      </c>
      <c r="BL195" s="14" t="s">
        <v>79</v>
      </c>
      <c r="BM195" s="192" t="s">
        <v>828</v>
      </c>
    </row>
    <row r="196" spans="1:65" s="2" customFormat="1" ht="19.5">
      <c r="A196" s="31"/>
      <c r="B196" s="32"/>
      <c r="C196" s="33"/>
      <c r="D196" s="194" t="s">
        <v>133</v>
      </c>
      <c r="E196" s="33"/>
      <c r="F196" s="195" t="s">
        <v>827</v>
      </c>
      <c r="G196" s="33"/>
      <c r="H196" s="33"/>
      <c r="I196" s="196"/>
      <c r="J196" s="33"/>
      <c r="K196" s="33"/>
      <c r="L196" s="36"/>
      <c r="M196" s="197"/>
      <c r="N196" s="198"/>
      <c r="O196" s="68"/>
      <c r="P196" s="68"/>
      <c r="Q196" s="68"/>
      <c r="R196" s="68"/>
      <c r="S196" s="68"/>
      <c r="T196" s="69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T196" s="14" t="s">
        <v>133</v>
      </c>
      <c r="AU196" s="14" t="s">
        <v>79</v>
      </c>
    </row>
    <row r="197" spans="1:65" s="2" customFormat="1" ht="24">
      <c r="A197" s="31"/>
      <c r="B197" s="32"/>
      <c r="C197" s="199" t="s">
        <v>286</v>
      </c>
      <c r="D197" s="199" t="s">
        <v>140</v>
      </c>
      <c r="E197" s="200" t="s">
        <v>829</v>
      </c>
      <c r="F197" s="201" t="s">
        <v>830</v>
      </c>
      <c r="G197" s="202" t="s">
        <v>130</v>
      </c>
      <c r="H197" s="203">
        <v>1</v>
      </c>
      <c r="I197" s="204"/>
      <c r="J197" s="205">
        <f>ROUND(I197*H197,2)</f>
        <v>0</v>
      </c>
      <c r="K197" s="201" t="s">
        <v>131</v>
      </c>
      <c r="L197" s="206"/>
      <c r="M197" s="207" t="s">
        <v>1</v>
      </c>
      <c r="N197" s="208" t="s">
        <v>37</v>
      </c>
      <c r="O197" s="68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81</v>
      </c>
      <c r="AT197" s="192" t="s">
        <v>140</v>
      </c>
      <c r="AU197" s="192" t="s">
        <v>79</v>
      </c>
      <c r="AY197" s="14" t="s">
        <v>126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4" t="s">
        <v>79</v>
      </c>
      <c r="BK197" s="193">
        <f>ROUND(I197*H197,2)</f>
        <v>0</v>
      </c>
      <c r="BL197" s="14" t="s">
        <v>79</v>
      </c>
      <c r="BM197" s="192" t="s">
        <v>831</v>
      </c>
    </row>
    <row r="198" spans="1:65" s="2" customFormat="1" ht="19.5">
      <c r="A198" s="31"/>
      <c r="B198" s="32"/>
      <c r="C198" s="33"/>
      <c r="D198" s="194" t="s">
        <v>133</v>
      </c>
      <c r="E198" s="33"/>
      <c r="F198" s="195" t="s">
        <v>830</v>
      </c>
      <c r="G198" s="33"/>
      <c r="H198" s="33"/>
      <c r="I198" s="196"/>
      <c r="J198" s="33"/>
      <c r="K198" s="33"/>
      <c r="L198" s="36"/>
      <c r="M198" s="197"/>
      <c r="N198" s="198"/>
      <c r="O198" s="68"/>
      <c r="P198" s="68"/>
      <c r="Q198" s="68"/>
      <c r="R198" s="68"/>
      <c r="S198" s="68"/>
      <c r="T198" s="69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4" t="s">
        <v>133</v>
      </c>
      <c r="AU198" s="14" t="s">
        <v>79</v>
      </c>
    </row>
    <row r="199" spans="1:65" s="2" customFormat="1" ht="24">
      <c r="A199" s="31"/>
      <c r="B199" s="32"/>
      <c r="C199" s="199" t="s">
        <v>290</v>
      </c>
      <c r="D199" s="199" t="s">
        <v>140</v>
      </c>
      <c r="E199" s="200" t="s">
        <v>832</v>
      </c>
      <c r="F199" s="201" t="s">
        <v>833</v>
      </c>
      <c r="G199" s="202" t="s">
        <v>130</v>
      </c>
      <c r="H199" s="203">
        <v>1</v>
      </c>
      <c r="I199" s="204"/>
      <c r="J199" s="205">
        <f>ROUND(I199*H199,2)</f>
        <v>0</v>
      </c>
      <c r="K199" s="201" t="s">
        <v>131</v>
      </c>
      <c r="L199" s="206"/>
      <c r="M199" s="207" t="s">
        <v>1</v>
      </c>
      <c r="N199" s="208" t="s">
        <v>37</v>
      </c>
      <c r="O199" s="68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81</v>
      </c>
      <c r="AT199" s="192" t="s">
        <v>140</v>
      </c>
      <c r="AU199" s="192" t="s">
        <v>79</v>
      </c>
      <c r="AY199" s="14" t="s">
        <v>126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4" t="s">
        <v>79</v>
      </c>
      <c r="BK199" s="193">
        <f>ROUND(I199*H199,2)</f>
        <v>0</v>
      </c>
      <c r="BL199" s="14" t="s">
        <v>79</v>
      </c>
      <c r="BM199" s="192" t="s">
        <v>834</v>
      </c>
    </row>
    <row r="200" spans="1:65" s="2" customFormat="1" ht="19.5">
      <c r="A200" s="31"/>
      <c r="B200" s="32"/>
      <c r="C200" s="33"/>
      <c r="D200" s="194" t="s">
        <v>133</v>
      </c>
      <c r="E200" s="33"/>
      <c r="F200" s="195" t="s">
        <v>833</v>
      </c>
      <c r="G200" s="33"/>
      <c r="H200" s="33"/>
      <c r="I200" s="196"/>
      <c r="J200" s="33"/>
      <c r="K200" s="33"/>
      <c r="L200" s="36"/>
      <c r="M200" s="197"/>
      <c r="N200" s="198"/>
      <c r="O200" s="68"/>
      <c r="P200" s="68"/>
      <c r="Q200" s="68"/>
      <c r="R200" s="68"/>
      <c r="S200" s="68"/>
      <c r="T200" s="69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T200" s="14" t="s">
        <v>133</v>
      </c>
      <c r="AU200" s="14" t="s">
        <v>79</v>
      </c>
    </row>
    <row r="201" spans="1:65" s="2" customFormat="1" ht="24">
      <c r="A201" s="31"/>
      <c r="B201" s="32"/>
      <c r="C201" s="199" t="s">
        <v>294</v>
      </c>
      <c r="D201" s="199" t="s">
        <v>140</v>
      </c>
      <c r="E201" s="200" t="s">
        <v>835</v>
      </c>
      <c r="F201" s="201" t="s">
        <v>836</v>
      </c>
      <c r="G201" s="202" t="s">
        <v>130</v>
      </c>
      <c r="H201" s="203">
        <v>1</v>
      </c>
      <c r="I201" s="204"/>
      <c r="J201" s="205">
        <f>ROUND(I201*H201,2)</f>
        <v>0</v>
      </c>
      <c r="K201" s="201" t="s">
        <v>131</v>
      </c>
      <c r="L201" s="206"/>
      <c r="M201" s="207" t="s">
        <v>1</v>
      </c>
      <c r="N201" s="208" t="s">
        <v>37</v>
      </c>
      <c r="O201" s="68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81</v>
      </c>
      <c r="AT201" s="192" t="s">
        <v>140</v>
      </c>
      <c r="AU201" s="192" t="s">
        <v>79</v>
      </c>
      <c r="AY201" s="14" t="s">
        <v>126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4" t="s">
        <v>79</v>
      </c>
      <c r="BK201" s="193">
        <f>ROUND(I201*H201,2)</f>
        <v>0</v>
      </c>
      <c r="BL201" s="14" t="s">
        <v>79</v>
      </c>
      <c r="BM201" s="192" t="s">
        <v>837</v>
      </c>
    </row>
    <row r="202" spans="1:65" s="2" customFormat="1" ht="19.5">
      <c r="A202" s="31"/>
      <c r="B202" s="32"/>
      <c r="C202" s="33"/>
      <c r="D202" s="194" t="s">
        <v>133</v>
      </c>
      <c r="E202" s="33"/>
      <c r="F202" s="195" t="s">
        <v>836</v>
      </c>
      <c r="G202" s="33"/>
      <c r="H202" s="33"/>
      <c r="I202" s="196"/>
      <c r="J202" s="33"/>
      <c r="K202" s="33"/>
      <c r="L202" s="36"/>
      <c r="M202" s="197"/>
      <c r="N202" s="198"/>
      <c r="O202" s="68"/>
      <c r="P202" s="68"/>
      <c r="Q202" s="68"/>
      <c r="R202" s="68"/>
      <c r="S202" s="68"/>
      <c r="T202" s="69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4" t="s">
        <v>133</v>
      </c>
      <c r="AU202" s="14" t="s">
        <v>79</v>
      </c>
    </row>
    <row r="203" spans="1:65" s="2" customFormat="1" ht="24">
      <c r="A203" s="31"/>
      <c r="B203" s="32"/>
      <c r="C203" s="199" t="s">
        <v>298</v>
      </c>
      <c r="D203" s="199" t="s">
        <v>140</v>
      </c>
      <c r="E203" s="200" t="s">
        <v>838</v>
      </c>
      <c r="F203" s="201" t="s">
        <v>839</v>
      </c>
      <c r="G203" s="202" t="s">
        <v>130</v>
      </c>
      <c r="H203" s="203">
        <v>1</v>
      </c>
      <c r="I203" s="204"/>
      <c r="J203" s="205">
        <f>ROUND(I203*H203,2)</f>
        <v>0</v>
      </c>
      <c r="K203" s="201" t="s">
        <v>131</v>
      </c>
      <c r="L203" s="206"/>
      <c r="M203" s="207" t="s">
        <v>1</v>
      </c>
      <c r="N203" s="208" t="s">
        <v>37</v>
      </c>
      <c r="O203" s="68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81</v>
      </c>
      <c r="AT203" s="192" t="s">
        <v>140</v>
      </c>
      <c r="AU203" s="192" t="s">
        <v>79</v>
      </c>
      <c r="AY203" s="14" t="s">
        <v>126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4" t="s">
        <v>79</v>
      </c>
      <c r="BK203" s="193">
        <f>ROUND(I203*H203,2)</f>
        <v>0</v>
      </c>
      <c r="BL203" s="14" t="s">
        <v>79</v>
      </c>
      <c r="BM203" s="192" t="s">
        <v>840</v>
      </c>
    </row>
    <row r="204" spans="1:65" s="2" customFormat="1" ht="19.5">
      <c r="A204" s="31"/>
      <c r="B204" s="32"/>
      <c r="C204" s="33"/>
      <c r="D204" s="194" t="s">
        <v>133</v>
      </c>
      <c r="E204" s="33"/>
      <c r="F204" s="195" t="s">
        <v>839</v>
      </c>
      <c r="G204" s="33"/>
      <c r="H204" s="33"/>
      <c r="I204" s="196"/>
      <c r="J204" s="33"/>
      <c r="K204" s="33"/>
      <c r="L204" s="36"/>
      <c r="M204" s="197"/>
      <c r="N204" s="198"/>
      <c r="O204" s="68"/>
      <c r="P204" s="68"/>
      <c r="Q204" s="68"/>
      <c r="R204" s="68"/>
      <c r="S204" s="68"/>
      <c r="T204" s="69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4" t="s">
        <v>133</v>
      </c>
      <c r="AU204" s="14" t="s">
        <v>79</v>
      </c>
    </row>
    <row r="205" spans="1:65" s="2" customFormat="1" ht="24">
      <c r="A205" s="31"/>
      <c r="B205" s="32"/>
      <c r="C205" s="199" t="s">
        <v>302</v>
      </c>
      <c r="D205" s="199" t="s">
        <v>140</v>
      </c>
      <c r="E205" s="200" t="s">
        <v>841</v>
      </c>
      <c r="F205" s="201" t="s">
        <v>842</v>
      </c>
      <c r="G205" s="202" t="s">
        <v>130</v>
      </c>
      <c r="H205" s="203">
        <v>1</v>
      </c>
      <c r="I205" s="204"/>
      <c r="J205" s="205">
        <f>ROUND(I205*H205,2)</f>
        <v>0</v>
      </c>
      <c r="K205" s="201" t="s">
        <v>131</v>
      </c>
      <c r="L205" s="206"/>
      <c r="M205" s="207" t="s">
        <v>1</v>
      </c>
      <c r="N205" s="208" t="s">
        <v>37</v>
      </c>
      <c r="O205" s="68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81</v>
      </c>
      <c r="AT205" s="192" t="s">
        <v>140</v>
      </c>
      <c r="AU205" s="192" t="s">
        <v>79</v>
      </c>
      <c r="AY205" s="14" t="s">
        <v>126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4" t="s">
        <v>79</v>
      </c>
      <c r="BK205" s="193">
        <f>ROUND(I205*H205,2)</f>
        <v>0</v>
      </c>
      <c r="BL205" s="14" t="s">
        <v>79</v>
      </c>
      <c r="BM205" s="192" t="s">
        <v>843</v>
      </c>
    </row>
    <row r="206" spans="1:65" s="2" customFormat="1" ht="19.5">
      <c r="A206" s="31"/>
      <c r="B206" s="32"/>
      <c r="C206" s="33"/>
      <c r="D206" s="194" t="s">
        <v>133</v>
      </c>
      <c r="E206" s="33"/>
      <c r="F206" s="195" t="s">
        <v>842</v>
      </c>
      <c r="G206" s="33"/>
      <c r="H206" s="33"/>
      <c r="I206" s="196"/>
      <c r="J206" s="33"/>
      <c r="K206" s="33"/>
      <c r="L206" s="36"/>
      <c r="M206" s="197"/>
      <c r="N206" s="198"/>
      <c r="O206" s="68"/>
      <c r="P206" s="68"/>
      <c r="Q206" s="68"/>
      <c r="R206" s="68"/>
      <c r="S206" s="68"/>
      <c r="T206" s="69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T206" s="14" t="s">
        <v>133</v>
      </c>
      <c r="AU206" s="14" t="s">
        <v>79</v>
      </c>
    </row>
    <row r="207" spans="1:65" s="2" customFormat="1" ht="24">
      <c r="A207" s="31"/>
      <c r="B207" s="32"/>
      <c r="C207" s="199" t="s">
        <v>306</v>
      </c>
      <c r="D207" s="199" t="s">
        <v>140</v>
      </c>
      <c r="E207" s="200" t="s">
        <v>844</v>
      </c>
      <c r="F207" s="201" t="s">
        <v>845</v>
      </c>
      <c r="G207" s="202" t="s">
        <v>130</v>
      </c>
      <c r="H207" s="203">
        <v>1</v>
      </c>
      <c r="I207" s="204"/>
      <c r="J207" s="205">
        <f>ROUND(I207*H207,2)</f>
        <v>0</v>
      </c>
      <c r="K207" s="201" t="s">
        <v>131</v>
      </c>
      <c r="L207" s="206"/>
      <c r="M207" s="207" t="s">
        <v>1</v>
      </c>
      <c r="N207" s="208" t="s">
        <v>37</v>
      </c>
      <c r="O207" s="68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81</v>
      </c>
      <c r="AT207" s="192" t="s">
        <v>140</v>
      </c>
      <c r="AU207" s="192" t="s">
        <v>79</v>
      </c>
      <c r="AY207" s="14" t="s">
        <v>126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4" t="s">
        <v>79</v>
      </c>
      <c r="BK207" s="193">
        <f>ROUND(I207*H207,2)</f>
        <v>0</v>
      </c>
      <c r="BL207" s="14" t="s">
        <v>79</v>
      </c>
      <c r="BM207" s="192" t="s">
        <v>846</v>
      </c>
    </row>
    <row r="208" spans="1:65" s="2" customFormat="1" ht="11.25">
      <c r="A208" s="31"/>
      <c r="B208" s="32"/>
      <c r="C208" s="33"/>
      <c r="D208" s="194" t="s">
        <v>133</v>
      </c>
      <c r="E208" s="33"/>
      <c r="F208" s="195" t="s">
        <v>845</v>
      </c>
      <c r="G208" s="33"/>
      <c r="H208" s="33"/>
      <c r="I208" s="196"/>
      <c r="J208" s="33"/>
      <c r="K208" s="33"/>
      <c r="L208" s="36"/>
      <c r="M208" s="197"/>
      <c r="N208" s="198"/>
      <c r="O208" s="68"/>
      <c r="P208" s="68"/>
      <c r="Q208" s="68"/>
      <c r="R208" s="68"/>
      <c r="S208" s="68"/>
      <c r="T208" s="69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4" t="s">
        <v>133</v>
      </c>
      <c r="AU208" s="14" t="s">
        <v>79</v>
      </c>
    </row>
    <row r="209" spans="1:65" s="2" customFormat="1" ht="24">
      <c r="A209" s="31"/>
      <c r="B209" s="32"/>
      <c r="C209" s="199" t="s">
        <v>310</v>
      </c>
      <c r="D209" s="199" t="s">
        <v>140</v>
      </c>
      <c r="E209" s="200" t="s">
        <v>847</v>
      </c>
      <c r="F209" s="201" t="s">
        <v>848</v>
      </c>
      <c r="G209" s="202" t="s">
        <v>130</v>
      </c>
      <c r="H209" s="203">
        <v>1</v>
      </c>
      <c r="I209" s="204"/>
      <c r="J209" s="205">
        <f>ROUND(I209*H209,2)</f>
        <v>0</v>
      </c>
      <c r="K209" s="201" t="s">
        <v>131</v>
      </c>
      <c r="L209" s="206"/>
      <c r="M209" s="207" t="s">
        <v>1</v>
      </c>
      <c r="N209" s="208" t="s">
        <v>37</v>
      </c>
      <c r="O209" s="68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2" t="s">
        <v>81</v>
      </c>
      <c r="AT209" s="192" t="s">
        <v>140</v>
      </c>
      <c r="AU209" s="192" t="s">
        <v>79</v>
      </c>
      <c r="AY209" s="14" t="s">
        <v>126</v>
      </c>
      <c r="BE209" s="193">
        <f>IF(N209="základní",J209,0)</f>
        <v>0</v>
      </c>
      <c r="BF209" s="193">
        <f>IF(N209="snížená",J209,0)</f>
        <v>0</v>
      </c>
      <c r="BG209" s="193">
        <f>IF(N209="zákl. přenesená",J209,0)</f>
        <v>0</v>
      </c>
      <c r="BH209" s="193">
        <f>IF(N209="sníž. přenesená",J209,0)</f>
        <v>0</v>
      </c>
      <c r="BI209" s="193">
        <f>IF(N209="nulová",J209,0)</f>
        <v>0</v>
      </c>
      <c r="BJ209" s="14" t="s">
        <v>79</v>
      </c>
      <c r="BK209" s="193">
        <f>ROUND(I209*H209,2)</f>
        <v>0</v>
      </c>
      <c r="BL209" s="14" t="s">
        <v>79</v>
      </c>
      <c r="BM209" s="192" t="s">
        <v>849</v>
      </c>
    </row>
    <row r="210" spans="1:65" s="2" customFormat="1" ht="11.25">
      <c r="A210" s="31"/>
      <c r="B210" s="32"/>
      <c r="C210" s="33"/>
      <c r="D210" s="194" t="s">
        <v>133</v>
      </c>
      <c r="E210" s="33"/>
      <c r="F210" s="195" t="s">
        <v>848</v>
      </c>
      <c r="G210" s="33"/>
      <c r="H210" s="33"/>
      <c r="I210" s="196"/>
      <c r="J210" s="33"/>
      <c r="K210" s="33"/>
      <c r="L210" s="36"/>
      <c r="M210" s="197"/>
      <c r="N210" s="198"/>
      <c r="O210" s="68"/>
      <c r="P210" s="68"/>
      <c r="Q210" s="68"/>
      <c r="R210" s="68"/>
      <c r="S210" s="68"/>
      <c r="T210" s="69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4" t="s">
        <v>133</v>
      </c>
      <c r="AU210" s="14" t="s">
        <v>79</v>
      </c>
    </row>
    <row r="211" spans="1:65" s="2" customFormat="1" ht="24">
      <c r="A211" s="31"/>
      <c r="B211" s="32"/>
      <c r="C211" s="199" t="s">
        <v>314</v>
      </c>
      <c r="D211" s="199" t="s">
        <v>140</v>
      </c>
      <c r="E211" s="200" t="s">
        <v>850</v>
      </c>
      <c r="F211" s="201" t="s">
        <v>851</v>
      </c>
      <c r="G211" s="202" t="s">
        <v>130</v>
      </c>
      <c r="H211" s="203">
        <v>1</v>
      </c>
      <c r="I211" s="204"/>
      <c r="J211" s="205">
        <f>ROUND(I211*H211,2)</f>
        <v>0</v>
      </c>
      <c r="K211" s="201" t="s">
        <v>131</v>
      </c>
      <c r="L211" s="206"/>
      <c r="M211" s="207" t="s">
        <v>1</v>
      </c>
      <c r="N211" s="208" t="s">
        <v>37</v>
      </c>
      <c r="O211" s="68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2" t="s">
        <v>81</v>
      </c>
      <c r="AT211" s="192" t="s">
        <v>140</v>
      </c>
      <c r="AU211" s="192" t="s">
        <v>79</v>
      </c>
      <c r="AY211" s="14" t="s">
        <v>126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4" t="s">
        <v>79</v>
      </c>
      <c r="BK211" s="193">
        <f>ROUND(I211*H211,2)</f>
        <v>0</v>
      </c>
      <c r="BL211" s="14" t="s">
        <v>79</v>
      </c>
      <c r="BM211" s="192" t="s">
        <v>852</v>
      </c>
    </row>
    <row r="212" spans="1:65" s="2" customFormat="1" ht="11.25">
      <c r="A212" s="31"/>
      <c r="B212" s="32"/>
      <c r="C212" s="33"/>
      <c r="D212" s="194" t="s">
        <v>133</v>
      </c>
      <c r="E212" s="33"/>
      <c r="F212" s="195" t="s">
        <v>851</v>
      </c>
      <c r="G212" s="33"/>
      <c r="H212" s="33"/>
      <c r="I212" s="196"/>
      <c r="J212" s="33"/>
      <c r="K212" s="33"/>
      <c r="L212" s="36"/>
      <c r="M212" s="197"/>
      <c r="N212" s="198"/>
      <c r="O212" s="68"/>
      <c r="P212" s="68"/>
      <c r="Q212" s="68"/>
      <c r="R212" s="68"/>
      <c r="S212" s="68"/>
      <c r="T212" s="69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4" t="s">
        <v>133</v>
      </c>
      <c r="AU212" s="14" t="s">
        <v>79</v>
      </c>
    </row>
    <row r="213" spans="1:65" s="2" customFormat="1" ht="24">
      <c r="A213" s="31"/>
      <c r="B213" s="32"/>
      <c r="C213" s="199" t="s">
        <v>318</v>
      </c>
      <c r="D213" s="199" t="s">
        <v>140</v>
      </c>
      <c r="E213" s="200" t="s">
        <v>853</v>
      </c>
      <c r="F213" s="201" t="s">
        <v>854</v>
      </c>
      <c r="G213" s="202" t="s">
        <v>130</v>
      </c>
      <c r="H213" s="203">
        <v>1</v>
      </c>
      <c r="I213" s="204"/>
      <c r="J213" s="205">
        <f>ROUND(I213*H213,2)</f>
        <v>0</v>
      </c>
      <c r="K213" s="201" t="s">
        <v>131</v>
      </c>
      <c r="L213" s="206"/>
      <c r="M213" s="207" t="s">
        <v>1</v>
      </c>
      <c r="N213" s="208" t="s">
        <v>37</v>
      </c>
      <c r="O213" s="68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2" t="s">
        <v>81</v>
      </c>
      <c r="AT213" s="192" t="s">
        <v>140</v>
      </c>
      <c r="AU213" s="192" t="s">
        <v>79</v>
      </c>
      <c r="AY213" s="14" t="s">
        <v>126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4" t="s">
        <v>79</v>
      </c>
      <c r="BK213" s="193">
        <f>ROUND(I213*H213,2)</f>
        <v>0</v>
      </c>
      <c r="BL213" s="14" t="s">
        <v>79</v>
      </c>
      <c r="BM213" s="192" t="s">
        <v>855</v>
      </c>
    </row>
    <row r="214" spans="1:65" s="2" customFormat="1" ht="11.25">
      <c r="A214" s="31"/>
      <c r="B214" s="32"/>
      <c r="C214" s="33"/>
      <c r="D214" s="194" t="s">
        <v>133</v>
      </c>
      <c r="E214" s="33"/>
      <c r="F214" s="195" t="s">
        <v>854</v>
      </c>
      <c r="G214" s="33"/>
      <c r="H214" s="33"/>
      <c r="I214" s="196"/>
      <c r="J214" s="33"/>
      <c r="K214" s="33"/>
      <c r="L214" s="36"/>
      <c r="M214" s="197"/>
      <c r="N214" s="198"/>
      <c r="O214" s="68"/>
      <c r="P214" s="68"/>
      <c r="Q214" s="68"/>
      <c r="R214" s="68"/>
      <c r="S214" s="68"/>
      <c r="T214" s="69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4" t="s">
        <v>133</v>
      </c>
      <c r="AU214" s="14" t="s">
        <v>79</v>
      </c>
    </row>
    <row r="215" spans="1:65" s="2" customFormat="1" ht="24">
      <c r="A215" s="31"/>
      <c r="B215" s="32"/>
      <c r="C215" s="199" t="s">
        <v>322</v>
      </c>
      <c r="D215" s="199" t="s">
        <v>140</v>
      </c>
      <c r="E215" s="200" t="s">
        <v>856</v>
      </c>
      <c r="F215" s="201" t="s">
        <v>857</v>
      </c>
      <c r="G215" s="202" t="s">
        <v>130</v>
      </c>
      <c r="H215" s="203">
        <v>1</v>
      </c>
      <c r="I215" s="204"/>
      <c r="J215" s="205">
        <f>ROUND(I215*H215,2)</f>
        <v>0</v>
      </c>
      <c r="K215" s="201" t="s">
        <v>131</v>
      </c>
      <c r="L215" s="206"/>
      <c r="M215" s="207" t="s">
        <v>1</v>
      </c>
      <c r="N215" s="208" t="s">
        <v>37</v>
      </c>
      <c r="O215" s="68"/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2" t="s">
        <v>81</v>
      </c>
      <c r="AT215" s="192" t="s">
        <v>140</v>
      </c>
      <c r="AU215" s="192" t="s">
        <v>79</v>
      </c>
      <c r="AY215" s="14" t="s">
        <v>126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4" t="s">
        <v>79</v>
      </c>
      <c r="BK215" s="193">
        <f>ROUND(I215*H215,2)</f>
        <v>0</v>
      </c>
      <c r="BL215" s="14" t="s">
        <v>79</v>
      </c>
      <c r="BM215" s="192" t="s">
        <v>858</v>
      </c>
    </row>
    <row r="216" spans="1:65" s="2" customFormat="1" ht="19.5">
      <c r="A216" s="31"/>
      <c r="B216" s="32"/>
      <c r="C216" s="33"/>
      <c r="D216" s="194" t="s">
        <v>133</v>
      </c>
      <c r="E216" s="33"/>
      <c r="F216" s="195" t="s">
        <v>857</v>
      </c>
      <c r="G216" s="33"/>
      <c r="H216" s="33"/>
      <c r="I216" s="196"/>
      <c r="J216" s="33"/>
      <c r="K216" s="33"/>
      <c r="L216" s="36"/>
      <c r="M216" s="197"/>
      <c r="N216" s="198"/>
      <c r="O216" s="68"/>
      <c r="P216" s="68"/>
      <c r="Q216" s="68"/>
      <c r="R216" s="68"/>
      <c r="S216" s="68"/>
      <c r="T216" s="69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4" t="s">
        <v>133</v>
      </c>
      <c r="AU216" s="14" t="s">
        <v>79</v>
      </c>
    </row>
    <row r="217" spans="1:65" s="2" customFormat="1" ht="24">
      <c r="A217" s="31"/>
      <c r="B217" s="32"/>
      <c r="C217" s="199" t="s">
        <v>326</v>
      </c>
      <c r="D217" s="199" t="s">
        <v>140</v>
      </c>
      <c r="E217" s="200" t="s">
        <v>859</v>
      </c>
      <c r="F217" s="201" t="s">
        <v>860</v>
      </c>
      <c r="G217" s="202" t="s">
        <v>130</v>
      </c>
      <c r="H217" s="203">
        <v>1</v>
      </c>
      <c r="I217" s="204"/>
      <c r="J217" s="205">
        <f>ROUND(I217*H217,2)</f>
        <v>0</v>
      </c>
      <c r="K217" s="201" t="s">
        <v>131</v>
      </c>
      <c r="L217" s="206"/>
      <c r="M217" s="207" t="s">
        <v>1</v>
      </c>
      <c r="N217" s="208" t="s">
        <v>37</v>
      </c>
      <c r="O217" s="68"/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2" t="s">
        <v>81</v>
      </c>
      <c r="AT217" s="192" t="s">
        <v>140</v>
      </c>
      <c r="AU217" s="192" t="s">
        <v>79</v>
      </c>
      <c r="AY217" s="14" t="s">
        <v>126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4" t="s">
        <v>79</v>
      </c>
      <c r="BK217" s="193">
        <f>ROUND(I217*H217,2)</f>
        <v>0</v>
      </c>
      <c r="BL217" s="14" t="s">
        <v>79</v>
      </c>
      <c r="BM217" s="192" t="s">
        <v>861</v>
      </c>
    </row>
    <row r="218" spans="1:65" s="2" customFormat="1" ht="19.5">
      <c r="A218" s="31"/>
      <c r="B218" s="32"/>
      <c r="C218" s="33"/>
      <c r="D218" s="194" t="s">
        <v>133</v>
      </c>
      <c r="E218" s="33"/>
      <c r="F218" s="195" t="s">
        <v>860</v>
      </c>
      <c r="G218" s="33"/>
      <c r="H218" s="33"/>
      <c r="I218" s="196"/>
      <c r="J218" s="33"/>
      <c r="K218" s="33"/>
      <c r="L218" s="36"/>
      <c r="M218" s="197"/>
      <c r="N218" s="198"/>
      <c r="O218" s="68"/>
      <c r="P218" s="68"/>
      <c r="Q218" s="68"/>
      <c r="R218" s="68"/>
      <c r="S218" s="68"/>
      <c r="T218" s="69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4" t="s">
        <v>133</v>
      </c>
      <c r="AU218" s="14" t="s">
        <v>79</v>
      </c>
    </row>
    <row r="219" spans="1:65" s="2" customFormat="1" ht="24">
      <c r="A219" s="31"/>
      <c r="B219" s="32"/>
      <c r="C219" s="199" t="s">
        <v>330</v>
      </c>
      <c r="D219" s="199" t="s">
        <v>140</v>
      </c>
      <c r="E219" s="200" t="s">
        <v>862</v>
      </c>
      <c r="F219" s="201" t="s">
        <v>863</v>
      </c>
      <c r="G219" s="202" t="s">
        <v>130</v>
      </c>
      <c r="H219" s="203">
        <v>1</v>
      </c>
      <c r="I219" s="204"/>
      <c r="J219" s="205">
        <f>ROUND(I219*H219,2)</f>
        <v>0</v>
      </c>
      <c r="K219" s="201" t="s">
        <v>131</v>
      </c>
      <c r="L219" s="206"/>
      <c r="M219" s="207" t="s">
        <v>1</v>
      </c>
      <c r="N219" s="208" t="s">
        <v>37</v>
      </c>
      <c r="O219" s="68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2" t="s">
        <v>81</v>
      </c>
      <c r="AT219" s="192" t="s">
        <v>140</v>
      </c>
      <c r="AU219" s="192" t="s">
        <v>79</v>
      </c>
      <c r="AY219" s="14" t="s">
        <v>126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4" t="s">
        <v>79</v>
      </c>
      <c r="BK219" s="193">
        <f>ROUND(I219*H219,2)</f>
        <v>0</v>
      </c>
      <c r="BL219" s="14" t="s">
        <v>79</v>
      </c>
      <c r="BM219" s="192" t="s">
        <v>864</v>
      </c>
    </row>
    <row r="220" spans="1:65" s="2" customFormat="1" ht="19.5">
      <c r="A220" s="31"/>
      <c r="B220" s="32"/>
      <c r="C220" s="33"/>
      <c r="D220" s="194" t="s">
        <v>133</v>
      </c>
      <c r="E220" s="33"/>
      <c r="F220" s="195" t="s">
        <v>863</v>
      </c>
      <c r="G220" s="33"/>
      <c r="H220" s="33"/>
      <c r="I220" s="196"/>
      <c r="J220" s="33"/>
      <c r="K220" s="33"/>
      <c r="L220" s="36"/>
      <c r="M220" s="197"/>
      <c r="N220" s="198"/>
      <c r="O220" s="68"/>
      <c r="P220" s="68"/>
      <c r="Q220" s="68"/>
      <c r="R220" s="68"/>
      <c r="S220" s="68"/>
      <c r="T220" s="69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4" t="s">
        <v>133</v>
      </c>
      <c r="AU220" s="14" t="s">
        <v>79</v>
      </c>
    </row>
    <row r="221" spans="1:65" s="2" customFormat="1" ht="24">
      <c r="A221" s="31"/>
      <c r="B221" s="32"/>
      <c r="C221" s="199" t="s">
        <v>334</v>
      </c>
      <c r="D221" s="199" t="s">
        <v>140</v>
      </c>
      <c r="E221" s="200" t="s">
        <v>865</v>
      </c>
      <c r="F221" s="201" t="s">
        <v>866</v>
      </c>
      <c r="G221" s="202" t="s">
        <v>130</v>
      </c>
      <c r="H221" s="203">
        <v>1</v>
      </c>
      <c r="I221" s="204"/>
      <c r="J221" s="205">
        <f>ROUND(I221*H221,2)</f>
        <v>0</v>
      </c>
      <c r="K221" s="201" t="s">
        <v>131</v>
      </c>
      <c r="L221" s="206"/>
      <c r="M221" s="207" t="s">
        <v>1</v>
      </c>
      <c r="N221" s="208" t="s">
        <v>37</v>
      </c>
      <c r="O221" s="68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2" t="s">
        <v>81</v>
      </c>
      <c r="AT221" s="192" t="s">
        <v>140</v>
      </c>
      <c r="AU221" s="192" t="s">
        <v>79</v>
      </c>
      <c r="AY221" s="14" t="s">
        <v>126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4" t="s">
        <v>79</v>
      </c>
      <c r="BK221" s="193">
        <f>ROUND(I221*H221,2)</f>
        <v>0</v>
      </c>
      <c r="BL221" s="14" t="s">
        <v>79</v>
      </c>
      <c r="BM221" s="192" t="s">
        <v>867</v>
      </c>
    </row>
    <row r="222" spans="1:65" s="2" customFormat="1" ht="19.5">
      <c r="A222" s="31"/>
      <c r="B222" s="32"/>
      <c r="C222" s="33"/>
      <c r="D222" s="194" t="s">
        <v>133</v>
      </c>
      <c r="E222" s="33"/>
      <c r="F222" s="195" t="s">
        <v>866</v>
      </c>
      <c r="G222" s="33"/>
      <c r="H222" s="33"/>
      <c r="I222" s="196"/>
      <c r="J222" s="33"/>
      <c r="K222" s="33"/>
      <c r="L222" s="36"/>
      <c r="M222" s="197"/>
      <c r="N222" s="198"/>
      <c r="O222" s="68"/>
      <c r="P222" s="68"/>
      <c r="Q222" s="68"/>
      <c r="R222" s="68"/>
      <c r="S222" s="68"/>
      <c r="T222" s="69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4" t="s">
        <v>133</v>
      </c>
      <c r="AU222" s="14" t="s">
        <v>79</v>
      </c>
    </row>
    <row r="223" spans="1:65" s="2" customFormat="1" ht="24">
      <c r="A223" s="31"/>
      <c r="B223" s="32"/>
      <c r="C223" s="199" t="s">
        <v>338</v>
      </c>
      <c r="D223" s="199" t="s">
        <v>140</v>
      </c>
      <c r="E223" s="200" t="s">
        <v>868</v>
      </c>
      <c r="F223" s="201" t="s">
        <v>869</v>
      </c>
      <c r="G223" s="202" t="s">
        <v>130</v>
      </c>
      <c r="H223" s="203">
        <v>1</v>
      </c>
      <c r="I223" s="204"/>
      <c r="J223" s="205">
        <f>ROUND(I223*H223,2)</f>
        <v>0</v>
      </c>
      <c r="K223" s="201" t="s">
        <v>131</v>
      </c>
      <c r="L223" s="206"/>
      <c r="M223" s="207" t="s">
        <v>1</v>
      </c>
      <c r="N223" s="208" t="s">
        <v>37</v>
      </c>
      <c r="O223" s="68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2" t="s">
        <v>81</v>
      </c>
      <c r="AT223" s="192" t="s">
        <v>140</v>
      </c>
      <c r="AU223" s="192" t="s">
        <v>79</v>
      </c>
      <c r="AY223" s="14" t="s">
        <v>126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4" t="s">
        <v>79</v>
      </c>
      <c r="BK223" s="193">
        <f>ROUND(I223*H223,2)</f>
        <v>0</v>
      </c>
      <c r="BL223" s="14" t="s">
        <v>79</v>
      </c>
      <c r="BM223" s="192" t="s">
        <v>870</v>
      </c>
    </row>
    <row r="224" spans="1:65" s="2" customFormat="1" ht="19.5">
      <c r="A224" s="31"/>
      <c r="B224" s="32"/>
      <c r="C224" s="33"/>
      <c r="D224" s="194" t="s">
        <v>133</v>
      </c>
      <c r="E224" s="33"/>
      <c r="F224" s="195" t="s">
        <v>869</v>
      </c>
      <c r="G224" s="33"/>
      <c r="H224" s="33"/>
      <c r="I224" s="196"/>
      <c r="J224" s="33"/>
      <c r="K224" s="33"/>
      <c r="L224" s="36"/>
      <c r="M224" s="197"/>
      <c r="N224" s="198"/>
      <c r="O224" s="68"/>
      <c r="P224" s="68"/>
      <c r="Q224" s="68"/>
      <c r="R224" s="68"/>
      <c r="S224" s="68"/>
      <c r="T224" s="69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4" t="s">
        <v>133</v>
      </c>
      <c r="AU224" s="14" t="s">
        <v>79</v>
      </c>
    </row>
    <row r="225" spans="1:65" s="2" customFormat="1" ht="24">
      <c r="A225" s="31"/>
      <c r="B225" s="32"/>
      <c r="C225" s="199" t="s">
        <v>342</v>
      </c>
      <c r="D225" s="199" t="s">
        <v>140</v>
      </c>
      <c r="E225" s="200" t="s">
        <v>871</v>
      </c>
      <c r="F225" s="201" t="s">
        <v>872</v>
      </c>
      <c r="G225" s="202" t="s">
        <v>130</v>
      </c>
      <c r="H225" s="203">
        <v>1</v>
      </c>
      <c r="I225" s="204"/>
      <c r="J225" s="205">
        <f>ROUND(I225*H225,2)</f>
        <v>0</v>
      </c>
      <c r="K225" s="201" t="s">
        <v>131</v>
      </c>
      <c r="L225" s="206"/>
      <c r="M225" s="207" t="s">
        <v>1</v>
      </c>
      <c r="N225" s="208" t="s">
        <v>37</v>
      </c>
      <c r="O225" s="68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2" t="s">
        <v>81</v>
      </c>
      <c r="AT225" s="192" t="s">
        <v>140</v>
      </c>
      <c r="AU225" s="192" t="s">
        <v>79</v>
      </c>
      <c r="AY225" s="14" t="s">
        <v>126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4" t="s">
        <v>79</v>
      </c>
      <c r="BK225" s="193">
        <f>ROUND(I225*H225,2)</f>
        <v>0</v>
      </c>
      <c r="BL225" s="14" t="s">
        <v>79</v>
      </c>
      <c r="BM225" s="192" t="s">
        <v>873</v>
      </c>
    </row>
    <row r="226" spans="1:65" s="2" customFormat="1" ht="19.5">
      <c r="A226" s="31"/>
      <c r="B226" s="32"/>
      <c r="C226" s="33"/>
      <c r="D226" s="194" t="s">
        <v>133</v>
      </c>
      <c r="E226" s="33"/>
      <c r="F226" s="195" t="s">
        <v>872</v>
      </c>
      <c r="G226" s="33"/>
      <c r="H226" s="33"/>
      <c r="I226" s="196"/>
      <c r="J226" s="33"/>
      <c r="K226" s="33"/>
      <c r="L226" s="36"/>
      <c r="M226" s="197"/>
      <c r="N226" s="198"/>
      <c r="O226" s="68"/>
      <c r="P226" s="68"/>
      <c r="Q226" s="68"/>
      <c r="R226" s="68"/>
      <c r="S226" s="68"/>
      <c r="T226" s="69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T226" s="14" t="s">
        <v>133</v>
      </c>
      <c r="AU226" s="14" t="s">
        <v>79</v>
      </c>
    </row>
    <row r="227" spans="1:65" s="2" customFormat="1" ht="24">
      <c r="A227" s="31"/>
      <c r="B227" s="32"/>
      <c r="C227" s="199" t="s">
        <v>346</v>
      </c>
      <c r="D227" s="199" t="s">
        <v>140</v>
      </c>
      <c r="E227" s="200" t="s">
        <v>874</v>
      </c>
      <c r="F227" s="201" t="s">
        <v>875</v>
      </c>
      <c r="G227" s="202" t="s">
        <v>130</v>
      </c>
      <c r="H227" s="203">
        <v>1</v>
      </c>
      <c r="I227" s="204"/>
      <c r="J227" s="205">
        <f>ROUND(I227*H227,2)</f>
        <v>0</v>
      </c>
      <c r="K227" s="201" t="s">
        <v>131</v>
      </c>
      <c r="L227" s="206"/>
      <c r="M227" s="207" t="s">
        <v>1</v>
      </c>
      <c r="N227" s="208" t="s">
        <v>37</v>
      </c>
      <c r="O227" s="68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2" t="s">
        <v>81</v>
      </c>
      <c r="AT227" s="192" t="s">
        <v>140</v>
      </c>
      <c r="AU227" s="192" t="s">
        <v>79</v>
      </c>
      <c r="AY227" s="14" t="s">
        <v>126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4" t="s">
        <v>79</v>
      </c>
      <c r="BK227" s="193">
        <f>ROUND(I227*H227,2)</f>
        <v>0</v>
      </c>
      <c r="BL227" s="14" t="s">
        <v>79</v>
      </c>
      <c r="BM227" s="192" t="s">
        <v>876</v>
      </c>
    </row>
    <row r="228" spans="1:65" s="2" customFormat="1" ht="19.5">
      <c r="A228" s="31"/>
      <c r="B228" s="32"/>
      <c r="C228" s="33"/>
      <c r="D228" s="194" t="s">
        <v>133</v>
      </c>
      <c r="E228" s="33"/>
      <c r="F228" s="195" t="s">
        <v>875</v>
      </c>
      <c r="G228" s="33"/>
      <c r="H228" s="33"/>
      <c r="I228" s="196"/>
      <c r="J228" s="33"/>
      <c r="K228" s="33"/>
      <c r="L228" s="36"/>
      <c r="M228" s="197"/>
      <c r="N228" s="198"/>
      <c r="O228" s="68"/>
      <c r="P228" s="68"/>
      <c r="Q228" s="68"/>
      <c r="R228" s="68"/>
      <c r="S228" s="68"/>
      <c r="T228" s="69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4" t="s">
        <v>133</v>
      </c>
      <c r="AU228" s="14" t="s">
        <v>79</v>
      </c>
    </row>
    <row r="229" spans="1:65" s="2" customFormat="1" ht="24">
      <c r="A229" s="31"/>
      <c r="B229" s="32"/>
      <c r="C229" s="199" t="s">
        <v>350</v>
      </c>
      <c r="D229" s="199" t="s">
        <v>140</v>
      </c>
      <c r="E229" s="200" t="s">
        <v>877</v>
      </c>
      <c r="F229" s="201" t="s">
        <v>878</v>
      </c>
      <c r="G229" s="202" t="s">
        <v>130</v>
      </c>
      <c r="H229" s="203">
        <v>1</v>
      </c>
      <c r="I229" s="204"/>
      <c r="J229" s="205">
        <f>ROUND(I229*H229,2)</f>
        <v>0</v>
      </c>
      <c r="K229" s="201" t="s">
        <v>131</v>
      </c>
      <c r="L229" s="206"/>
      <c r="M229" s="207" t="s">
        <v>1</v>
      </c>
      <c r="N229" s="208" t="s">
        <v>37</v>
      </c>
      <c r="O229" s="68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2" t="s">
        <v>81</v>
      </c>
      <c r="AT229" s="192" t="s">
        <v>140</v>
      </c>
      <c r="AU229" s="192" t="s">
        <v>79</v>
      </c>
      <c r="AY229" s="14" t="s">
        <v>126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4" t="s">
        <v>79</v>
      </c>
      <c r="BK229" s="193">
        <f>ROUND(I229*H229,2)</f>
        <v>0</v>
      </c>
      <c r="BL229" s="14" t="s">
        <v>79</v>
      </c>
      <c r="BM229" s="192" t="s">
        <v>879</v>
      </c>
    </row>
    <row r="230" spans="1:65" s="2" customFormat="1" ht="19.5">
      <c r="A230" s="31"/>
      <c r="B230" s="32"/>
      <c r="C230" s="33"/>
      <c r="D230" s="194" t="s">
        <v>133</v>
      </c>
      <c r="E230" s="33"/>
      <c r="F230" s="195" t="s">
        <v>878</v>
      </c>
      <c r="G230" s="33"/>
      <c r="H230" s="33"/>
      <c r="I230" s="196"/>
      <c r="J230" s="33"/>
      <c r="K230" s="33"/>
      <c r="L230" s="36"/>
      <c r="M230" s="197"/>
      <c r="N230" s="198"/>
      <c r="O230" s="68"/>
      <c r="P230" s="68"/>
      <c r="Q230" s="68"/>
      <c r="R230" s="68"/>
      <c r="S230" s="68"/>
      <c r="T230" s="69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4" t="s">
        <v>133</v>
      </c>
      <c r="AU230" s="14" t="s">
        <v>79</v>
      </c>
    </row>
    <row r="231" spans="1:65" s="2" customFormat="1" ht="24">
      <c r="A231" s="31"/>
      <c r="B231" s="32"/>
      <c r="C231" s="199" t="s">
        <v>355</v>
      </c>
      <c r="D231" s="199" t="s">
        <v>140</v>
      </c>
      <c r="E231" s="200" t="s">
        <v>880</v>
      </c>
      <c r="F231" s="201" t="s">
        <v>881</v>
      </c>
      <c r="G231" s="202" t="s">
        <v>130</v>
      </c>
      <c r="H231" s="203">
        <v>1</v>
      </c>
      <c r="I231" s="204"/>
      <c r="J231" s="205">
        <f>ROUND(I231*H231,2)</f>
        <v>0</v>
      </c>
      <c r="K231" s="201" t="s">
        <v>131</v>
      </c>
      <c r="L231" s="206"/>
      <c r="M231" s="207" t="s">
        <v>1</v>
      </c>
      <c r="N231" s="208" t="s">
        <v>37</v>
      </c>
      <c r="O231" s="68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2" t="s">
        <v>81</v>
      </c>
      <c r="AT231" s="192" t="s">
        <v>140</v>
      </c>
      <c r="AU231" s="192" t="s">
        <v>79</v>
      </c>
      <c r="AY231" s="14" t="s">
        <v>126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4" t="s">
        <v>79</v>
      </c>
      <c r="BK231" s="193">
        <f>ROUND(I231*H231,2)</f>
        <v>0</v>
      </c>
      <c r="BL231" s="14" t="s">
        <v>79</v>
      </c>
      <c r="BM231" s="192" t="s">
        <v>882</v>
      </c>
    </row>
    <row r="232" spans="1:65" s="2" customFormat="1" ht="11.25">
      <c r="A232" s="31"/>
      <c r="B232" s="32"/>
      <c r="C232" s="33"/>
      <c r="D232" s="194" t="s">
        <v>133</v>
      </c>
      <c r="E232" s="33"/>
      <c r="F232" s="195" t="s">
        <v>881</v>
      </c>
      <c r="G232" s="33"/>
      <c r="H232" s="33"/>
      <c r="I232" s="196"/>
      <c r="J232" s="33"/>
      <c r="K232" s="33"/>
      <c r="L232" s="36"/>
      <c r="M232" s="197"/>
      <c r="N232" s="198"/>
      <c r="O232" s="68"/>
      <c r="P232" s="68"/>
      <c r="Q232" s="68"/>
      <c r="R232" s="68"/>
      <c r="S232" s="68"/>
      <c r="T232" s="69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4" t="s">
        <v>133</v>
      </c>
      <c r="AU232" s="14" t="s">
        <v>79</v>
      </c>
    </row>
    <row r="233" spans="1:65" s="2" customFormat="1" ht="24">
      <c r="A233" s="31"/>
      <c r="B233" s="32"/>
      <c r="C233" s="199" t="s">
        <v>360</v>
      </c>
      <c r="D233" s="199" t="s">
        <v>140</v>
      </c>
      <c r="E233" s="200" t="s">
        <v>883</v>
      </c>
      <c r="F233" s="201" t="s">
        <v>884</v>
      </c>
      <c r="G233" s="202" t="s">
        <v>130</v>
      </c>
      <c r="H233" s="203">
        <v>1</v>
      </c>
      <c r="I233" s="204"/>
      <c r="J233" s="205">
        <f>ROUND(I233*H233,2)</f>
        <v>0</v>
      </c>
      <c r="K233" s="201" t="s">
        <v>131</v>
      </c>
      <c r="L233" s="206"/>
      <c r="M233" s="207" t="s">
        <v>1</v>
      </c>
      <c r="N233" s="208" t="s">
        <v>37</v>
      </c>
      <c r="O233" s="68"/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2" t="s">
        <v>81</v>
      </c>
      <c r="AT233" s="192" t="s">
        <v>140</v>
      </c>
      <c r="AU233" s="192" t="s">
        <v>79</v>
      </c>
      <c r="AY233" s="14" t="s">
        <v>126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4" t="s">
        <v>79</v>
      </c>
      <c r="BK233" s="193">
        <f>ROUND(I233*H233,2)</f>
        <v>0</v>
      </c>
      <c r="BL233" s="14" t="s">
        <v>79</v>
      </c>
      <c r="BM233" s="192" t="s">
        <v>885</v>
      </c>
    </row>
    <row r="234" spans="1:65" s="2" customFormat="1" ht="19.5">
      <c r="A234" s="31"/>
      <c r="B234" s="32"/>
      <c r="C234" s="33"/>
      <c r="D234" s="194" t="s">
        <v>133</v>
      </c>
      <c r="E234" s="33"/>
      <c r="F234" s="195" t="s">
        <v>884</v>
      </c>
      <c r="G234" s="33"/>
      <c r="H234" s="33"/>
      <c r="I234" s="196"/>
      <c r="J234" s="33"/>
      <c r="K234" s="33"/>
      <c r="L234" s="36"/>
      <c r="M234" s="197"/>
      <c r="N234" s="198"/>
      <c r="O234" s="68"/>
      <c r="P234" s="68"/>
      <c r="Q234" s="68"/>
      <c r="R234" s="68"/>
      <c r="S234" s="68"/>
      <c r="T234" s="69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4" t="s">
        <v>133</v>
      </c>
      <c r="AU234" s="14" t="s">
        <v>79</v>
      </c>
    </row>
    <row r="235" spans="1:65" s="2" customFormat="1" ht="24">
      <c r="A235" s="31"/>
      <c r="B235" s="32"/>
      <c r="C235" s="199" t="s">
        <v>365</v>
      </c>
      <c r="D235" s="199" t="s">
        <v>140</v>
      </c>
      <c r="E235" s="200" t="s">
        <v>886</v>
      </c>
      <c r="F235" s="201" t="s">
        <v>887</v>
      </c>
      <c r="G235" s="202" t="s">
        <v>130</v>
      </c>
      <c r="H235" s="203">
        <v>1</v>
      </c>
      <c r="I235" s="204"/>
      <c r="J235" s="205">
        <f>ROUND(I235*H235,2)</f>
        <v>0</v>
      </c>
      <c r="K235" s="201" t="s">
        <v>131</v>
      </c>
      <c r="L235" s="206"/>
      <c r="M235" s="207" t="s">
        <v>1</v>
      </c>
      <c r="N235" s="208" t="s">
        <v>37</v>
      </c>
      <c r="O235" s="68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2" t="s">
        <v>81</v>
      </c>
      <c r="AT235" s="192" t="s">
        <v>140</v>
      </c>
      <c r="AU235" s="192" t="s">
        <v>79</v>
      </c>
      <c r="AY235" s="14" t="s">
        <v>126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4" t="s">
        <v>79</v>
      </c>
      <c r="BK235" s="193">
        <f>ROUND(I235*H235,2)</f>
        <v>0</v>
      </c>
      <c r="BL235" s="14" t="s">
        <v>79</v>
      </c>
      <c r="BM235" s="192" t="s">
        <v>888</v>
      </c>
    </row>
    <row r="236" spans="1:65" s="2" customFormat="1" ht="19.5">
      <c r="A236" s="31"/>
      <c r="B236" s="32"/>
      <c r="C236" s="33"/>
      <c r="D236" s="194" t="s">
        <v>133</v>
      </c>
      <c r="E236" s="33"/>
      <c r="F236" s="195" t="s">
        <v>887</v>
      </c>
      <c r="G236" s="33"/>
      <c r="H236" s="33"/>
      <c r="I236" s="196"/>
      <c r="J236" s="33"/>
      <c r="K236" s="33"/>
      <c r="L236" s="36"/>
      <c r="M236" s="197"/>
      <c r="N236" s="198"/>
      <c r="O236" s="68"/>
      <c r="P236" s="68"/>
      <c r="Q236" s="68"/>
      <c r="R236" s="68"/>
      <c r="S236" s="68"/>
      <c r="T236" s="69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4" t="s">
        <v>133</v>
      </c>
      <c r="AU236" s="14" t="s">
        <v>79</v>
      </c>
    </row>
    <row r="237" spans="1:65" s="2" customFormat="1" ht="24">
      <c r="A237" s="31"/>
      <c r="B237" s="32"/>
      <c r="C237" s="199" t="s">
        <v>370</v>
      </c>
      <c r="D237" s="199" t="s">
        <v>140</v>
      </c>
      <c r="E237" s="200" t="s">
        <v>889</v>
      </c>
      <c r="F237" s="201" t="s">
        <v>890</v>
      </c>
      <c r="G237" s="202" t="s">
        <v>130</v>
      </c>
      <c r="H237" s="203">
        <v>1</v>
      </c>
      <c r="I237" s="204"/>
      <c r="J237" s="205">
        <f>ROUND(I237*H237,2)</f>
        <v>0</v>
      </c>
      <c r="K237" s="201" t="s">
        <v>131</v>
      </c>
      <c r="L237" s="206"/>
      <c r="M237" s="207" t="s">
        <v>1</v>
      </c>
      <c r="N237" s="208" t="s">
        <v>37</v>
      </c>
      <c r="O237" s="68"/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2" t="s">
        <v>81</v>
      </c>
      <c r="AT237" s="192" t="s">
        <v>140</v>
      </c>
      <c r="AU237" s="192" t="s">
        <v>79</v>
      </c>
      <c r="AY237" s="14" t="s">
        <v>126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4" t="s">
        <v>79</v>
      </c>
      <c r="BK237" s="193">
        <f>ROUND(I237*H237,2)</f>
        <v>0</v>
      </c>
      <c r="BL237" s="14" t="s">
        <v>79</v>
      </c>
      <c r="BM237" s="192" t="s">
        <v>891</v>
      </c>
    </row>
    <row r="238" spans="1:65" s="2" customFormat="1" ht="11.25">
      <c r="A238" s="31"/>
      <c r="B238" s="32"/>
      <c r="C238" s="33"/>
      <c r="D238" s="194" t="s">
        <v>133</v>
      </c>
      <c r="E238" s="33"/>
      <c r="F238" s="195" t="s">
        <v>890</v>
      </c>
      <c r="G238" s="33"/>
      <c r="H238" s="33"/>
      <c r="I238" s="196"/>
      <c r="J238" s="33"/>
      <c r="K238" s="33"/>
      <c r="L238" s="36"/>
      <c r="M238" s="197"/>
      <c r="N238" s="198"/>
      <c r="O238" s="68"/>
      <c r="P238" s="68"/>
      <c r="Q238" s="68"/>
      <c r="R238" s="68"/>
      <c r="S238" s="68"/>
      <c r="T238" s="69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4" t="s">
        <v>133</v>
      </c>
      <c r="AU238" s="14" t="s">
        <v>79</v>
      </c>
    </row>
    <row r="239" spans="1:65" s="2" customFormat="1" ht="24">
      <c r="A239" s="31"/>
      <c r="B239" s="32"/>
      <c r="C239" s="199" t="s">
        <v>375</v>
      </c>
      <c r="D239" s="199" t="s">
        <v>140</v>
      </c>
      <c r="E239" s="200" t="s">
        <v>892</v>
      </c>
      <c r="F239" s="201" t="s">
        <v>893</v>
      </c>
      <c r="G239" s="202" t="s">
        <v>130</v>
      </c>
      <c r="H239" s="203">
        <v>1</v>
      </c>
      <c r="I239" s="204"/>
      <c r="J239" s="205">
        <f>ROUND(I239*H239,2)</f>
        <v>0</v>
      </c>
      <c r="K239" s="201" t="s">
        <v>131</v>
      </c>
      <c r="L239" s="206"/>
      <c r="M239" s="207" t="s">
        <v>1</v>
      </c>
      <c r="N239" s="208" t="s">
        <v>37</v>
      </c>
      <c r="O239" s="68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2" t="s">
        <v>81</v>
      </c>
      <c r="AT239" s="192" t="s">
        <v>140</v>
      </c>
      <c r="AU239" s="192" t="s">
        <v>79</v>
      </c>
      <c r="AY239" s="14" t="s">
        <v>126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4" t="s">
        <v>79</v>
      </c>
      <c r="BK239" s="193">
        <f>ROUND(I239*H239,2)</f>
        <v>0</v>
      </c>
      <c r="BL239" s="14" t="s">
        <v>79</v>
      </c>
      <c r="BM239" s="192" t="s">
        <v>894</v>
      </c>
    </row>
    <row r="240" spans="1:65" s="2" customFormat="1" ht="19.5">
      <c r="A240" s="31"/>
      <c r="B240" s="32"/>
      <c r="C240" s="33"/>
      <c r="D240" s="194" t="s">
        <v>133</v>
      </c>
      <c r="E240" s="33"/>
      <c r="F240" s="195" t="s">
        <v>893</v>
      </c>
      <c r="G240" s="33"/>
      <c r="H240" s="33"/>
      <c r="I240" s="196"/>
      <c r="J240" s="33"/>
      <c r="K240" s="33"/>
      <c r="L240" s="36"/>
      <c r="M240" s="197"/>
      <c r="N240" s="198"/>
      <c r="O240" s="68"/>
      <c r="P240" s="68"/>
      <c r="Q240" s="68"/>
      <c r="R240" s="68"/>
      <c r="S240" s="68"/>
      <c r="T240" s="69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4" t="s">
        <v>133</v>
      </c>
      <c r="AU240" s="14" t="s">
        <v>79</v>
      </c>
    </row>
    <row r="241" spans="1:65" s="2" customFormat="1" ht="24">
      <c r="A241" s="31"/>
      <c r="B241" s="32"/>
      <c r="C241" s="199" t="s">
        <v>379</v>
      </c>
      <c r="D241" s="199" t="s">
        <v>140</v>
      </c>
      <c r="E241" s="200" t="s">
        <v>895</v>
      </c>
      <c r="F241" s="201" t="s">
        <v>896</v>
      </c>
      <c r="G241" s="202" t="s">
        <v>130</v>
      </c>
      <c r="H241" s="203">
        <v>1</v>
      </c>
      <c r="I241" s="204"/>
      <c r="J241" s="205">
        <f>ROUND(I241*H241,2)</f>
        <v>0</v>
      </c>
      <c r="K241" s="201" t="s">
        <v>131</v>
      </c>
      <c r="L241" s="206"/>
      <c r="M241" s="207" t="s">
        <v>1</v>
      </c>
      <c r="N241" s="208" t="s">
        <v>37</v>
      </c>
      <c r="O241" s="68"/>
      <c r="P241" s="190">
        <f>O241*H241</f>
        <v>0</v>
      </c>
      <c r="Q241" s="190">
        <v>0</v>
      </c>
      <c r="R241" s="190">
        <f>Q241*H241</f>
        <v>0</v>
      </c>
      <c r="S241" s="190">
        <v>0</v>
      </c>
      <c r="T241" s="191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2" t="s">
        <v>81</v>
      </c>
      <c r="AT241" s="192" t="s">
        <v>140</v>
      </c>
      <c r="AU241" s="192" t="s">
        <v>79</v>
      </c>
      <c r="AY241" s="14" t="s">
        <v>126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4" t="s">
        <v>79</v>
      </c>
      <c r="BK241" s="193">
        <f>ROUND(I241*H241,2)</f>
        <v>0</v>
      </c>
      <c r="BL241" s="14" t="s">
        <v>79</v>
      </c>
      <c r="BM241" s="192" t="s">
        <v>897</v>
      </c>
    </row>
    <row r="242" spans="1:65" s="2" customFormat="1" ht="11.25">
      <c r="A242" s="31"/>
      <c r="B242" s="32"/>
      <c r="C242" s="33"/>
      <c r="D242" s="194" t="s">
        <v>133</v>
      </c>
      <c r="E242" s="33"/>
      <c r="F242" s="195" t="s">
        <v>896</v>
      </c>
      <c r="G242" s="33"/>
      <c r="H242" s="33"/>
      <c r="I242" s="196"/>
      <c r="J242" s="33"/>
      <c r="K242" s="33"/>
      <c r="L242" s="36"/>
      <c r="M242" s="197"/>
      <c r="N242" s="198"/>
      <c r="O242" s="68"/>
      <c r="P242" s="68"/>
      <c r="Q242" s="68"/>
      <c r="R242" s="68"/>
      <c r="S242" s="68"/>
      <c r="T242" s="69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T242" s="14" t="s">
        <v>133</v>
      </c>
      <c r="AU242" s="14" t="s">
        <v>79</v>
      </c>
    </row>
    <row r="243" spans="1:65" s="2" customFormat="1" ht="24">
      <c r="A243" s="31"/>
      <c r="B243" s="32"/>
      <c r="C243" s="199" t="s">
        <v>898</v>
      </c>
      <c r="D243" s="199" t="s">
        <v>140</v>
      </c>
      <c r="E243" s="200" t="s">
        <v>899</v>
      </c>
      <c r="F243" s="201" t="s">
        <v>900</v>
      </c>
      <c r="G243" s="202" t="s">
        <v>130</v>
      </c>
      <c r="H243" s="203">
        <v>1</v>
      </c>
      <c r="I243" s="204"/>
      <c r="J243" s="205">
        <f>ROUND(I243*H243,2)</f>
        <v>0</v>
      </c>
      <c r="K243" s="201" t="s">
        <v>131</v>
      </c>
      <c r="L243" s="206"/>
      <c r="M243" s="207" t="s">
        <v>1</v>
      </c>
      <c r="N243" s="208" t="s">
        <v>37</v>
      </c>
      <c r="O243" s="68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2" t="s">
        <v>81</v>
      </c>
      <c r="AT243" s="192" t="s">
        <v>140</v>
      </c>
      <c r="AU243" s="192" t="s">
        <v>79</v>
      </c>
      <c r="AY243" s="14" t="s">
        <v>126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4" t="s">
        <v>79</v>
      </c>
      <c r="BK243" s="193">
        <f>ROUND(I243*H243,2)</f>
        <v>0</v>
      </c>
      <c r="BL243" s="14" t="s">
        <v>79</v>
      </c>
      <c r="BM243" s="192" t="s">
        <v>901</v>
      </c>
    </row>
    <row r="244" spans="1:65" s="2" customFormat="1" ht="19.5">
      <c r="A244" s="31"/>
      <c r="B244" s="32"/>
      <c r="C244" s="33"/>
      <c r="D244" s="194" t="s">
        <v>133</v>
      </c>
      <c r="E244" s="33"/>
      <c r="F244" s="195" t="s">
        <v>900</v>
      </c>
      <c r="G244" s="33"/>
      <c r="H244" s="33"/>
      <c r="I244" s="196"/>
      <c r="J244" s="33"/>
      <c r="K244" s="33"/>
      <c r="L244" s="36"/>
      <c r="M244" s="197"/>
      <c r="N244" s="198"/>
      <c r="O244" s="68"/>
      <c r="P244" s="68"/>
      <c r="Q244" s="68"/>
      <c r="R244" s="68"/>
      <c r="S244" s="68"/>
      <c r="T244" s="69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T244" s="14" t="s">
        <v>133</v>
      </c>
      <c r="AU244" s="14" t="s">
        <v>79</v>
      </c>
    </row>
    <row r="245" spans="1:65" s="2" customFormat="1" ht="24">
      <c r="A245" s="31"/>
      <c r="B245" s="32"/>
      <c r="C245" s="199" t="s">
        <v>902</v>
      </c>
      <c r="D245" s="199" t="s">
        <v>140</v>
      </c>
      <c r="E245" s="200" t="s">
        <v>903</v>
      </c>
      <c r="F245" s="201" t="s">
        <v>904</v>
      </c>
      <c r="G245" s="202" t="s">
        <v>130</v>
      </c>
      <c r="H245" s="203">
        <v>1</v>
      </c>
      <c r="I245" s="204"/>
      <c r="J245" s="205">
        <f>ROUND(I245*H245,2)</f>
        <v>0</v>
      </c>
      <c r="K245" s="201" t="s">
        <v>131</v>
      </c>
      <c r="L245" s="206"/>
      <c r="M245" s="207" t="s">
        <v>1</v>
      </c>
      <c r="N245" s="208" t="s">
        <v>37</v>
      </c>
      <c r="O245" s="68"/>
      <c r="P245" s="190">
        <f>O245*H245</f>
        <v>0</v>
      </c>
      <c r="Q245" s="190">
        <v>0</v>
      </c>
      <c r="R245" s="190">
        <f>Q245*H245</f>
        <v>0</v>
      </c>
      <c r="S245" s="190">
        <v>0</v>
      </c>
      <c r="T245" s="191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2" t="s">
        <v>81</v>
      </c>
      <c r="AT245" s="192" t="s">
        <v>140</v>
      </c>
      <c r="AU245" s="192" t="s">
        <v>79</v>
      </c>
      <c r="AY245" s="14" t="s">
        <v>126</v>
      </c>
      <c r="BE245" s="193">
        <f>IF(N245="základní",J245,0)</f>
        <v>0</v>
      </c>
      <c r="BF245" s="193">
        <f>IF(N245="snížená",J245,0)</f>
        <v>0</v>
      </c>
      <c r="BG245" s="193">
        <f>IF(N245="zákl. přenesená",J245,0)</f>
        <v>0</v>
      </c>
      <c r="BH245" s="193">
        <f>IF(N245="sníž. přenesená",J245,0)</f>
        <v>0</v>
      </c>
      <c r="BI245" s="193">
        <f>IF(N245="nulová",J245,0)</f>
        <v>0</v>
      </c>
      <c r="BJ245" s="14" t="s">
        <v>79</v>
      </c>
      <c r="BK245" s="193">
        <f>ROUND(I245*H245,2)</f>
        <v>0</v>
      </c>
      <c r="BL245" s="14" t="s">
        <v>79</v>
      </c>
      <c r="BM245" s="192" t="s">
        <v>905</v>
      </c>
    </row>
    <row r="246" spans="1:65" s="2" customFormat="1" ht="19.5">
      <c r="A246" s="31"/>
      <c r="B246" s="32"/>
      <c r="C246" s="33"/>
      <c r="D246" s="194" t="s">
        <v>133</v>
      </c>
      <c r="E246" s="33"/>
      <c r="F246" s="195" t="s">
        <v>904</v>
      </c>
      <c r="G246" s="33"/>
      <c r="H246" s="33"/>
      <c r="I246" s="196"/>
      <c r="J246" s="33"/>
      <c r="K246" s="33"/>
      <c r="L246" s="36"/>
      <c r="M246" s="197"/>
      <c r="N246" s="198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133</v>
      </c>
      <c r="AU246" s="14" t="s">
        <v>79</v>
      </c>
    </row>
    <row r="247" spans="1:65" s="2" customFormat="1" ht="24">
      <c r="A247" s="31"/>
      <c r="B247" s="32"/>
      <c r="C247" s="199" t="s">
        <v>906</v>
      </c>
      <c r="D247" s="199" t="s">
        <v>140</v>
      </c>
      <c r="E247" s="200" t="s">
        <v>907</v>
      </c>
      <c r="F247" s="201" t="s">
        <v>908</v>
      </c>
      <c r="G247" s="202" t="s">
        <v>130</v>
      </c>
      <c r="H247" s="203">
        <v>1</v>
      </c>
      <c r="I247" s="204"/>
      <c r="J247" s="205">
        <f>ROUND(I247*H247,2)</f>
        <v>0</v>
      </c>
      <c r="K247" s="201" t="s">
        <v>131</v>
      </c>
      <c r="L247" s="206"/>
      <c r="M247" s="207" t="s">
        <v>1</v>
      </c>
      <c r="N247" s="208" t="s">
        <v>37</v>
      </c>
      <c r="O247" s="68"/>
      <c r="P247" s="190">
        <f>O247*H247</f>
        <v>0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2" t="s">
        <v>81</v>
      </c>
      <c r="AT247" s="192" t="s">
        <v>140</v>
      </c>
      <c r="AU247" s="192" t="s">
        <v>79</v>
      </c>
      <c r="AY247" s="14" t="s">
        <v>126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4" t="s">
        <v>79</v>
      </c>
      <c r="BK247" s="193">
        <f>ROUND(I247*H247,2)</f>
        <v>0</v>
      </c>
      <c r="BL247" s="14" t="s">
        <v>79</v>
      </c>
      <c r="BM247" s="192" t="s">
        <v>909</v>
      </c>
    </row>
    <row r="248" spans="1:65" s="2" customFormat="1" ht="19.5">
      <c r="A248" s="31"/>
      <c r="B248" s="32"/>
      <c r="C248" s="33"/>
      <c r="D248" s="194" t="s">
        <v>133</v>
      </c>
      <c r="E248" s="33"/>
      <c r="F248" s="195" t="s">
        <v>908</v>
      </c>
      <c r="G248" s="33"/>
      <c r="H248" s="33"/>
      <c r="I248" s="196"/>
      <c r="J248" s="33"/>
      <c r="K248" s="33"/>
      <c r="L248" s="36"/>
      <c r="M248" s="197"/>
      <c r="N248" s="198"/>
      <c r="O248" s="68"/>
      <c r="P248" s="68"/>
      <c r="Q248" s="68"/>
      <c r="R248" s="68"/>
      <c r="S248" s="68"/>
      <c r="T248" s="69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4" t="s">
        <v>133</v>
      </c>
      <c r="AU248" s="14" t="s">
        <v>79</v>
      </c>
    </row>
    <row r="249" spans="1:65" s="2" customFormat="1" ht="24">
      <c r="A249" s="31"/>
      <c r="B249" s="32"/>
      <c r="C249" s="199" t="s">
        <v>910</v>
      </c>
      <c r="D249" s="199" t="s">
        <v>140</v>
      </c>
      <c r="E249" s="200" t="s">
        <v>911</v>
      </c>
      <c r="F249" s="201" t="s">
        <v>912</v>
      </c>
      <c r="G249" s="202" t="s">
        <v>130</v>
      </c>
      <c r="H249" s="203">
        <v>1</v>
      </c>
      <c r="I249" s="204"/>
      <c r="J249" s="205">
        <f>ROUND(I249*H249,2)</f>
        <v>0</v>
      </c>
      <c r="K249" s="201" t="s">
        <v>131</v>
      </c>
      <c r="L249" s="206"/>
      <c r="M249" s="207" t="s">
        <v>1</v>
      </c>
      <c r="N249" s="208" t="s">
        <v>37</v>
      </c>
      <c r="O249" s="68"/>
      <c r="P249" s="190">
        <f>O249*H249</f>
        <v>0</v>
      </c>
      <c r="Q249" s="190">
        <v>0</v>
      </c>
      <c r="R249" s="190">
        <f>Q249*H249</f>
        <v>0</v>
      </c>
      <c r="S249" s="190">
        <v>0</v>
      </c>
      <c r="T249" s="191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2" t="s">
        <v>81</v>
      </c>
      <c r="AT249" s="192" t="s">
        <v>140</v>
      </c>
      <c r="AU249" s="192" t="s">
        <v>79</v>
      </c>
      <c r="AY249" s="14" t="s">
        <v>126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4" t="s">
        <v>79</v>
      </c>
      <c r="BK249" s="193">
        <f>ROUND(I249*H249,2)</f>
        <v>0</v>
      </c>
      <c r="BL249" s="14" t="s">
        <v>79</v>
      </c>
      <c r="BM249" s="192" t="s">
        <v>913</v>
      </c>
    </row>
    <row r="250" spans="1:65" s="2" customFormat="1" ht="19.5">
      <c r="A250" s="31"/>
      <c r="B250" s="32"/>
      <c r="C250" s="33"/>
      <c r="D250" s="194" t="s">
        <v>133</v>
      </c>
      <c r="E250" s="33"/>
      <c r="F250" s="195" t="s">
        <v>912</v>
      </c>
      <c r="G250" s="33"/>
      <c r="H250" s="33"/>
      <c r="I250" s="196"/>
      <c r="J250" s="33"/>
      <c r="K250" s="33"/>
      <c r="L250" s="36"/>
      <c r="M250" s="197"/>
      <c r="N250" s="198"/>
      <c r="O250" s="68"/>
      <c r="P250" s="68"/>
      <c r="Q250" s="68"/>
      <c r="R250" s="68"/>
      <c r="S250" s="68"/>
      <c r="T250" s="69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4" t="s">
        <v>133</v>
      </c>
      <c r="AU250" s="14" t="s">
        <v>79</v>
      </c>
    </row>
    <row r="251" spans="1:65" s="2" customFormat="1" ht="33" customHeight="1">
      <c r="A251" s="31"/>
      <c r="B251" s="32"/>
      <c r="C251" s="199" t="s">
        <v>914</v>
      </c>
      <c r="D251" s="199" t="s">
        <v>140</v>
      </c>
      <c r="E251" s="200" t="s">
        <v>915</v>
      </c>
      <c r="F251" s="201" t="s">
        <v>916</v>
      </c>
      <c r="G251" s="202" t="s">
        <v>130</v>
      </c>
      <c r="H251" s="203">
        <v>1</v>
      </c>
      <c r="I251" s="204"/>
      <c r="J251" s="205">
        <f>ROUND(I251*H251,2)</f>
        <v>0</v>
      </c>
      <c r="K251" s="201" t="s">
        <v>131</v>
      </c>
      <c r="L251" s="206"/>
      <c r="M251" s="207" t="s">
        <v>1</v>
      </c>
      <c r="N251" s="208" t="s">
        <v>37</v>
      </c>
      <c r="O251" s="68"/>
      <c r="P251" s="190">
        <f>O251*H251</f>
        <v>0</v>
      </c>
      <c r="Q251" s="190">
        <v>0</v>
      </c>
      <c r="R251" s="190">
        <f>Q251*H251</f>
        <v>0</v>
      </c>
      <c r="S251" s="190">
        <v>0</v>
      </c>
      <c r="T251" s="191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2" t="s">
        <v>81</v>
      </c>
      <c r="AT251" s="192" t="s">
        <v>140</v>
      </c>
      <c r="AU251" s="192" t="s">
        <v>79</v>
      </c>
      <c r="AY251" s="14" t="s">
        <v>126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4" t="s">
        <v>79</v>
      </c>
      <c r="BK251" s="193">
        <f>ROUND(I251*H251,2)</f>
        <v>0</v>
      </c>
      <c r="BL251" s="14" t="s">
        <v>79</v>
      </c>
      <c r="BM251" s="192" t="s">
        <v>917</v>
      </c>
    </row>
    <row r="252" spans="1:65" s="2" customFormat="1" ht="19.5">
      <c r="A252" s="31"/>
      <c r="B252" s="32"/>
      <c r="C252" s="33"/>
      <c r="D252" s="194" t="s">
        <v>133</v>
      </c>
      <c r="E252" s="33"/>
      <c r="F252" s="195" t="s">
        <v>916</v>
      </c>
      <c r="G252" s="33"/>
      <c r="H252" s="33"/>
      <c r="I252" s="196"/>
      <c r="J252" s="33"/>
      <c r="K252" s="33"/>
      <c r="L252" s="36"/>
      <c r="M252" s="197"/>
      <c r="N252" s="198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133</v>
      </c>
      <c r="AU252" s="14" t="s">
        <v>79</v>
      </c>
    </row>
    <row r="253" spans="1:65" s="2" customFormat="1" ht="24">
      <c r="A253" s="31"/>
      <c r="B253" s="32"/>
      <c r="C253" s="199" t="s">
        <v>918</v>
      </c>
      <c r="D253" s="199" t="s">
        <v>140</v>
      </c>
      <c r="E253" s="200" t="s">
        <v>919</v>
      </c>
      <c r="F253" s="201" t="s">
        <v>920</v>
      </c>
      <c r="G253" s="202" t="s">
        <v>130</v>
      </c>
      <c r="H253" s="203">
        <v>1</v>
      </c>
      <c r="I253" s="204"/>
      <c r="J253" s="205">
        <f>ROUND(I253*H253,2)</f>
        <v>0</v>
      </c>
      <c r="K253" s="201" t="s">
        <v>131</v>
      </c>
      <c r="L253" s="206"/>
      <c r="M253" s="207" t="s">
        <v>1</v>
      </c>
      <c r="N253" s="208" t="s">
        <v>37</v>
      </c>
      <c r="O253" s="68"/>
      <c r="P253" s="190">
        <f>O253*H253</f>
        <v>0</v>
      </c>
      <c r="Q253" s="190">
        <v>0</v>
      </c>
      <c r="R253" s="190">
        <f>Q253*H253</f>
        <v>0</v>
      </c>
      <c r="S253" s="190">
        <v>0</v>
      </c>
      <c r="T253" s="191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2" t="s">
        <v>81</v>
      </c>
      <c r="AT253" s="192" t="s">
        <v>140</v>
      </c>
      <c r="AU253" s="192" t="s">
        <v>79</v>
      </c>
      <c r="AY253" s="14" t="s">
        <v>126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4" t="s">
        <v>79</v>
      </c>
      <c r="BK253" s="193">
        <f>ROUND(I253*H253,2)</f>
        <v>0</v>
      </c>
      <c r="BL253" s="14" t="s">
        <v>79</v>
      </c>
      <c r="BM253" s="192" t="s">
        <v>921</v>
      </c>
    </row>
    <row r="254" spans="1:65" s="2" customFormat="1" ht="19.5">
      <c r="A254" s="31"/>
      <c r="B254" s="32"/>
      <c r="C254" s="33"/>
      <c r="D254" s="194" t="s">
        <v>133</v>
      </c>
      <c r="E254" s="33"/>
      <c r="F254" s="195" t="s">
        <v>920</v>
      </c>
      <c r="G254" s="33"/>
      <c r="H254" s="33"/>
      <c r="I254" s="196"/>
      <c r="J254" s="33"/>
      <c r="K254" s="33"/>
      <c r="L254" s="36"/>
      <c r="M254" s="197"/>
      <c r="N254" s="198"/>
      <c r="O254" s="68"/>
      <c r="P254" s="68"/>
      <c r="Q254" s="68"/>
      <c r="R254" s="68"/>
      <c r="S254" s="68"/>
      <c r="T254" s="69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4" t="s">
        <v>133</v>
      </c>
      <c r="AU254" s="14" t="s">
        <v>79</v>
      </c>
    </row>
    <row r="255" spans="1:65" s="2" customFormat="1" ht="36">
      <c r="A255" s="31"/>
      <c r="B255" s="32"/>
      <c r="C255" s="199" t="s">
        <v>922</v>
      </c>
      <c r="D255" s="199" t="s">
        <v>140</v>
      </c>
      <c r="E255" s="200" t="s">
        <v>923</v>
      </c>
      <c r="F255" s="201" t="s">
        <v>924</v>
      </c>
      <c r="G255" s="202" t="s">
        <v>130</v>
      </c>
      <c r="H255" s="203">
        <v>1</v>
      </c>
      <c r="I255" s="204"/>
      <c r="J255" s="205">
        <f>ROUND(I255*H255,2)</f>
        <v>0</v>
      </c>
      <c r="K255" s="201" t="s">
        <v>131</v>
      </c>
      <c r="L255" s="206"/>
      <c r="M255" s="207" t="s">
        <v>1</v>
      </c>
      <c r="N255" s="208" t="s">
        <v>37</v>
      </c>
      <c r="O255" s="68"/>
      <c r="P255" s="190">
        <f>O255*H255</f>
        <v>0</v>
      </c>
      <c r="Q255" s="190">
        <v>0</v>
      </c>
      <c r="R255" s="190">
        <f>Q255*H255</f>
        <v>0</v>
      </c>
      <c r="S255" s="190">
        <v>0</v>
      </c>
      <c r="T255" s="191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2" t="s">
        <v>81</v>
      </c>
      <c r="AT255" s="192" t="s">
        <v>140</v>
      </c>
      <c r="AU255" s="192" t="s">
        <v>79</v>
      </c>
      <c r="AY255" s="14" t="s">
        <v>126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4" t="s">
        <v>79</v>
      </c>
      <c r="BK255" s="193">
        <f>ROUND(I255*H255,2)</f>
        <v>0</v>
      </c>
      <c r="BL255" s="14" t="s">
        <v>79</v>
      </c>
      <c r="BM255" s="192" t="s">
        <v>925</v>
      </c>
    </row>
    <row r="256" spans="1:65" s="2" customFormat="1" ht="29.25">
      <c r="A256" s="31"/>
      <c r="B256" s="32"/>
      <c r="C256" s="33"/>
      <c r="D256" s="194" t="s">
        <v>133</v>
      </c>
      <c r="E256" s="33"/>
      <c r="F256" s="195" t="s">
        <v>924</v>
      </c>
      <c r="G256" s="33"/>
      <c r="H256" s="33"/>
      <c r="I256" s="196"/>
      <c r="J256" s="33"/>
      <c r="K256" s="33"/>
      <c r="L256" s="36"/>
      <c r="M256" s="197"/>
      <c r="N256" s="198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133</v>
      </c>
      <c r="AU256" s="14" t="s">
        <v>79</v>
      </c>
    </row>
    <row r="257" spans="1:65" s="2" customFormat="1" ht="36">
      <c r="A257" s="31"/>
      <c r="B257" s="32"/>
      <c r="C257" s="199" t="s">
        <v>926</v>
      </c>
      <c r="D257" s="199" t="s">
        <v>140</v>
      </c>
      <c r="E257" s="200" t="s">
        <v>927</v>
      </c>
      <c r="F257" s="201" t="s">
        <v>928</v>
      </c>
      <c r="G257" s="202" t="s">
        <v>130</v>
      </c>
      <c r="H257" s="203">
        <v>1</v>
      </c>
      <c r="I257" s="204"/>
      <c r="J257" s="205">
        <f>ROUND(I257*H257,2)</f>
        <v>0</v>
      </c>
      <c r="K257" s="201" t="s">
        <v>131</v>
      </c>
      <c r="L257" s="206"/>
      <c r="M257" s="207" t="s">
        <v>1</v>
      </c>
      <c r="N257" s="208" t="s">
        <v>37</v>
      </c>
      <c r="O257" s="68"/>
      <c r="P257" s="190">
        <f>O257*H257</f>
        <v>0</v>
      </c>
      <c r="Q257" s="190">
        <v>0</v>
      </c>
      <c r="R257" s="190">
        <f>Q257*H257</f>
        <v>0</v>
      </c>
      <c r="S257" s="190">
        <v>0</v>
      </c>
      <c r="T257" s="191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2" t="s">
        <v>81</v>
      </c>
      <c r="AT257" s="192" t="s">
        <v>140</v>
      </c>
      <c r="AU257" s="192" t="s">
        <v>79</v>
      </c>
      <c r="AY257" s="14" t="s">
        <v>126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4" t="s">
        <v>79</v>
      </c>
      <c r="BK257" s="193">
        <f>ROUND(I257*H257,2)</f>
        <v>0</v>
      </c>
      <c r="BL257" s="14" t="s">
        <v>79</v>
      </c>
      <c r="BM257" s="192" t="s">
        <v>929</v>
      </c>
    </row>
    <row r="258" spans="1:65" s="2" customFormat="1" ht="19.5">
      <c r="A258" s="31"/>
      <c r="B258" s="32"/>
      <c r="C258" s="33"/>
      <c r="D258" s="194" t="s">
        <v>133</v>
      </c>
      <c r="E258" s="33"/>
      <c r="F258" s="195" t="s">
        <v>928</v>
      </c>
      <c r="G258" s="33"/>
      <c r="H258" s="33"/>
      <c r="I258" s="196"/>
      <c r="J258" s="33"/>
      <c r="K258" s="33"/>
      <c r="L258" s="36"/>
      <c r="M258" s="197"/>
      <c r="N258" s="198"/>
      <c r="O258" s="68"/>
      <c r="P258" s="68"/>
      <c r="Q258" s="68"/>
      <c r="R258" s="68"/>
      <c r="S258" s="68"/>
      <c r="T258" s="69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T258" s="14" t="s">
        <v>133</v>
      </c>
      <c r="AU258" s="14" t="s">
        <v>79</v>
      </c>
    </row>
    <row r="259" spans="1:65" s="2" customFormat="1" ht="55.5" customHeight="1">
      <c r="A259" s="31"/>
      <c r="B259" s="32"/>
      <c r="C259" s="199" t="s">
        <v>930</v>
      </c>
      <c r="D259" s="199" t="s">
        <v>140</v>
      </c>
      <c r="E259" s="200" t="s">
        <v>931</v>
      </c>
      <c r="F259" s="201" t="s">
        <v>932</v>
      </c>
      <c r="G259" s="202" t="s">
        <v>130</v>
      </c>
      <c r="H259" s="203">
        <v>1</v>
      </c>
      <c r="I259" s="204"/>
      <c r="J259" s="205">
        <f>ROUND(I259*H259,2)</f>
        <v>0</v>
      </c>
      <c r="K259" s="201" t="s">
        <v>131</v>
      </c>
      <c r="L259" s="206"/>
      <c r="M259" s="207" t="s">
        <v>1</v>
      </c>
      <c r="N259" s="208" t="s">
        <v>37</v>
      </c>
      <c r="O259" s="68"/>
      <c r="P259" s="190">
        <f>O259*H259</f>
        <v>0</v>
      </c>
      <c r="Q259" s="190">
        <v>0</v>
      </c>
      <c r="R259" s="190">
        <f>Q259*H259</f>
        <v>0</v>
      </c>
      <c r="S259" s="190">
        <v>0</v>
      </c>
      <c r="T259" s="191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2" t="s">
        <v>81</v>
      </c>
      <c r="AT259" s="192" t="s">
        <v>140</v>
      </c>
      <c r="AU259" s="192" t="s">
        <v>79</v>
      </c>
      <c r="AY259" s="14" t="s">
        <v>126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4" t="s">
        <v>79</v>
      </c>
      <c r="BK259" s="193">
        <f>ROUND(I259*H259,2)</f>
        <v>0</v>
      </c>
      <c r="BL259" s="14" t="s">
        <v>79</v>
      </c>
      <c r="BM259" s="192" t="s">
        <v>933</v>
      </c>
    </row>
    <row r="260" spans="1:65" s="2" customFormat="1" ht="29.25">
      <c r="A260" s="31"/>
      <c r="B260" s="32"/>
      <c r="C260" s="33"/>
      <c r="D260" s="194" t="s">
        <v>133</v>
      </c>
      <c r="E260" s="33"/>
      <c r="F260" s="195" t="s">
        <v>932</v>
      </c>
      <c r="G260" s="33"/>
      <c r="H260" s="33"/>
      <c r="I260" s="196"/>
      <c r="J260" s="33"/>
      <c r="K260" s="33"/>
      <c r="L260" s="36"/>
      <c r="M260" s="197"/>
      <c r="N260" s="198"/>
      <c r="O260" s="68"/>
      <c r="P260" s="68"/>
      <c r="Q260" s="68"/>
      <c r="R260" s="68"/>
      <c r="S260" s="68"/>
      <c r="T260" s="69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4" t="s">
        <v>133</v>
      </c>
      <c r="AU260" s="14" t="s">
        <v>79</v>
      </c>
    </row>
    <row r="261" spans="1:65" s="2" customFormat="1" ht="55.5" customHeight="1">
      <c r="A261" s="31"/>
      <c r="B261" s="32"/>
      <c r="C261" s="199" t="s">
        <v>934</v>
      </c>
      <c r="D261" s="199" t="s">
        <v>140</v>
      </c>
      <c r="E261" s="200" t="s">
        <v>935</v>
      </c>
      <c r="F261" s="201" t="s">
        <v>936</v>
      </c>
      <c r="G261" s="202" t="s">
        <v>130</v>
      </c>
      <c r="H261" s="203">
        <v>1</v>
      </c>
      <c r="I261" s="204"/>
      <c r="J261" s="205">
        <f>ROUND(I261*H261,2)</f>
        <v>0</v>
      </c>
      <c r="K261" s="201" t="s">
        <v>131</v>
      </c>
      <c r="L261" s="206"/>
      <c r="M261" s="207" t="s">
        <v>1</v>
      </c>
      <c r="N261" s="208" t="s">
        <v>37</v>
      </c>
      <c r="O261" s="68"/>
      <c r="P261" s="190">
        <f>O261*H261</f>
        <v>0</v>
      </c>
      <c r="Q261" s="190">
        <v>0</v>
      </c>
      <c r="R261" s="190">
        <f>Q261*H261</f>
        <v>0</v>
      </c>
      <c r="S261" s="190">
        <v>0</v>
      </c>
      <c r="T261" s="191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2" t="s">
        <v>81</v>
      </c>
      <c r="AT261" s="192" t="s">
        <v>140</v>
      </c>
      <c r="AU261" s="192" t="s">
        <v>79</v>
      </c>
      <c r="AY261" s="14" t="s">
        <v>126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4" t="s">
        <v>79</v>
      </c>
      <c r="BK261" s="193">
        <f>ROUND(I261*H261,2)</f>
        <v>0</v>
      </c>
      <c r="BL261" s="14" t="s">
        <v>79</v>
      </c>
      <c r="BM261" s="192" t="s">
        <v>937</v>
      </c>
    </row>
    <row r="262" spans="1:65" s="2" customFormat="1" ht="39">
      <c r="A262" s="31"/>
      <c r="B262" s="32"/>
      <c r="C262" s="33"/>
      <c r="D262" s="194" t="s">
        <v>133</v>
      </c>
      <c r="E262" s="33"/>
      <c r="F262" s="195" t="s">
        <v>936</v>
      </c>
      <c r="G262" s="33"/>
      <c r="H262" s="33"/>
      <c r="I262" s="196"/>
      <c r="J262" s="33"/>
      <c r="K262" s="33"/>
      <c r="L262" s="36"/>
      <c r="M262" s="197"/>
      <c r="N262" s="198"/>
      <c r="O262" s="68"/>
      <c r="P262" s="68"/>
      <c r="Q262" s="68"/>
      <c r="R262" s="68"/>
      <c r="S262" s="68"/>
      <c r="T262" s="69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4" t="s">
        <v>133</v>
      </c>
      <c r="AU262" s="14" t="s">
        <v>79</v>
      </c>
    </row>
    <row r="263" spans="1:65" s="2" customFormat="1" ht="36">
      <c r="A263" s="31"/>
      <c r="B263" s="32"/>
      <c r="C263" s="199" t="s">
        <v>938</v>
      </c>
      <c r="D263" s="199" t="s">
        <v>140</v>
      </c>
      <c r="E263" s="200" t="s">
        <v>939</v>
      </c>
      <c r="F263" s="201" t="s">
        <v>940</v>
      </c>
      <c r="G263" s="202" t="s">
        <v>130</v>
      </c>
      <c r="H263" s="203">
        <v>1</v>
      </c>
      <c r="I263" s="204"/>
      <c r="J263" s="205">
        <f>ROUND(I263*H263,2)</f>
        <v>0</v>
      </c>
      <c r="K263" s="201" t="s">
        <v>131</v>
      </c>
      <c r="L263" s="206"/>
      <c r="M263" s="207" t="s">
        <v>1</v>
      </c>
      <c r="N263" s="208" t="s">
        <v>37</v>
      </c>
      <c r="O263" s="68"/>
      <c r="P263" s="190">
        <f>O263*H263</f>
        <v>0</v>
      </c>
      <c r="Q263" s="190">
        <v>0</v>
      </c>
      <c r="R263" s="190">
        <f>Q263*H263</f>
        <v>0</v>
      </c>
      <c r="S263" s="190">
        <v>0</v>
      </c>
      <c r="T263" s="191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2" t="s">
        <v>143</v>
      </c>
      <c r="AT263" s="192" t="s">
        <v>140</v>
      </c>
      <c r="AU263" s="192" t="s">
        <v>79</v>
      </c>
      <c r="AY263" s="14" t="s">
        <v>126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4" t="s">
        <v>79</v>
      </c>
      <c r="BK263" s="193">
        <f>ROUND(I263*H263,2)</f>
        <v>0</v>
      </c>
      <c r="BL263" s="14" t="s">
        <v>143</v>
      </c>
      <c r="BM263" s="192" t="s">
        <v>941</v>
      </c>
    </row>
    <row r="264" spans="1:65" s="2" customFormat="1" ht="19.5">
      <c r="A264" s="31"/>
      <c r="B264" s="32"/>
      <c r="C264" s="33"/>
      <c r="D264" s="194" t="s">
        <v>133</v>
      </c>
      <c r="E264" s="33"/>
      <c r="F264" s="195" t="s">
        <v>940</v>
      </c>
      <c r="G264" s="33"/>
      <c r="H264" s="33"/>
      <c r="I264" s="196"/>
      <c r="J264" s="33"/>
      <c r="K264" s="33"/>
      <c r="L264" s="36"/>
      <c r="M264" s="197"/>
      <c r="N264" s="198"/>
      <c r="O264" s="68"/>
      <c r="P264" s="68"/>
      <c r="Q264" s="68"/>
      <c r="R264" s="68"/>
      <c r="S264" s="68"/>
      <c r="T264" s="69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T264" s="14" t="s">
        <v>133</v>
      </c>
      <c r="AU264" s="14" t="s">
        <v>79</v>
      </c>
    </row>
    <row r="265" spans="1:65" s="2" customFormat="1" ht="16.5" customHeight="1">
      <c r="A265" s="31"/>
      <c r="B265" s="32"/>
      <c r="C265" s="199" t="s">
        <v>942</v>
      </c>
      <c r="D265" s="199" t="s">
        <v>140</v>
      </c>
      <c r="E265" s="200" t="s">
        <v>943</v>
      </c>
      <c r="F265" s="201" t="s">
        <v>944</v>
      </c>
      <c r="G265" s="202" t="s">
        <v>130</v>
      </c>
      <c r="H265" s="203">
        <v>1</v>
      </c>
      <c r="I265" s="204"/>
      <c r="J265" s="205">
        <f>ROUND(I265*H265,2)</f>
        <v>0</v>
      </c>
      <c r="K265" s="201" t="s">
        <v>131</v>
      </c>
      <c r="L265" s="206"/>
      <c r="M265" s="207" t="s">
        <v>1</v>
      </c>
      <c r="N265" s="208" t="s">
        <v>37</v>
      </c>
      <c r="O265" s="68"/>
      <c r="P265" s="190">
        <f>O265*H265</f>
        <v>0</v>
      </c>
      <c r="Q265" s="190">
        <v>0</v>
      </c>
      <c r="R265" s="190">
        <f>Q265*H265</f>
        <v>0</v>
      </c>
      <c r="S265" s="190">
        <v>0</v>
      </c>
      <c r="T265" s="191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2" t="s">
        <v>143</v>
      </c>
      <c r="AT265" s="192" t="s">
        <v>140</v>
      </c>
      <c r="AU265" s="192" t="s">
        <v>79</v>
      </c>
      <c r="AY265" s="14" t="s">
        <v>126</v>
      </c>
      <c r="BE265" s="193">
        <f>IF(N265="základní",J265,0)</f>
        <v>0</v>
      </c>
      <c r="BF265" s="193">
        <f>IF(N265="snížená",J265,0)</f>
        <v>0</v>
      </c>
      <c r="BG265" s="193">
        <f>IF(N265="zákl. přenesená",J265,0)</f>
        <v>0</v>
      </c>
      <c r="BH265" s="193">
        <f>IF(N265="sníž. přenesená",J265,0)</f>
        <v>0</v>
      </c>
      <c r="BI265" s="193">
        <f>IF(N265="nulová",J265,0)</f>
        <v>0</v>
      </c>
      <c r="BJ265" s="14" t="s">
        <v>79</v>
      </c>
      <c r="BK265" s="193">
        <f>ROUND(I265*H265,2)</f>
        <v>0</v>
      </c>
      <c r="BL265" s="14" t="s">
        <v>143</v>
      </c>
      <c r="BM265" s="192" t="s">
        <v>945</v>
      </c>
    </row>
    <row r="266" spans="1:65" s="2" customFormat="1" ht="11.25">
      <c r="A266" s="31"/>
      <c r="B266" s="32"/>
      <c r="C266" s="33"/>
      <c r="D266" s="194" t="s">
        <v>133</v>
      </c>
      <c r="E266" s="33"/>
      <c r="F266" s="195" t="s">
        <v>944</v>
      </c>
      <c r="G266" s="33"/>
      <c r="H266" s="33"/>
      <c r="I266" s="196"/>
      <c r="J266" s="33"/>
      <c r="K266" s="33"/>
      <c r="L266" s="36"/>
      <c r="M266" s="197"/>
      <c r="N266" s="198"/>
      <c r="O266" s="68"/>
      <c r="P266" s="68"/>
      <c r="Q266" s="68"/>
      <c r="R266" s="68"/>
      <c r="S266" s="68"/>
      <c r="T266" s="69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4" t="s">
        <v>133</v>
      </c>
      <c r="AU266" s="14" t="s">
        <v>79</v>
      </c>
    </row>
    <row r="267" spans="1:65" s="2" customFormat="1" ht="16.5" customHeight="1">
      <c r="A267" s="31"/>
      <c r="B267" s="32"/>
      <c r="C267" s="199" t="s">
        <v>946</v>
      </c>
      <c r="D267" s="199" t="s">
        <v>140</v>
      </c>
      <c r="E267" s="200" t="s">
        <v>947</v>
      </c>
      <c r="F267" s="201" t="s">
        <v>948</v>
      </c>
      <c r="G267" s="202" t="s">
        <v>130</v>
      </c>
      <c r="H267" s="203">
        <v>1</v>
      </c>
      <c r="I267" s="204"/>
      <c r="J267" s="205">
        <f>ROUND(I267*H267,2)</f>
        <v>0</v>
      </c>
      <c r="K267" s="201" t="s">
        <v>131</v>
      </c>
      <c r="L267" s="206"/>
      <c r="M267" s="207" t="s">
        <v>1</v>
      </c>
      <c r="N267" s="208" t="s">
        <v>37</v>
      </c>
      <c r="O267" s="68"/>
      <c r="P267" s="190">
        <f>O267*H267</f>
        <v>0</v>
      </c>
      <c r="Q267" s="190">
        <v>0</v>
      </c>
      <c r="R267" s="190">
        <f>Q267*H267</f>
        <v>0</v>
      </c>
      <c r="S267" s="190">
        <v>0</v>
      </c>
      <c r="T267" s="191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2" t="s">
        <v>143</v>
      </c>
      <c r="AT267" s="192" t="s">
        <v>140</v>
      </c>
      <c r="AU267" s="192" t="s">
        <v>79</v>
      </c>
      <c r="AY267" s="14" t="s">
        <v>126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4" t="s">
        <v>79</v>
      </c>
      <c r="BK267" s="193">
        <f>ROUND(I267*H267,2)</f>
        <v>0</v>
      </c>
      <c r="BL267" s="14" t="s">
        <v>143</v>
      </c>
      <c r="BM267" s="192" t="s">
        <v>949</v>
      </c>
    </row>
    <row r="268" spans="1:65" s="2" customFormat="1" ht="11.25">
      <c r="A268" s="31"/>
      <c r="B268" s="32"/>
      <c r="C268" s="33"/>
      <c r="D268" s="194" t="s">
        <v>133</v>
      </c>
      <c r="E268" s="33"/>
      <c r="F268" s="195" t="s">
        <v>948</v>
      </c>
      <c r="G268" s="33"/>
      <c r="H268" s="33"/>
      <c r="I268" s="196"/>
      <c r="J268" s="33"/>
      <c r="K268" s="33"/>
      <c r="L268" s="36"/>
      <c r="M268" s="197"/>
      <c r="N268" s="198"/>
      <c r="O268" s="68"/>
      <c r="P268" s="68"/>
      <c r="Q268" s="68"/>
      <c r="R268" s="68"/>
      <c r="S268" s="68"/>
      <c r="T268" s="69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4" t="s">
        <v>133</v>
      </c>
      <c r="AU268" s="14" t="s">
        <v>79</v>
      </c>
    </row>
    <row r="269" spans="1:65" s="2" customFormat="1" ht="21.75" customHeight="1">
      <c r="A269" s="31"/>
      <c r="B269" s="32"/>
      <c r="C269" s="199" t="s">
        <v>950</v>
      </c>
      <c r="D269" s="199" t="s">
        <v>140</v>
      </c>
      <c r="E269" s="200" t="s">
        <v>951</v>
      </c>
      <c r="F269" s="201" t="s">
        <v>952</v>
      </c>
      <c r="G269" s="202" t="s">
        <v>130</v>
      </c>
      <c r="H269" s="203">
        <v>1</v>
      </c>
      <c r="I269" s="204"/>
      <c r="J269" s="205">
        <f>ROUND(I269*H269,2)</f>
        <v>0</v>
      </c>
      <c r="K269" s="201" t="s">
        <v>131</v>
      </c>
      <c r="L269" s="206"/>
      <c r="M269" s="207" t="s">
        <v>1</v>
      </c>
      <c r="N269" s="208" t="s">
        <v>37</v>
      </c>
      <c r="O269" s="68"/>
      <c r="P269" s="190">
        <f>O269*H269</f>
        <v>0</v>
      </c>
      <c r="Q269" s="190">
        <v>0</v>
      </c>
      <c r="R269" s="190">
        <f>Q269*H269</f>
        <v>0</v>
      </c>
      <c r="S269" s="190">
        <v>0</v>
      </c>
      <c r="T269" s="191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2" t="s">
        <v>143</v>
      </c>
      <c r="AT269" s="192" t="s">
        <v>140</v>
      </c>
      <c r="AU269" s="192" t="s">
        <v>79</v>
      </c>
      <c r="AY269" s="14" t="s">
        <v>126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14" t="s">
        <v>79</v>
      </c>
      <c r="BK269" s="193">
        <f>ROUND(I269*H269,2)</f>
        <v>0</v>
      </c>
      <c r="BL269" s="14" t="s">
        <v>143</v>
      </c>
      <c r="BM269" s="192" t="s">
        <v>953</v>
      </c>
    </row>
    <row r="270" spans="1:65" s="2" customFormat="1" ht="11.25">
      <c r="A270" s="31"/>
      <c r="B270" s="32"/>
      <c r="C270" s="33"/>
      <c r="D270" s="194" t="s">
        <v>133</v>
      </c>
      <c r="E270" s="33"/>
      <c r="F270" s="195" t="s">
        <v>952</v>
      </c>
      <c r="G270" s="33"/>
      <c r="H270" s="33"/>
      <c r="I270" s="196"/>
      <c r="J270" s="33"/>
      <c r="K270" s="33"/>
      <c r="L270" s="36"/>
      <c r="M270" s="197"/>
      <c r="N270" s="198"/>
      <c r="O270" s="68"/>
      <c r="P270" s="68"/>
      <c r="Q270" s="68"/>
      <c r="R270" s="68"/>
      <c r="S270" s="68"/>
      <c r="T270" s="69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4" t="s">
        <v>133</v>
      </c>
      <c r="AU270" s="14" t="s">
        <v>79</v>
      </c>
    </row>
    <row r="271" spans="1:65" s="2" customFormat="1" ht="60">
      <c r="A271" s="31"/>
      <c r="B271" s="32"/>
      <c r="C271" s="181" t="s">
        <v>954</v>
      </c>
      <c r="D271" s="181" t="s">
        <v>127</v>
      </c>
      <c r="E271" s="182" t="s">
        <v>366</v>
      </c>
      <c r="F271" s="183" t="s">
        <v>367</v>
      </c>
      <c r="G271" s="184" t="s">
        <v>130</v>
      </c>
      <c r="H271" s="185">
        <v>1</v>
      </c>
      <c r="I271" s="186"/>
      <c r="J271" s="187">
        <f>ROUND(I271*H271,2)</f>
        <v>0</v>
      </c>
      <c r="K271" s="183" t="s">
        <v>131</v>
      </c>
      <c r="L271" s="36"/>
      <c r="M271" s="188" t="s">
        <v>1</v>
      </c>
      <c r="N271" s="189" t="s">
        <v>37</v>
      </c>
      <c r="O271" s="68"/>
      <c r="P271" s="190">
        <f>O271*H271</f>
        <v>0</v>
      </c>
      <c r="Q271" s="190">
        <v>0</v>
      </c>
      <c r="R271" s="190">
        <f>Q271*H271</f>
        <v>0</v>
      </c>
      <c r="S271" s="190">
        <v>0</v>
      </c>
      <c r="T271" s="191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2" t="s">
        <v>79</v>
      </c>
      <c r="AT271" s="192" t="s">
        <v>127</v>
      </c>
      <c r="AU271" s="192" t="s">
        <v>79</v>
      </c>
      <c r="AY271" s="14" t="s">
        <v>126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4" t="s">
        <v>79</v>
      </c>
      <c r="BK271" s="193">
        <f>ROUND(I271*H271,2)</f>
        <v>0</v>
      </c>
      <c r="BL271" s="14" t="s">
        <v>79</v>
      </c>
      <c r="BM271" s="192" t="s">
        <v>955</v>
      </c>
    </row>
    <row r="272" spans="1:65" s="2" customFormat="1" ht="78">
      <c r="A272" s="31"/>
      <c r="B272" s="32"/>
      <c r="C272" s="33"/>
      <c r="D272" s="194" t="s">
        <v>133</v>
      </c>
      <c r="E272" s="33"/>
      <c r="F272" s="195" t="s">
        <v>369</v>
      </c>
      <c r="G272" s="33"/>
      <c r="H272" s="33"/>
      <c r="I272" s="196"/>
      <c r="J272" s="33"/>
      <c r="K272" s="33"/>
      <c r="L272" s="36"/>
      <c r="M272" s="197"/>
      <c r="N272" s="198"/>
      <c r="O272" s="68"/>
      <c r="P272" s="68"/>
      <c r="Q272" s="68"/>
      <c r="R272" s="68"/>
      <c r="S272" s="68"/>
      <c r="T272" s="69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4" t="s">
        <v>133</v>
      </c>
      <c r="AU272" s="14" t="s">
        <v>79</v>
      </c>
    </row>
    <row r="273" spans="1:65" s="2" customFormat="1" ht="60">
      <c r="A273" s="31"/>
      <c r="B273" s="32"/>
      <c r="C273" s="181" t="s">
        <v>956</v>
      </c>
      <c r="D273" s="181" t="s">
        <v>127</v>
      </c>
      <c r="E273" s="182" t="s">
        <v>957</v>
      </c>
      <c r="F273" s="183" t="s">
        <v>958</v>
      </c>
      <c r="G273" s="184" t="s">
        <v>548</v>
      </c>
      <c r="H273" s="185">
        <v>1</v>
      </c>
      <c r="I273" s="186"/>
      <c r="J273" s="187">
        <f>ROUND(I273*H273,2)</f>
        <v>0</v>
      </c>
      <c r="K273" s="183" t="s">
        <v>131</v>
      </c>
      <c r="L273" s="36"/>
      <c r="M273" s="188" t="s">
        <v>1</v>
      </c>
      <c r="N273" s="189" t="s">
        <v>37</v>
      </c>
      <c r="O273" s="68"/>
      <c r="P273" s="190">
        <f>O273*H273</f>
        <v>0</v>
      </c>
      <c r="Q273" s="190">
        <v>0</v>
      </c>
      <c r="R273" s="190">
        <f>Q273*H273</f>
        <v>0</v>
      </c>
      <c r="S273" s="190">
        <v>0</v>
      </c>
      <c r="T273" s="191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2" t="s">
        <v>79</v>
      </c>
      <c r="AT273" s="192" t="s">
        <v>127</v>
      </c>
      <c r="AU273" s="192" t="s">
        <v>79</v>
      </c>
      <c r="AY273" s="14" t="s">
        <v>126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4" t="s">
        <v>79</v>
      </c>
      <c r="BK273" s="193">
        <f>ROUND(I273*H273,2)</f>
        <v>0</v>
      </c>
      <c r="BL273" s="14" t="s">
        <v>79</v>
      </c>
      <c r="BM273" s="192" t="s">
        <v>959</v>
      </c>
    </row>
    <row r="274" spans="1:65" s="2" customFormat="1" ht="78">
      <c r="A274" s="31"/>
      <c r="B274" s="32"/>
      <c r="C274" s="33"/>
      <c r="D274" s="194" t="s">
        <v>133</v>
      </c>
      <c r="E274" s="33"/>
      <c r="F274" s="195" t="s">
        <v>960</v>
      </c>
      <c r="G274" s="33"/>
      <c r="H274" s="33"/>
      <c r="I274" s="196"/>
      <c r="J274" s="33"/>
      <c r="K274" s="33"/>
      <c r="L274" s="36"/>
      <c r="M274" s="197"/>
      <c r="N274" s="198"/>
      <c r="O274" s="68"/>
      <c r="P274" s="68"/>
      <c r="Q274" s="68"/>
      <c r="R274" s="68"/>
      <c r="S274" s="68"/>
      <c r="T274" s="69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4" t="s">
        <v>133</v>
      </c>
      <c r="AU274" s="14" t="s">
        <v>79</v>
      </c>
    </row>
    <row r="275" spans="1:65" s="2" customFormat="1" ht="60">
      <c r="A275" s="31"/>
      <c r="B275" s="32"/>
      <c r="C275" s="181" t="s">
        <v>961</v>
      </c>
      <c r="D275" s="181" t="s">
        <v>127</v>
      </c>
      <c r="E275" s="182" t="s">
        <v>962</v>
      </c>
      <c r="F275" s="183" t="s">
        <v>963</v>
      </c>
      <c r="G275" s="184" t="s">
        <v>548</v>
      </c>
      <c r="H275" s="185">
        <v>1</v>
      </c>
      <c r="I275" s="186"/>
      <c r="J275" s="187">
        <f>ROUND(I275*H275,2)</f>
        <v>0</v>
      </c>
      <c r="K275" s="183" t="s">
        <v>131</v>
      </c>
      <c r="L275" s="36"/>
      <c r="M275" s="188" t="s">
        <v>1</v>
      </c>
      <c r="N275" s="189" t="s">
        <v>37</v>
      </c>
      <c r="O275" s="68"/>
      <c r="P275" s="190">
        <f>O275*H275</f>
        <v>0</v>
      </c>
      <c r="Q275" s="190">
        <v>0</v>
      </c>
      <c r="R275" s="190">
        <f>Q275*H275</f>
        <v>0</v>
      </c>
      <c r="S275" s="190">
        <v>0</v>
      </c>
      <c r="T275" s="191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2" t="s">
        <v>79</v>
      </c>
      <c r="AT275" s="192" t="s">
        <v>127</v>
      </c>
      <c r="AU275" s="192" t="s">
        <v>79</v>
      </c>
      <c r="AY275" s="14" t="s">
        <v>126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4" t="s">
        <v>79</v>
      </c>
      <c r="BK275" s="193">
        <f>ROUND(I275*H275,2)</f>
        <v>0</v>
      </c>
      <c r="BL275" s="14" t="s">
        <v>79</v>
      </c>
      <c r="BM275" s="192" t="s">
        <v>964</v>
      </c>
    </row>
    <row r="276" spans="1:65" s="2" customFormat="1" ht="78">
      <c r="A276" s="31"/>
      <c r="B276" s="32"/>
      <c r="C276" s="33"/>
      <c r="D276" s="194" t="s">
        <v>133</v>
      </c>
      <c r="E276" s="33"/>
      <c r="F276" s="195" t="s">
        <v>965</v>
      </c>
      <c r="G276" s="33"/>
      <c r="H276" s="33"/>
      <c r="I276" s="196"/>
      <c r="J276" s="33"/>
      <c r="K276" s="33"/>
      <c r="L276" s="36"/>
      <c r="M276" s="197"/>
      <c r="N276" s="198"/>
      <c r="O276" s="68"/>
      <c r="P276" s="68"/>
      <c r="Q276" s="68"/>
      <c r="R276" s="68"/>
      <c r="S276" s="68"/>
      <c r="T276" s="69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4" t="s">
        <v>133</v>
      </c>
      <c r="AU276" s="14" t="s">
        <v>79</v>
      </c>
    </row>
    <row r="277" spans="1:65" s="2" customFormat="1" ht="24">
      <c r="A277" s="31"/>
      <c r="B277" s="32"/>
      <c r="C277" s="181" t="s">
        <v>966</v>
      </c>
      <c r="D277" s="181" t="s">
        <v>127</v>
      </c>
      <c r="E277" s="182" t="s">
        <v>967</v>
      </c>
      <c r="F277" s="183" t="s">
        <v>968</v>
      </c>
      <c r="G277" s="184" t="s">
        <v>548</v>
      </c>
      <c r="H277" s="185">
        <v>1</v>
      </c>
      <c r="I277" s="186"/>
      <c r="J277" s="187">
        <f>ROUND(I277*H277,2)</f>
        <v>0</v>
      </c>
      <c r="K277" s="183" t="s">
        <v>131</v>
      </c>
      <c r="L277" s="36"/>
      <c r="M277" s="188" t="s">
        <v>1</v>
      </c>
      <c r="N277" s="189" t="s">
        <v>37</v>
      </c>
      <c r="O277" s="68"/>
      <c r="P277" s="190">
        <f>O277*H277</f>
        <v>0</v>
      </c>
      <c r="Q277" s="190">
        <v>0</v>
      </c>
      <c r="R277" s="190">
        <f>Q277*H277</f>
        <v>0</v>
      </c>
      <c r="S277" s="190">
        <v>0</v>
      </c>
      <c r="T277" s="191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2" t="s">
        <v>79</v>
      </c>
      <c r="AT277" s="192" t="s">
        <v>127</v>
      </c>
      <c r="AU277" s="192" t="s">
        <v>79</v>
      </c>
      <c r="AY277" s="14" t="s">
        <v>126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4" t="s">
        <v>79</v>
      </c>
      <c r="BK277" s="193">
        <f>ROUND(I277*H277,2)</f>
        <v>0</v>
      </c>
      <c r="BL277" s="14" t="s">
        <v>79</v>
      </c>
      <c r="BM277" s="192" t="s">
        <v>969</v>
      </c>
    </row>
    <row r="278" spans="1:65" s="2" customFormat="1" ht="48.75">
      <c r="A278" s="31"/>
      <c r="B278" s="32"/>
      <c r="C278" s="33"/>
      <c r="D278" s="194" t="s">
        <v>133</v>
      </c>
      <c r="E278" s="33"/>
      <c r="F278" s="195" t="s">
        <v>970</v>
      </c>
      <c r="G278" s="33"/>
      <c r="H278" s="33"/>
      <c r="I278" s="196"/>
      <c r="J278" s="33"/>
      <c r="K278" s="33"/>
      <c r="L278" s="36"/>
      <c r="M278" s="209"/>
      <c r="N278" s="210"/>
      <c r="O278" s="211"/>
      <c r="P278" s="211"/>
      <c r="Q278" s="211"/>
      <c r="R278" s="211"/>
      <c r="S278" s="211"/>
      <c r="T278" s="212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4" t="s">
        <v>133</v>
      </c>
      <c r="AU278" s="14" t="s">
        <v>79</v>
      </c>
    </row>
    <row r="279" spans="1:65" s="2" customFormat="1" ht="6.95" customHeight="1">
      <c r="A279" s="31"/>
      <c r="B279" s="51"/>
      <c r="C279" s="52"/>
      <c r="D279" s="52"/>
      <c r="E279" s="52"/>
      <c r="F279" s="52"/>
      <c r="G279" s="52"/>
      <c r="H279" s="52"/>
      <c r="I279" s="52"/>
      <c r="J279" s="52"/>
      <c r="K279" s="52"/>
      <c r="L279" s="36"/>
      <c r="M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</row>
  </sheetData>
  <sheetProtection algorithmName="SHA-512" hashValue="3nPmCgzC0SSBgk2r7HNk8Tc8cTQQkIrpv2qp+6QF6prQj2X16GM3yF1twdM8ZUxU1IRXTI8uwtOMk+e2/XLZnw==" saltValue="XkeOf5huCLl7EcmD559Y/N89VDOjhv8x8Hx7vSMlhLtRm5jIvNaiPtasDlAIpCnBAXcG9Jkd1wfacM00WNlsFg==" spinCount="100000" sheet="1" objects="1" scenarios="1" formatColumns="0" formatRows="0" autoFilter="0"/>
  <autoFilter ref="C120:K278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4" t="s">
        <v>98</v>
      </c>
    </row>
    <row r="3" spans="1:46" s="1" customFormat="1" ht="6.95" customHeight="1">
      <c r="B3" s="112"/>
      <c r="C3" s="113"/>
      <c r="D3" s="113"/>
      <c r="E3" s="113"/>
      <c r="F3" s="113"/>
      <c r="G3" s="113"/>
      <c r="H3" s="113"/>
      <c r="I3" s="113"/>
      <c r="J3" s="113"/>
      <c r="K3" s="113"/>
      <c r="L3" s="17"/>
      <c r="AT3" s="14" t="s">
        <v>81</v>
      </c>
    </row>
    <row r="4" spans="1:46" s="1" customFormat="1" ht="24.95" customHeight="1">
      <c r="B4" s="17"/>
      <c r="D4" s="114" t="s">
        <v>99</v>
      </c>
      <c r="L4" s="17"/>
      <c r="M4" s="115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16" t="s">
        <v>16</v>
      </c>
      <c r="L6" s="17"/>
    </row>
    <row r="7" spans="1:46" s="1" customFormat="1" ht="26.25" customHeight="1">
      <c r="B7" s="17"/>
      <c r="E7" s="265" t="str">
        <f>'Rekapitulace stavby'!K6</f>
        <v>Údržba, opravy a odstraňování závad u SSZT 2021 - Opravy komponentů zabezpečovacích zařízení</v>
      </c>
      <c r="F7" s="266"/>
      <c r="G7" s="266"/>
      <c r="H7" s="266"/>
      <c r="L7" s="17"/>
    </row>
    <row r="8" spans="1:46" s="1" customFormat="1" ht="12" customHeight="1">
      <c r="B8" s="17"/>
      <c r="D8" s="116" t="s">
        <v>100</v>
      </c>
      <c r="L8" s="17"/>
    </row>
    <row r="9" spans="1:46" s="2" customFormat="1" ht="16.5" customHeight="1">
      <c r="A9" s="31"/>
      <c r="B9" s="36"/>
      <c r="C9" s="31"/>
      <c r="D9" s="31"/>
      <c r="E9" s="265" t="s">
        <v>101</v>
      </c>
      <c r="F9" s="267"/>
      <c r="G9" s="267"/>
      <c r="H9" s="267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16" t="s">
        <v>102</v>
      </c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6.5" customHeight="1">
      <c r="A11" s="31"/>
      <c r="B11" s="36"/>
      <c r="C11" s="31"/>
      <c r="D11" s="31"/>
      <c r="E11" s="268" t="s">
        <v>971</v>
      </c>
      <c r="F11" s="267"/>
      <c r="G11" s="267"/>
      <c r="H11" s="267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1.25">
      <c r="A12" s="31"/>
      <c r="B12" s="36"/>
      <c r="C12" s="31"/>
      <c r="D12" s="31"/>
      <c r="E12" s="31"/>
      <c r="F12" s="31"/>
      <c r="G12" s="31"/>
      <c r="H12" s="31"/>
      <c r="I12" s="31"/>
      <c r="J12" s="31"/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2" customHeight="1">
      <c r="A13" s="31"/>
      <c r="B13" s="36"/>
      <c r="C13" s="31"/>
      <c r="D13" s="116" t="s">
        <v>18</v>
      </c>
      <c r="E13" s="31"/>
      <c r="F13" s="107" t="s">
        <v>1</v>
      </c>
      <c r="G13" s="31"/>
      <c r="H13" s="31"/>
      <c r="I13" s="116" t="s">
        <v>19</v>
      </c>
      <c r="J13" s="107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6" t="s">
        <v>20</v>
      </c>
      <c r="E14" s="31"/>
      <c r="F14" s="107" t="s">
        <v>21</v>
      </c>
      <c r="G14" s="31"/>
      <c r="H14" s="31"/>
      <c r="I14" s="116" t="s">
        <v>22</v>
      </c>
      <c r="J14" s="117">
        <f>'Rekapitulace stavby'!AN8</f>
        <v>0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0.9" customHeight="1">
      <c r="A15" s="31"/>
      <c r="B15" s="36"/>
      <c r="C15" s="31"/>
      <c r="D15" s="31"/>
      <c r="E15" s="31"/>
      <c r="F15" s="31"/>
      <c r="G15" s="31"/>
      <c r="H15" s="31"/>
      <c r="I15" s="31"/>
      <c r="J15" s="31"/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2" customHeight="1">
      <c r="A16" s="31"/>
      <c r="B16" s="36"/>
      <c r="C16" s="31"/>
      <c r="D16" s="116" t="s">
        <v>23</v>
      </c>
      <c r="E16" s="31"/>
      <c r="F16" s="31"/>
      <c r="G16" s="31"/>
      <c r="H16" s="31"/>
      <c r="I16" s="116" t="s">
        <v>24</v>
      </c>
      <c r="J16" s="107" t="str">
        <f>IF('Rekapitulace stavby'!AN10="","",'Rekapitulace stavby'!AN10)</f>
        <v/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8" customHeight="1">
      <c r="A17" s="31"/>
      <c r="B17" s="36"/>
      <c r="C17" s="31"/>
      <c r="D17" s="31"/>
      <c r="E17" s="107" t="str">
        <f>IF('Rekapitulace stavby'!E11="","",'Rekapitulace stavby'!E11)</f>
        <v xml:space="preserve"> </v>
      </c>
      <c r="F17" s="31"/>
      <c r="G17" s="31"/>
      <c r="H17" s="31"/>
      <c r="I17" s="116" t="s">
        <v>25</v>
      </c>
      <c r="J17" s="107" t="str">
        <f>IF('Rekapitulace stavby'!AN11="","",'Rekapitulace stavby'!AN11)</f>
        <v/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6.95" customHeight="1">
      <c r="A18" s="31"/>
      <c r="B18" s="36"/>
      <c r="C18" s="31"/>
      <c r="D18" s="31"/>
      <c r="E18" s="31"/>
      <c r="F18" s="31"/>
      <c r="G18" s="31"/>
      <c r="H18" s="31"/>
      <c r="I18" s="31"/>
      <c r="J18" s="31"/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2" customHeight="1">
      <c r="A19" s="31"/>
      <c r="B19" s="36"/>
      <c r="C19" s="31"/>
      <c r="D19" s="116" t="s">
        <v>26</v>
      </c>
      <c r="E19" s="31"/>
      <c r="F19" s="31"/>
      <c r="G19" s="31"/>
      <c r="H19" s="31"/>
      <c r="I19" s="116" t="s">
        <v>24</v>
      </c>
      <c r="J19" s="27" t="str">
        <f>'Rekapitulace stavby'!AN13</f>
        <v>Vyplň údaj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8" customHeight="1">
      <c r="A20" s="31"/>
      <c r="B20" s="36"/>
      <c r="C20" s="31"/>
      <c r="D20" s="31"/>
      <c r="E20" s="269" t="str">
        <f>'Rekapitulace stavby'!E14</f>
        <v>Vyplň údaj</v>
      </c>
      <c r="F20" s="270"/>
      <c r="G20" s="270"/>
      <c r="H20" s="270"/>
      <c r="I20" s="116" t="s">
        <v>25</v>
      </c>
      <c r="J20" s="27" t="str">
        <f>'Rekapitulace stavby'!AN14</f>
        <v>Vyplň údaj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6.95" customHeight="1">
      <c r="A21" s="31"/>
      <c r="B21" s="36"/>
      <c r="C21" s="31"/>
      <c r="D21" s="31"/>
      <c r="E21" s="31"/>
      <c r="F21" s="31"/>
      <c r="G21" s="31"/>
      <c r="H21" s="31"/>
      <c r="I21" s="31"/>
      <c r="J21" s="31"/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2" customHeight="1">
      <c r="A22" s="31"/>
      <c r="B22" s="36"/>
      <c r="C22" s="31"/>
      <c r="D22" s="116" t="s">
        <v>28</v>
      </c>
      <c r="E22" s="31"/>
      <c r="F22" s="31"/>
      <c r="G22" s="31"/>
      <c r="H22" s="31"/>
      <c r="I22" s="116" t="s">
        <v>24</v>
      </c>
      <c r="J22" s="107" t="str">
        <f>IF('Rekapitulace stavby'!AN16="","",'Rekapitulace stavby'!AN16)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8" customHeight="1">
      <c r="A23" s="31"/>
      <c r="B23" s="36"/>
      <c r="C23" s="31"/>
      <c r="D23" s="31"/>
      <c r="E23" s="107" t="str">
        <f>IF('Rekapitulace stavby'!E17="","",'Rekapitulace stavby'!E17)</f>
        <v xml:space="preserve"> </v>
      </c>
      <c r="F23" s="31"/>
      <c r="G23" s="31"/>
      <c r="H23" s="31"/>
      <c r="I23" s="116" t="s">
        <v>25</v>
      </c>
      <c r="J23" s="107" t="str">
        <f>IF('Rekapitulace stavby'!AN17="","",'Rekapitulace stavby'!AN17)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6.95" customHeight="1">
      <c r="A24" s="31"/>
      <c r="B24" s="36"/>
      <c r="C24" s="31"/>
      <c r="D24" s="31"/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12" customHeight="1">
      <c r="A25" s="31"/>
      <c r="B25" s="36"/>
      <c r="C25" s="31"/>
      <c r="D25" s="116" t="s">
        <v>30</v>
      </c>
      <c r="E25" s="31"/>
      <c r="F25" s="31"/>
      <c r="G25" s="31"/>
      <c r="H25" s="31"/>
      <c r="I25" s="116" t="s">
        <v>24</v>
      </c>
      <c r="J25" s="107" t="str">
        <f>IF('Rekapitulace stavby'!AN19="","",'Rekapitulace stavby'!AN19)</f>
        <v/>
      </c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8" customHeight="1">
      <c r="A26" s="31"/>
      <c r="B26" s="36"/>
      <c r="C26" s="31"/>
      <c r="D26" s="31"/>
      <c r="E26" s="107" t="str">
        <f>IF('Rekapitulace stavby'!E20="","",'Rekapitulace stavby'!E20)</f>
        <v xml:space="preserve"> </v>
      </c>
      <c r="F26" s="31"/>
      <c r="G26" s="31"/>
      <c r="H26" s="31"/>
      <c r="I26" s="116" t="s">
        <v>25</v>
      </c>
      <c r="J26" s="107" t="str">
        <f>IF('Rekapitulace stavby'!AN20="","",'Rekapitulace stavby'!AN20)</f>
        <v/>
      </c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31"/>
      <c r="E27" s="31"/>
      <c r="F27" s="31"/>
      <c r="G27" s="31"/>
      <c r="H27" s="31"/>
      <c r="I27" s="31"/>
      <c r="J27" s="31"/>
      <c r="K27" s="31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12" customHeight="1">
      <c r="A28" s="31"/>
      <c r="B28" s="36"/>
      <c r="C28" s="31"/>
      <c r="D28" s="116" t="s">
        <v>31</v>
      </c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8" customFormat="1" ht="16.5" customHeight="1">
      <c r="A29" s="118"/>
      <c r="B29" s="119"/>
      <c r="C29" s="118"/>
      <c r="D29" s="118"/>
      <c r="E29" s="271" t="s">
        <v>1</v>
      </c>
      <c r="F29" s="271"/>
      <c r="G29" s="271"/>
      <c r="H29" s="271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1"/>
      <c r="B30" s="36"/>
      <c r="C30" s="31"/>
      <c r="D30" s="31"/>
      <c r="E30" s="31"/>
      <c r="F30" s="31"/>
      <c r="G30" s="31"/>
      <c r="H30" s="31"/>
      <c r="I30" s="31"/>
      <c r="J30" s="3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1"/>
      <c r="E31" s="121"/>
      <c r="F31" s="121"/>
      <c r="G31" s="121"/>
      <c r="H31" s="121"/>
      <c r="I31" s="121"/>
      <c r="J31" s="121"/>
      <c r="K31" s="12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22" t="s">
        <v>32</v>
      </c>
      <c r="E32" s="31"/>
      <c r="F32" s="31"/>
      <c r="G32" s="31"/>
      <c r="H32" s="31"/>
      <c r="I32" s="31"/>
      <c r="J32" s="123">
        <f>ROUND(J123,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21"/>
      <c r="E33" s="121"/>
      <c r="F33" s="121"/>
      <c r="G33" s="121"/>
      <c r="H33" s="121"/>
      <c r="I33" s="121"/>
      <c r="J33" s="121"/>
      <c r="K33" s="12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4" t="s">
        <v>34</v>
      </c>
      <c r="G34" s="31"/>
      <c r="H34" s="31"/>
      <c r="I34" s="124" t="s">
        <v>33</v>
      </c>
      <c r="J34" s="124" t="s">
        <v>35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5" t="s">
        <v>36</v>
      </c>
      <c r="E35" s="116" t="s">
        <v>37</v>
      </c>
      <c r="F35" s="126">
        <f>ROUND((SUM(BE123:BE192)),  2)</f>
        <v>0</v>
      </c>
      <c r="G35" s="31"/>
      <c r="H35" s="31"/>
      <c r="I35" s="127">
        <v>0.21</v>
      </c>
      <c r="J35" s="126">
        <f>ROUND(((SUM(BE123:BE192))*I35),  2)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6" t="s">
        <v>38</v>
      </c>
      <c r="F36" s="126">
        <f>ROUND((SUM(BF123:BF192)),  2)</f>
        <v>0</v>
      </c>
      <c r="G36" s="31"/>
      <c r="H36" s="31"/>
      <c r="I36" s="127">
        <v>0.15</v>
      </c>
      <c r="J36" s="126">
        <f>ROUND(((SUM(BF123:BF192))*I36),  2)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6" t="s">
        <v>39</v>
      </c>
      <c r="F37" s="126">
        <f>ROUND((SUM(BG123:BG192)),  2)</f>
        <v>0</v>
      </c>
      <c r="G37" s="31"/>
      <c r="H37" s="31"/>
      <c r="I37" s="127">
        <v>0.21</v>
      </c>
      <c r="J37" s="126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6" t="s">
        <v>40</v>
      </c>
      <c r="F38" s="126">
        <f>ROUND((SUM(BH123:BH192)),  2)</f>
        <v>0</v>
      </c>
      <c r="G38" s="31"/>
      <c r="H38" s="31"/>
      <c r="I38" s="127">
        <v>0.15</v>
      </c>
      <c r="J38" s="126">
        <f>0</f>
        <v>0</v>
      </c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6" t="s">
        <v>41</v>
      </c>
      <c r="F39" s="126">
        <f>ROUND((SUM(BI123:BI192)),  2)</f>
        <v>0</v>
      </c>
      <c r="G39" s="31"/>
      <c r="H39" s="31"/>
      <c r="I39" s="127">
        <v>0</v>
      </c>
      <c r="J39" s="126">
        <f>0</f>
        <v>0</v>
      </c>
      <c r="K39" s="31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8"/>
      <c r="D41" s="129" t="s">
        <v>42</v>
      </c>
      <c r="E41" s="130"/>
      <c r="F41" s="130"/>
      <c r="G41" s="131" t="s">
        <v>43</v>
      </c>
      <c r="H41" s="132" t="s">
        <v>44</v>
      </c>
      <c r="I41" s="130"/>
      <c r="J41" s="133">
        <f>SUM(J32:J39)</f>
        <v>0</v>
      </c>
      <c r="K41" s="134"/>
      <c r="L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35" t="s">
        <v>45</v>
      </c>
      <c r="E50" s="136"/>
      <c r="F50" s="136"/>
      <c r="G50" s="135" t="s">
        <v>46</v>
      </c>
      <c r="H50" s="136"/>
      <c r="I50" s="136"/>
      <c r="J50" s="136"/>
      <c r="K50" s="136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7" t="s">
        <v>47</v>
      </c>
      <c r="E61" s="138"/>
      <c r="F61" s="139" t="s">
        <v>48</v>
      </c>
      <c r="G61" s="137" t="s">
        <v>47</v>
      </c>
      <c r="H61" s="138"/>
      <c r="I61" s="138"/>
      <c r="J61" s="140" t="s">
        <v>48</v>
      </c>
      <c r="K61" s="138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35" t="s">
        <v>49</v>
      </c>
      <c r="E65" s="141"/>
      <c r="F65" s="141"/>
      <c r="G65" s="135" t="s">
        <v>50</v>
      </c>
      <c r="H65" s="141"/>
      <c r="I65" s="141"/>
      <c r="J65" s="141"/>
      <c r="K65" s="141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7" t="s">
        <v>47</v>
      </c>
      <c r="E76" s="138"/>
      <c r="F76" s="139" t="s">
        <v>48</v>
      </c>
      <c r="G76" s="137" t="s">
        <v>47</v>
      </c>
      <c r="H76" s="138"/>
      <c r="I76" s="138"/>
      <c r="J76" s="140" t="s">
        <v>48</v>
      </c>
      <c r="K76" s="138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31" s="2" customFormat="1" ht="6.95" customHeight="1">
      <c r="A81" s="31"/>
      <c r="B81" s="144"/>
      <c r="C81" s="145"/>
      <c r="D81" s="145"/>
      <c r="E81" s="145"/>
      <c r="F81" s="145"/>
      <c r="G81" s="145"/>
      <c r="H81" s="145"/>
      <c r="I81" s="145"/>
      <c r="J81" s="145"/>
      <c r="K81" s="145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31" s="2" customFormat="1" ht="24.95" customHeight="1">
      <c r="A82" s="31"/>
      <c r="B82" s="32"/>
      <c r="C82" s="20" t="s">
        <v>104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3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31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31" s="2" customFormat="1" ht="26.25" customHeight="1">
      <c r="A85" s="31"/>
      <c r="B85" s="32"/>
      <c r="C85" s="33"/>
      <c r="D85" s="33"/>
      <c r="E85" s="272" t="str">
        <f>E7</f>
        <v>Údržba, opravy a odstraňování závad u SSZT 2021 - Opravy komponentů zabezpečovacích zařízení</v>
      </c>
      <c r="F85" s="273"/>
      <c r="G85" s="273"/>
      <c r="H85" s="27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31" s="1" customFormat="1" ht="12" customHeight="1">
      <c r="B86" s="18"/>
      <c r="C86" s="26" t="s">
        <v>100</v>
      </c>
      <c r="D86" s="19"/>
      <c r="E86" s="19"/>
      <c r="F86" s="19"/>
      <c r="G86" s="19"/>
      <c r="H86" s="19"/>
      <c r="I86" s="19"/>
      <c r="J86" s="19"/>
      <c r="K86" s="19"/>
      <c r="L86" s="17"/>
    </row>
    <row r="87" spans="1:31" s="2" customFormat="1" ht="16.5" customHeight="1">
      <c r="A87" s="31"/>
      <c r="B87" s="32"/>
      <c r="C87" s="33"/>
      <c r="D87" s="33"/>
      <c r="E87" s="272" t="s">
        <v>101</v>
      </c>
      <c r="F87" s="274"/>
      <c r="G87" s="274"/>
      <c r="H87" s="27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31" s="2" customFormat="1" ht="12" customHeight="1">
      <c r="A88" s="31"/>
      <c r="B88" s="32"/>
      <c r="C88" s="26" t="s">
        <v>102</v>
      </c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31" s="2" customFormat="1" ht="16.5" customHeight="1">
      <c r="A89" s="31"/>
      <c r="B89" s="32"/>
      <c r="C89" s="33"/>
      <c r="D89" s="33"/>
      <c r="E89" s="220" t="str">
        <f>E11</f>
        <v>PS 01.5 - Návěstidla</v>
      </c>
      <c r="F89" s="274"/>
      <c r="G89" s="274"/>
      <c r="H89" s="274"/>
      <c r="I89" s="33"/>
      <c r="J89" s="33"/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31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31" s="2" customFormat="1" ht="12" customHeight="1">
      <c r="A91" s="31"/>
      <c r="B91" s="32"/>
      <c r="C91" s="26" t="s">
        <v>20</v>
      </c>
      <c r="D91" s="33"/>
      <c r="E91" s="33"/>
      <c r="F91" s="24" t="str">
        <f>F14</f>
        <v xml:space="preserve"> </v>
      </c>
      <c r="G91" s="33"/>
      <c r="H91" s="33"/>
      <c r="I91" s="26" t="s">
        <v>22</v>
      </c>
      <c r="J91" s="63">
        <f>IF(J14="","",J14)</f>
        <v>0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31" s="2" customFormat="1" ht="6.95" customHeight="1">
      <c r="A92" s="31"/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31" s="2" customFormat="1" ht="15.2" customHeight="1">
      <c r="A93" s="31"/>
      <c r="B93" s="32"/>
      <c r="C93" s="26" t="s">
        <v>23</v>
      </c>
      <c r="D93" s="33"/>
      <c r="E93" s="33"/>
      <c r="F93" s="24" t="str">
        <f>E17</f>
        <v xml:space="preserve"> </v>
      </c>
      <c r="G93" s="33"/>
      <c r="H93" s="33"/>
      <c r="I93" s="26" t="s">
        <v>28</v>
      </c>
      <c r="J93" s="29" t="str">
        <f>E23</f>
        <v xml:space="preserve"> </v>
      </c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31" s="2" customFormat="1" ht="15.2" customHeight="1">
      <c r="A94" s="31"/>
      <c r="B94" s="32"/>
      <c r="C94" s="26" t="s">
        <v>26</v>
      </c>
      <c r="D94" s="33"/>
      <c r="E94" s="33"/>
      <c r="F94" s="24" t="str">
        <f>IF(E20="","",E20)</f>
        <v>Vyplň údaj</v>
      </c>
      <c r="G94" s="33"/>
      <c r="H94" s="33"/>
      <c r="I94" s="26" t="s">
        <v>30</v>
      </c>
      <c r="J94" s="29" t="str">
        <f>E26</f>
        <v xml:space="preserve"> 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31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31" s="2" customFormat="1" ht="29.25" customHeight="1">
      <c r="A96" s="31"/>
      <c r="B96" s="32"/>
      <c r="C96" s="146" t="s">
        <v>105</v>
      </c>
      <c r="D96" s="147"/>
      <c r="E96" s="147"/>
      <c r="F96" s="147"/>
      <c r="G96" s="147"/>
      <c r="H96" s="147"/>
      <c r="I96" s="147"/>
      <c r="J96" s="148" t="s">
        <v>106</v>
      </c>
      <c r="K96" s="147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47" s="2" customFormat="1" ht="10.3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47" s="2" customFormat="1" ht="22.9" customHeight="1">
      <c r="A98" s="31"/>
      <c r="B98" s="32"/>
      <c r="C98" s="149" t="s">
        <v>107</v>
      </c>
      <c r="D98" s="33"/>
      <c r="E98" s="33"/>
      <c r="F98" s="33"/>
      <c r="G98" s="33"/>
      <c r="H98" s="33"/>
      <c r="I98" s="33"/>
      <c r="J98" s="81">
        <f>J123</f>
        <v>0</v>
      </c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4" t="s">
        <v>108</v>
      </c>
    </row>
    <row r="99" spans="1:47" s="9" customFormat="1" ht="24.95" customHeight="1">
      <c r="B99" s="150"/>
      <c r="C99" s="151"/>
      <c r="D99" s="152" t="s">
        <v>972</v>
      </c>
      <c r="E99" s="153"/>
      <c r="F99" s="153"/>
      <c r="G99" s="153"/>
      <c r="H99" s="153"/>
      <c r="I99" s="153"/>
      <c r="J99" s="154">
        <f>J124</f>
        <v>0</v>
      </c>
      <c r="K99" s="151"/>
      <c r="L99" s="155"/>
    </row>
    <row r="100" spans="1:47" s="12" customFormat="1" ht="19.899999999999999" customHeight="1">
      <c r="B100" s="213"/>
      <c r="C100" s="101"/>
      <c r="D100" s="214" t="s">
        <v>973</v>
      </c>
      <c r="E100" s="215"/>
      <c r="F100" s="215"/>
      <c r="G100" s="215"/>
      <c r="H100" s="215"/>
      <c r="I100" s="215"/>
      <c r="J100" s="216">
        <f>J125</f>
        <v>0</v>
      </c>
      <c r="K100" s="101"/>
      <c r="L100" s="217"/>
    </row>
    <row r="101" spans="1:47" s="9" customFormat="1" ht="24.95" customHeight="1">
      <c r="B101" s="150"/>
      <c r="C101" s="151"/>
      <c r="D101" s="152" t="s">
        <v>109</v>
      </c>
      <c r="E101" s="153"/>
      <c r="F101" s="153"/>
      <c r="G101" s="153"/>
      <c r="H101" s="153"/>
      <c r="I101" s="153"/>
      <c r="J101" s="154">
        <f>J134</f>
        <v>0</v>
      </c>
      <c r="K101" s="151"/>
      <c r="L101" s="155"/>
    </row>
    <row r="102" spans="1:47" s="2" customFormat="1" ht="21.75" customHeight="1">
      <c r="A102" s="31"/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47" s="2" customFormat="1" ht="6.95" customHeight="1">
      <c r="A103" s="31"/>
      <c r="B103" s="51"/>
      <c r="C103" s="52"/>
      <c r="D103" s="52"/>
      <c r="E103" s="52"/>
      <c r="F103" s="52"/>
      <c r="G103" s="52"/>
      <c r="H103" s="52"/>
      <c r="I103" s="52"/>
      <c r="J103" s="52"/>
      <c r="K103" s="52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47" s="2" customFormat="1" ht="6.95" customHeight="1">
      <c r="A107" s="31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47" s="2" customFormat="1" ht="24.95" customHeight="1">
      <c r="A108" s="31"/>
      <c r="B108" s="32"/>
      <c r="C108" s="20" t="s">
        <v>110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47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47" s="2" customFormat="1" ht="12" customHeight="1">
      <c r="A110" s="31"/>
      <c r="B110" s="32"/>
      <c r="C110" s="26" t="s">
        <v>16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47" s="2" customFormat="1" ht="26.25" customHeight="1">
      <c r="A111" s="31"/>
      <c r="B111" s="32"/>
      <c r="C111" s="33"/>
      <c r="D111" s="33"/>
      <c r="E111" s="272" t="str">
        <f>E7</f>
        <v>Údržba, opravy a odstraňování závad u SSZT 2021 - Opravy komponentů zabezpečovacích zařízení</v>
      </c>
      <c r="F111" s="273"/>
      <c r="G111" s="273"/>
      <c r="H111" s="27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47" s="1" customFormat="1" ht="12" customHeight="1">
      <c r="B112" s="18"/>
      <c r="C112" s="26" t="s">
        <v>100</v>
      </c>
      <c r="D112" s="19"/>
      <c r="E112" s="19"/>
      <c r="F112" s="19"/>
      <c r="G112" s="19"/>
      <c r="H112" s="19"/>
      <c r="I112" s="19"/>
      <c r="J112" s="19"/>
      <c r="K112" s="19"/>
      <c r="L112" s="17"/>
    </row>
    <row r="113" spans="1:65" s="2" customFormat="1" ht="16.5" customHeight="1">
      <c r="A113" s="31"/>
      <c r="B113" s="32"/>
      <c r="C113" s="33"/>
      <c r="D113" s="33"/>
      <c r="E113" s="272" t="s">
        <v>101</v>
      </c>
      <c r="F113" s="274"/>
      <c r="G113" s="274"/>
      <c r="H113" s="274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102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20" t="str">
        <f>E11</f>
        <v>PS 01.5 - Návěstidla</v>
      </c>
      <c r="F115" s="274"/>
      <c r="G115" s="274"/>
      <c r="H115" s="274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3"/>
      <c r="E117" s="33"/>
      <c r="F117" s="24" t="str">
        <f>F14</f>
        <v xml:space="preserve"> </v>
      </c>
      <c r="G117" s="33"/>
      <c r="H117" s="33"/>
      <c r="I117" s="26" t="s">
        <v>22</v>
      </c>
      <c r="J117" s="63">
        <f>IF(J14="","",J14)</f>
        <v>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23</v>
      </c>
      <c r="D119" s="33"/>
      <c r="E119" s="33"/>
      <c r="F119" s="24" t="str">
        <f>E17</f>
        <v xml:space="preserve"> </v>
      </c>
      <c r="G119" s="33"/>
      <c r="H119" s="33"/>
      <c r="I119" s="26" t="s">
        <v>28</v>
      </c>
      <c r="J119" s="29" t="str">
        <f>E23</f>
        <v xml:space="preserve"> 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26</v>
      </c>
      <c r="D120" s="33"/>
      <c r="E120" s="33"/>
      <c r="F120" s="24" t="str">
        <f>IF(E20="","",E20)</f>
        <v>Vyplň údaj</v>
      </c>
      <c r="G120" s="33"/>
      <c r="H120" s="33"/>
      <c r="I120" s="26" t="s">
        <v>30</v>
      </c>
      <c r="J120" s="29" t="str">
        <f>E26</f>
        <v xml:space="preserve"> 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0" customFormat="1" ht="29.25" customHeight="1">
      <c r="A122" s="156"/>
      <c r="B122" s="157"/>
      <c r="C122" s="158" t="s">
        <v>111</v>
      </c>
      <c r="D122" s="159" t="s">
        <v>57</v>
      </c>
      <c r="E122" s="159" t="s">
        <v>53</v>
      </c>
      <c r="F122" s="159" t="s">
        <v>54</v>
      </c>
      <c r="G122" s="159" t="s">
        <v>112</v>
      </c>
      <c r="H122" s="159" t="s">
        <v>113</v>
      </c>
      <c r="I122" s="159" t="s">
        <v>114</v>
      </c>
      <c r="J122" s="159" t="s">
        <v>106</v>
      </c>
      <c r="K122" s="160" t="s">
        <v>115</v>
      </c>
      <c r="L122" s="161"/>
      <c r="M122" s="72" t="s">
        <v>1</v>
      </c>
      <c r="N122" s="73" t="s">
        <v>36</v>
      </c>
      <c r="O122" s="73" t="s">
        <v>116</v>
      </c>
      <c r="P122" s="73" t="s">
        <v>117</v>
      </c>
      <c r="Q122" s="73" t="s">
        <v>118</v>
      </c>
      <c r="R122" s="73" t="s">
        <v>119</v>
      </c>
      <c r="S122" s="73" t="s">
        <v>120</v>
      </c>
      <c r="T122" s="74" t="s">
        <v>121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pans="1:65" s="2" customFormat="1" ht="22.9" customHeight="1">
      <c r="A123" s="31"/>
      <c r="B123" s="32"/>
      <c r="C123" s="79" t="s">
        <v>122</v>
      </c>
      <c r="D123" s="33"/>
      <c r="E123" s="33"/>
      <c r="F123" s="33"/>
      <c r="G123" s="33"/>
      <c r="H123" s="33"/>
      <c r="I123" s="33"/>
      <c r="J123" s="162">
        <f>BK123</f>
        <v>0</v>
      </c>
      <c r="K123" s="33"/>
      <c r="L123" s="36"/>
      <c r="M123" s="75"/>
      <c r="N123" s="163"/>
      <c r="O123" s="76"/>
      <c r="P123" s="164">
        <f>P124+P134</f>
        <v>0</v>
      </c>
      <c r="Q123" s="76"/>
      <c r="R123" s="164">
        <f>R124+R134</f>
        <v>0</v>
      </c>
      <c r="S123" s="76"/>
      <c r="T123" s="165">
        <f>T124+T134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71</v>
      </c>
      <c r="AU123" s="14" t="s">
        <v>108</v>
      </c>
      <c r="BK123" s="166">
        <f>BK124+BK134</f>
        <v>0</v>
      </c>
    </row>
    <row r="124" spans="1:65" s="11" customFormat="1" ht="25.9" customHeight="1">
      <c r="B124" s="167"/>
      <c r="C124" s="168"/>
      <c r="D124" s="169" t="s">
        <v>71</v>
      </c>
      <c r="E124" s="170" t="s">
        <v>974</v>
      </c>
      <c r="F124" s="170" t="s">
        <v>975</v>
      </c>
      <c r="G124" s="168"/>
      <c r="H124" s="168"/>
      <c r="I124" s="171"/>
      <c r="J124" s="172">
        <f>BK124</f>
        <v>0</v>
      </c>
      <c r="K124" s="168"/>
      <c r="L124" s="173"/>
      <c r="M124" s="174"/>
      <c r="N124" s="175"/>
      <c r="O124" s="175"/>
      <c r="P124" s="176">
        <f>P125</f>
        <v>0</v>
      </c>
      <c r="Q124" s="175"/>
      <c r="R124" s="176">
        <f>R125</f>
        <v>0</v>
      </c>
      <c r="S124" s="175"/>
      <c r="T124" s="177">
        <f>T125</f>
        <v>0</v>
      </c>
      <c r="AR124" s="178" t="s">
        <v>79</v>
      </c>
      <c r="AT124" s="179" t="s">
        <v>71</v>
      </c>
      <c r="AU124" s="179" t="s">
        <v>72</v>
      </c>
      <c r="AY124" s="178" t="s">
        <v>126</v>
      </c>
      <c r="BK124" s="180">
        <f>BK125</f>
        <v>0</v>
      </c>
    </row>
    <row r="125" spans="1:65" s="11" customFormat="1" ht="22.9" customHeight="1">
      <c r="B125" s="167"/>
      <c r="C125" s="168"/>
      <c r="D125" s="169" t="s">
        <v>71</v>
      </c>
      <c r="E125" s="218" t="s">
        <v>148</v>
      </c>
      <c r="F125" s="218" t="s">
        <v>976</v>
      </c>
      <c r="G125" s="168"/>
      <c r="H125" s="168"/>
      <c r="I125" s="171"/>
      <c r="J125" s="219">
        <f>BK125</f>
        <v>0</v>
      </c>
      <c r="K125" s="168"/>
      <c r="L125" s="173"/>
      <c r="M125" s="174"/>
      <c r="N125" s="175"/>
      <c r="O125" s="175"/>
      <c r="P125" s="176">
        <f>SUM(P126:P133)</f>
        <v>0</v>
      </c>
      <c r="Q125" s="175"/>
      <c r="R125" s="176">
        <f>SUM(R126:R133)</f>
        <v>0</v>
      </c>
      <c r="S125" s="175"/>
      <c r="T125" s="177">
        <f>SUM(T126:T133)</f>
        <v>0</v>
      </c>
      <c r="AR125" s="178" t="s">
        <v>79</v>
      </c>
      <c r="AT125" s="179" t="s">
        <v>71</v>
      </c>
      <c r="AU125" s="179" t="s">
        <v>79</v>
      </c>
      <c r="AY125" s="178" t="s">
        <v>126</v>
      </c>
      <c r="BK125" s="180">
        <f>SUM(BK126:BK133)</f>
        <v>0</v>
      </c>
    </row>
    <row r="126" spans="1:65" s="2" customFormat="1" ht="24">
      <c r="A126" s="31"/>
      <c r="B126" s="32"/>
      <c r="C126" s="181" t="s">
        <v>79</v>
      </c>
      <c r="D126" s="181" t="s">
        <v>127</v>
      </c>
      <c r="E126" s="182" t="s">
        <v>977</v>
      </c>
      <c r="F126" s="183" t="s">
        <v>978</v>
      </c>
      <c r="G126" s="184" t="s">
        <v>979</v>
      </c>
      <c r="H126" s="185">
        <v>1</v>
      </c>
      <c r="I126" s="186"/>
      <c r="J126" s="187">
        <f>ROUND(I126*H126,2)</f>
        <v>0</v>
      </c>
      <c r="K126" s="183" t="s">
        <v>131</v>
      </c>
      <c r="L126" s="36"/>
      <c r="M126" s="188" t="s">
        <v>1</v>
      </c>
      <c r="N126" s="189" t="s">
        <v>37</v>
      </c>
      <c r="O126" s="68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79</v>
      </c>
      <c r="AT126" s="192" t="s">
        <v>127</v>
      </c>
      <c r="AU126" s="192" t="s">
        <v>81</v>
      </c>
      <c r="AY126" s="14" t="s">
        <v>126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4" t="s">
        <v>79</v>
      </c>
      <c r="BK126" s="193">
        <f>ROUND(I126*H126,2)</f>
        <v>0</v>
      </c>
      <c r="BL126" s="14" t="s">
        <v>79</v>
      </c>
      <c r="BM126" s="192" t="s">
        <v>980</v>
      </c>
    </row>
    <row r="127" spans="1:65" s="2" customFormat="1" ht="39">
      <c r="A127" s="31"/>
      <c r="B127" s="32"/>
      <c r="C127" s="33"/>
      <c r="D127" s="194" t="s">
        <v>133</v>
      </c>
      <c r="E127" s="33"/>
      <c r="F127" s="195" t="s">
        <v>981</v>
      </c>
      <c r="G127" s="33"/>
      <c r="H127" s="33"/>
      <c r="I127" s="196"/>
      <c r="J127" s="33"/>
      <c r="K127" s="33"/>
      <c r="L127" s="36"/>
      <c r="M127" s="197"/>
      <c r="N127" s="198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133</v>
      </c>
      <c r="AU127" s="14" t="s">
        <v>81</v>
      </c>
    </row>
    <row r="128" spans="1:65" s="2" customFormat="1" ht="24">
      <c r="A128" s="31"/>
      <c r="B128" s="32"/>
      <c r="C128" s="181" t="s">
        <v>81</v>
      </c>
      <c r="D128" s="181" t="s">
        <v>127</v>
      </c>
      <c r="E128" s="182" t="s">
        <v>982</v>
      </c>
      <c r="F128" s="183" t="s">
        <v>983</v>
      </c>
      <c r="G128" s="184" t="s">
        <v>979</v>
      </c>
      <c r="H128" s="185">
        <v>1</v>
      </c>
      <c r="I128" s="186"/>
      <c r="J128" s="187">
        <f>ROUND(I128*H128,2)</f>
        <v>0</v>
      </c>
      <c r="K128" s="183" t="s">
        <v>131</v>
      </c>
      <c r="L128" s="36"/>
      <c r="M128" s="188" t="s">
        <v>1</v>
      </c>
      <c r="N128" s="189" t="s">
        <v>37</v>
      </c>
      <c r="O128" s="68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2" t="s">
        <v>79</v>
      </c>
      <c r="AT128" s="192" t="s">
        <v>127</v>
      </c>
      <c r="AU128" s="192" t="s">
        <v>81</v>
      </c>
      <c r="AY128" s="14" t="s">
        <v>126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4" t="s">
        <v>79</v>
      </c>
      <c r="BK128" s="193">
        <f>ROUND(I128*H128,2)</f>
        <v>0</v>
      </c>
      <c r="BL128" s="14" t="s">
        <v>79</v>
      </c>
      <c r="BM128" s="192" t="s">
        <v>984</v>
      </c>
    </row>
    <row r="129" spans="1:65" s="2" customFormat="1" ht="29.25">
      <c r="A129" s="31"/>
      <c r="B129" s="32"/>
      <c r="C129" s="33"/>
      <c r="D129" s="194" t="s">
        <v>133</v>
      </c>
      <c r="E129" s="33"/>
      <c r="F129" s="195" t="s">
        <v>985</v>
      </c>
      <c r="G129" s="33"/>
      <c r="H129" s="33"/>
      <c r="I129" s="196"/>
      <c r="J129" s="33"/>
      <c r="K129" s="33"/>
      <c r="L129" s="36"/>
      <c r="M129" s="197"/>
      <c r="N129" s="198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133</v>
      </c>
      <c r="AU129" s="14" t="s">
        <v>81</v>
      </c>
    </row>
    <row r="130" spans="1:65" s="2" customFormat="1" ht="24">
      <c r="A130" s="31"/>
      <c r="B130" s="32"/>
      <c r="C130" s="181" t="s">
        <v>139</v>
      </c>
      <c r="D130" s="181" t="s">
        <v>127</v>
      </c>
      <c r="E130" s="182" t="s">
        <v>986</v>
      </c>
      <c r="F130" s="183" t="s">
        <v>987</v>
      </c>
      <c r="G130" s="184" t="s">
        <v>548</v>
      </c>
      <c r="H130" s="185">
        <v>1</v>
      </c>
      <c r="I130" s="186"/>
      <c r="J130" s="187">
        <f>ROUND(I130*H130,2)</f>
        <v>0</v>
      </c>
      <c r="K130" s="183" t="s">
        <v>131</v>
      </c>
      <c r="L130" s="36"/>
      <c r="M130" s="188" t="s">
        <v>1</v>
      </c>
      <c r="N130" s="189" t="s">
        <v>37</v>
      </c>
      <c r="O130" s="68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79</v>
      </c>
      <c r="AT130" s="192" t="s">
        <v>127</v>
      </c>
      <c r="AU130" s="192" t="s">
        <v>81</v>
      </c>
      <c r="AY130" s="14" t="s">
        <v>126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4" t="s">
        <v>79</v>
      </c>
      <c r="BK130" s="193">
        <f>ROUND(I130*H130,2)</f>
        <v>0</v>
      </c>
      <c r="BL130" s="14" t="s">
        <v>79</v>
      </c>
      <c r="BM130" s="192" t="s">
        <v>988</v>
      </c>
    </row>
    <row r="131" spans="1:65" s="2" customFormat="1" ht="48.75">
      <c r="A131" s="31"/>
      <c r="B131" s="32"/>
      <c r="C131" s="33"/>
      <c r="D131" s="194" t="s">
        <v>133</v>
      </c>
      <c r="E131" s="33"/>
      <c r="F131" s="195" t="s">
        <v>989</v>
      </c>
      <c r="G131" s="33"/>
      <c r="H131" s="33"/>
      <c r="I131" s="196"/>
      <c r="J131" s="33"/>
      <c r="K131" s="33"/>
      <c r="L131" s="36"/>
      <c r="M131" s="197"/>
      <c r="N131" s="198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133</v>
      </c>
      <c r="AU131" s="14" t="s">
        <v>81</v>
      </c>
    </row>
    <row r="132" spans="1:65" s="2" customFormat="1" ht="16.5" customHeight="1">
      <c r="A132" s="31"/>
      <c r="B132" s="32"/>
      <c r="C132" s="181" t="s">
        <v>125</v>
      </c>
      <c r="D132" s="181" t="s">
        <v>127</v>
      </c>
      <c r="E132" s="182" t="s">
        <v>990</v>
      </c>
      <c r="F132" s="183" t="s">
        <v>991</v>
      </c>
      <c r="G132" s="184" t="s">
        <v>548</v>
      </c>
      <c r="H132" s="185">
        <v>1</v>
      </c>
      <c r="I132" s="186"/>
      <c r="J132" s="187">
        <f>ROUND(I132*H132,2)</f>
        <v>0</v>
      </c>
      <c r="K132" s="183" t="s">
        <v>131</v>
      </c>
      <c r="L132" s="36"/>
      <c r="M132" s="188" t="s">
        <v>1</v>
      </c>
      <c r="N132" s="189" t="s">
        <v>37</v>
      </c>
      <c r="O132" s="68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79</v>
      </c>
      <c r="AT132" s="192" t="s">
        <v>127</v>
      </c>
      <c r="AU132" s="192" t="s">
        <v>81</v>
      </c>
      <c r="AY132" s="14" t="s">
        <v>126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4" t="s">
        <v>79</v>
      </c>
      <c r="BK132" s="193">
        <f>ROUND(I132*H132,2)</f>
        <v>0</v>
      </c>
      <c r="BL132" s="14" t="s">
        <v>79</v>
      </c>
      <c r="BM132" s="192" t="s">
        <v>992</v>
      </c>
    </row>
    <row r="133" spans="1:65" s="2" customFormat="1" ht="48.75">
      <c r="A133" s="31"/>
      <c r="B133" s="32"/>
      <c r="C133" s="33"/>
      <c r="D133" s="194" t="s">
        <v>133</v>
      </c>
      <c r="E133" s="33"/>
      <c r="F133" s="195" t="s">
        <v>993</v>
      </c>
      <c r="G133" s="33"/>
      <c r="H133" s="33"/>
      <c r="I133" s="196"/>
      <c r="J133" s="33"/>
      <c r="K133" s="33"/>
      <c r="L133" s="36"/>
      <c r="M133" s="197"/>
      <c r="N133" s="198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133</v>
      </c>
      <c r="AU133" s="14" t="s">
        <v>81</v>
      </c>
    </row>
    <row r="134" spans="1:65" s="11" customFormat="1" ht="25.9" customHeight="1">
      <c r="B134" s="167"/>
      <c r="C134" s="168"/>
      <c r="D134" s="169" t="s">
        <v>71</v>
      </c>
      <c r="E134" s="170" t="s">
        <v>123</v>
      </c>
      <c r="F134" s="170" t="s">
        <v>124</v>
      </c>
      <c r="G134" s="168"/>
      <c r="H134" s="168"/>
      <c r="I134" s="171"/>
      <c r="J134" s="172">
        <f>BK134</f>
        <v>0</v>
      </c>
      <c r="K134" s="168"/>
      <c r="L134" s="173"/>
      <c r="M134" s="174"/>
      <c r="N134" s="175"/>
      <c r="O134" s="175"/>
      <c r="P134" s="176">
        <f>SUM(P135:P192)</f>
        <v>0</v>
      </c>
      <c r="Q134" s="175"/>
      <c r="R134" s="176">
        <f>SUM(R135:R192)</f>
        <v>0</v>
      </c>
      <c r="S134" s="175"/>
      <c r="T134" s="177">
        <f>SUM(T135:T192)</f>
        <v>0</v>
      </c>
      <c r="AR134" s="178" t="s">
        <v>125</v>
      </c>
      <c r="AT134" s="179" t="s">
        <v>71</v>
      </c>
      <c r="AU134" s="179" t="s">
        <v>72</v>
      </c>
      <c r="AY134" s="178" t="s">
        <v>126</v>
      </c>
      <c r="BK134" s="180">
        <f>SUM(BK135:BK192)</f>
        <v>0</v>
      </c>
    </row>
    <row r="135" spans="1:65" s="2" customFormat="1" ht="36">
      <c r="A135" s="31"/>
      <c r="B135" s="32"/>
      <c r="C135" s="181" t="s">
        <v>148</v>
      </c>
      <c r="D135" s="181" t="s">
        <v>127</v>
      </c>
      <c r="E135" s="182" t="s">
        <v>994</v>
      </c>
      <c r="F135" s="183" t="s">
        <v>995</v>
      </c>
      <c r="G135" s="184" t="s">
        <v>130</v>
      </c>
      <c r="H135" s="185">
        <v>1</v>
      </c>
      <c r="I135" s="186"/>
      <c r="J135" s="187">
        <f>ROUND(I135*H135,2)</f>
        <v>0</v>
      </c>
      <c r="K135" s="183" t="s">
        <v>131</v>
      </c>
      <c r="L135" s="36"/>
      <c r="M135" s="188" t="s">
        <v>1</v>
      </c>
      <c r="N135" s="189" t="s">
        <v>37</v>
      </c>
      <c r="O135" s="68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79</v>
      </c>
      <c r="AT135" s="192" t="s">
        <v>127</v>
      </c>
      <c r="AU135" s="192" t="s">
        <v>79</v>
      </c>
      <c r="AY135" s="14" t="s">
        <v>126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4" t="s">
        <v>79</v>
      </c>
      <c r="BK135" s="193">
        <f>ROUND(I135*H135,2)</f>
        <v>0</v>
      </c>
      <c r="BL135" s="14" t="s">
        <v>79</v>
      </c>
      <c r="BM135" s="192" t="s">
        <v>996</v>
      </c>
    </row>
    <row r="136" spans="1:65" s="2" customFormat="1" ht="39">
      <c r="A136" s="31"/>
      <c r="B136" s="32"/>
      <c r="C136" s="33"/>
      <c r="D136" s="194" t="s">
        <v>133</v>
      </c>
      <c r="E136" s="33"/>
      <c r="F136" s="195" t="s">
        <v>997</v>
      </c>
      <c r="G136" s="33"/>
      <c r="H136" s="33"/>
      <c r="I136" s="196"/>
      <c r="J136" s="33"/>
      <c r="K136" s="33"/>
      <c r="L136" s="36"/>
      <c r="M136" s="197"/>
      <c r="N136" s="198"/>
      <c r="O136" s="68"/>
      <c r="P136" s="68"/>
      <c r="Q136" s="68"/>
      <c r="R136" s="68"/>
      <c r="S136" s="68"/>
      <c r="T136" s="69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133</v>
      </c>
      <c r="AU136" s="14" t="s">
        <v>79</v>
      </c>
    </row>
    <row r="137" spans="1:65" s="2" customFormat="1" ht="36">
      <c r="A137" s="31"/>
      <c r="B137" s="32"/>
      <c r="C137" s="181" t="s">
        <v>152</v>
      </c>
      <c r="D137" s="181" t="s">
        <v>127</v>
      </c>
      <c r="E137" s="182" t="s">
        <v>998</v>
      </c>
      <c r="F137" s="183" t="s">
        <v>999</v>
      </c>
      <c r="G137" s="184" t="s">
        <v>130</v>
      </c>
      <c r="H137" s="185">
        <v>1</v>
      </c>
      <c r="I137" s="186"/>
      <c r="J137" s="187">
        <f>ROUND(I137*H137,2)</f>
        <v>0</v>
      </c>
      <c r="K137" s="183" t="s">
        <v>131</v>
      </c>
      <c r="L137" s="36"/>
      <c r="M137" s="188" t="s">
        <v>1</v>
      </c>
      <c r="N137" s="189" t="s">
        <v>37</v>
      </c>
      <c r="O137" s="68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79</v>
      </c>
      <c r="AT137" s="192" t="s">
        <v>127</v>
      </c>
      <c r="AU137" s="192" t="s">
        <v>79</v>
      </c>
      <c r="AY137" s="14" t="s">
        <v>126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4" t="s">
        <v>79</v>
      </c>
      <c r="BK137" s="193">
        <f>ROUND(I137*H137,2)</f>
        <v>0</v>
      </c>
      <c r="BL137" s="14" t="s">
        <v>79</v>
      </c>
      <c r="BM137" s="192" t="s">
        <v>1000</v>
      </c>
    </row>
    <row r="138" spans="1:65" s="2" customFormat="1" ht="39">
      <c r="A138" s="31"/>
      <c r="B138" s="32"/>
      <c r="C138" s="33"/>
      <c r="D138" s="194" t="s">
        <v>133</v>
      </c>
      <c r="E138" s="33"/>
      <c r="F138" s="195" t="s">
        <v>1001</v>
      </c>
      <c r="G138" s="33"/>
      <c r="H138" s="33"/>
      <c r="I138" s="196"/>
      <c r="J138" s="33"/>
      <c r="K138" s="33"/>
      <c r="L138" s="36"/>
      <c r="M138" s="197"/>
      <c r="N138" s="198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133</v>
      </c>
      <c r="AU138" s="14" t="s">
        <v>79</v>
      </c>
    </row>
    <row r="139" spans="1:65" s="2" customFormat="1" ht="36">
      <c r="A139" s="31"/>
      <c r="B139" s="32"/>
      <c r="C139" s="181" t="s">
        <v>156</v>
      </c>
      <c r="D139" s="181" t="s">
        <v>127</v>
      </c>
      <c r="E139" s="182" t="s">
        <v>1002</v>
      </c>
      <c r="F139" s="183" t="s">
        <v>1003</v>
      </c>
      <c r="G139" s="184" t="s">
        <v>130</v>
      </c>
      <c r="H139" s="185">
        <v>1</v>
      </c>
      <c r="I139" s="186"/>
      <c r="J139" s="187">
        <f>ROUND(I139*H139,2)</f>
        <v>0</v>
      </c>
      <c r="K139" s="183" t="s">
        <v>131</v>
      </c>
      <c r="L139" s="36"/>
      <c r="M139" s="188" t="s">
        <v>1</v>
      </c>
      <c r="N139" s="189" t="s">
        <v>37</v>
      </c>
      <c r="O139" s="68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79</v>
      </c>
      <c r="AT139" s="192" t="s">
        <v>127</v>
      </c>
      <c r="AU139" s="192" t="s">
        <v>79</v>
      </c>
      <c r="AY139" s="14" t="s">
        <v>126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4" t="s">
        <v>79</v>
      </c>
      <c r="BK139" s="193">
        <f>ROUND(I139*H139,2)</f>
        <v>0</v>
      </c>
      <c r="BL139" s="14" t="s">
        <v>79</v>
      </c>
      <c r="BM139" s="192" t="s">
        <v>1004</v>
      </c>
    </row>
    <row r="140" spans="1:65" s="2" customFormat="1" ht="39">
      <c r="A140" s="31"/>
      <c r="B140" s="32"/>
      <c r="C140" s="33"/>
      <c r="D140" s="194" t="s">
        <v>133</v>
      </c>
      <c r="E140" s="33"/>
      <c r="F140" s="195" t="s">
        <v>1005</v>
      </c>
      <c r="G140" s="33"/>
      <c r="H140" s="33"/>
      <c r="I140" s="196"/>
      <c r="J140" s="33"/>
      <c r="K140" s="33"/>
      <c r="L140" s="36"/>
      <c r="M140" s="197"/>
      <c r="N140" s="198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133</v>
      </c>
      <c r="AU140" s="14" t="s">
        <v>79</v>
      </c>
    </row>
    <row r="141" spans="1:65" s="2" customFormat="1" ht="33" customHeight="1">
      <c r="A141" s="31"/>
      <c r="B141" s="32"/>
      <c r="C141" s="181" t="s">
        <v>160</v>
      </c>
      <c r="D141" s="181" t="s">
        <v>127</v>
      </c>
      <c r="E141" s="182" t="s">
        <v>1006</v>
      </c>
      <c r="F141" s="183" t="s">
        <v>1007</v>
      </c>
      <c r="G141" s="184" t="s">
        <v>130</v>
      </c>
      <c r="H141" s="185">
        <v>1</v>
      </c>
      <c r="I141" s="186"/>
      <c r="J141" s="187">
        <f>ROUND(I141*H141,2)</f>
        <v>0</v>
      </c>
      <c r="K141" s="183" t="s">
        <v>131</v>
      </c>
      <c r="L141" s="36"/>
      <c r="M141" s="188" t="s">
        <v>1</v>
      </c>
      <c r="N141" s="189" t="s">
        <v>37</v>
      </c>
      <c r="O141" s="68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79</v>
      </c>
      <c r="AT141" s="192" t="s">
        <v>127</v>
      </c>
      <c r="AU141" s="192" t="s">
        <v>79</v>
      </c>
      <c r="AY141" s="14" t="s">
        <v>126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4" t="s">
        <v>79</v>
      </c>
      <c r="BK141" s="193">
        <f>ROUND(I141*H141,2)</f>
        <v>0</v>
      </c>
      <c r="BL141" s="14" t="s">
        <v>79</v>
      </c>
      <c r="BM141" s="192" t="s">
        <v>1008</v>
      </c>
    </row>
    <row r="142" spans="1:65" s="2" customFormat="1" ht="58.5">
      <c r="A142" s="31"/>
      <c r="B142" s="32"/>
      <c r="C142" s="33"/>
      <c r="D142" s="194" t="s">
        <v>133</v>
      </c>
      <c r="E142" s="33"/>
      <c r="F142" s="195" t="s">
        <v>1009</v>
      </c>
      <c r="G142" s="33"/>
      <c r="H142" s="33"/>
      <c r="I142" s="196"/>
      <c r="J142" s="33"/>
      <c r="K142" s="33"/>
      <c r="L142" s="36"/>
      <c r="M142" s="197"/>
      <c r="N142" s="198"/>
      <c r="O142" s="68"/>
      <c r="P142" s="68"/>
      <c r="Q142" s="68"/>
      <c r="R142" s="68"/>
      <c r="S142" s="68"/>
      <c r="T142" s="69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133</v>
      </c>
      <c r="AU142" s="14" t="s">
        <v>79</v>
      </c>
    </row>
    <row r="143" spans="1:65" s="2" customFormat="1" ht="33" customHeight="1">
      <c r="A143" s="31"/>
      <c r="B143" s="32"/>
      <c r="C143" s="181" t="s">
        <v>164</v>
      </c>
      <c r="D143" s="181" t="s">
        <v>127</v>
      </c>
      <c r="E143" s="182" t="s">
        <v>1010</v>
      </c>
      <c r="F143" s="183" t="s">
        <v>1011</v>
      </c>
      <c r="G143" s="184" t="s">
        <v>130</v>
      </c>
      <c r="H143" s="185">
        <v>1</v>
      </c>
      <c r="I143" s="186"/>
      <c r="J143" s="187">
        <f>ROUND(I143*H143,2)</f>
        <v>0</v>
      </c>
      <c r="K143" s="183" t="s">
        <v>131</v>
      </c>
      <c r="L143" s="36"/>
      <c r="M143" s="188" t="s">
        <v>1</v>
      </c>
      <c r="N143" s="189" t="s">
        <v>37</v>
      </c>
      <c r="O143" s="68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79</v>
      </c>
      <c r="AT143" s="192" t="s">
        <v>127</v>
      </c>
      <c r="AU143" s="192" t="s">
        <v>79</v>
      </c>
      <c r="AY143" s="14" t="s">
        <v>126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4" t="s">
        <v>79</v>
      </c>
      <c r="BK143" s="193">
        <f>ROUND(I143*H143,2)</f>
        <v>0</v>
      </c>
      <c r="BL143" s="14" t="s">
        <v>79</v>
      </c>
      <c r="BM143" s="192" t="s">
        <v>1012</v>
      </c>
    </row>
    <row r="144" spans="1:65" s="2" customFormat="1" ht="58.5">
      <c r="A144" s="31"/>
      <c r="B144" s="32"/>
      <c r="C144" s="33"/>
      <c r="D144" s="194" t="s">
        <v>133</v>
      </c>
      <c r="E144" s="33"/>
      <c r="F144" s="195" t="s">
        <v>1013</v>
      </c>
      <c r="G144" s="33"/>
      <c r="H144" s="33"/>
      <c r="I144" s="196"/>
      <c r="J144" s="33"/>
      <c r="K144" s="33"/>
      <c r="L144" s="36"/>
      <c r="M144" s="197"/>
      <c r="N144" s="198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133</v>
      </c>
      <c r="AU144" s="14" t="s">
        <v>79</v>
      </c>
    </row>
    <row r="145" spans="1:65" s="2" customFormat="1" ht="33" customHeight="1">
      <c r="A145" s="31"/>
      <c r="B145" s="32"/>
      <c r="C145" s="181" t="s">
        <v>169</v>
      </c>
      <c r="D145" s="181" t="s">
        <v>127</v>
      </c>
      <c r="E145" s="182" t="s">
        <v>1014</v>
      </c>
      <c r="F145" s="183" t="s">
        <v>1015</v>
      </c>
      <c r="G145" s="184" t="s">
        <v>130</v>
      </c>
      <c r="H145" s="185">
        <v>1</v>
      </c>
      <c r="I145" s="186"/>
      <c r="J145" s="187">
        <f>ROUND(I145*H145,2)</f>
        <v>0</v>
      </c>
      <c r="K145" s="183" t="s">
        <v>131</v>
      </c>
      <c r="L145" s="36"/>
      <c r="M145" s="188" t="s">
        <v>1</v>
      </c>
      <c r="N145" s="189" t="s">
        <v>37</v>
      </c>
      <c r="O145" s="68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79</v>
      </c>
      <c r="AT145" s="192" t="s">
        <v>127</v>
      </c>
      <c r="AU145" s="192" t="s">
        <v>79</v>
      </c>
      <c r="AY145" s="14" t="s">
        <v>126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4" t="s">
        <v>79</v>
      </c>
      <c r="BK145" s="193">
        <f>ROUND(I145*H145,2)</f>
        <v>0</v>
      </c>
      <c r="BL145" s="14" t="s">
        <v>79</v>
      </c>
      <c r="BM145" s="192" t="s">
        <v>1016</v>
      </c>
    </row>
    <row r="146" spans="1:65" s="2" customFormat="1" ht="58.5">
      <c r="A146" s="31"/>
      <c r="B146" s="32"/>
      <c r="C146" s="33"/>
      <c r="D146" s="194" t="s">
        <v>133</v>
      </c>
      <c r="E146" s="33"/>
      <c r="F146" s="195" t="s">
        <v>1017</v>
      </c>
      <c r="G146" s="33"/>
      <c r="H146" s="33"/>
      <c r="I146" s="196"/>
      <c r="J146" s="33"/>
      <c r="K146" s="33"/>
      <c r="L146" s="36"/>
      <c r="M146" s="197"/>
      <c r="N146" s="198"/>
      <c r="O146" s="68"/>
      <c r="P146" s="68"/>
      <c r="Q146" s="68"/>
      <c r="R146" s="68"/>
      <c r="S146" s="68"/>
      <c r="T146" s="69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4" t="s">
        <v>133</v>
      </c>
      <c r="AU146" s="14" t="s">
        <v>79</v>
      </c>
    </row>
    <row r="147" spans="1:65" s="2" customFormat="1" ht="33" customHeight="1">
      <c r="A147" s="31"/>
      <c r="B147" s="32"/>
      <c r="C147" s="181" t="s">
        <v>173</v>
      </c>
      <c r="D147" s="181" t="s">
        <v>127</v>
      </c>
      <c r="E147" s="182" t="s">
        <v>1018</v>
      </c>
      <c r="F147" s="183" t="s">
        <v>1019</v>
      </c>
      <c r="G147" s="184" t="s">
        <v>130</v>
      </c>
      <c r="H147" s="185">
        <v>1</v>
      </c>
      <c r="I147" s="186"/>
      <c r="J147" s="187">
        <f>ROUND(I147*H147,2)</f>
        <v>0</v>
      </c>
      <c r="K147" s="183" t="s">
        <v>131</v>
      </c>
      <c r="L147" s="36"/>
      <c r="M147" s="188" t="s">
        <v>1</v>
      </c>
      <c r="N147" s="189" t="s">
        <v>37</v>
      </c>
      <c r="O147" s="68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79</v>
      </c>
      <c r="AT147" s="192" t="s">
        <v>127</v>
      </c>
      <c r="AU147" s="192" t="s">
        <v>79</v>
      </c>
      <c r="AY147" s="14" t="s">
        <v>126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4" t="s">
        <v>79</v>
      </c>
      <c r="BK147" s="193">
        <f>ROUND(I147*H147,2)</f>
        <v>0</v>
      </c>
      <c r="BL147" s="14" t="s">
        <v>79</v>
      </c>
      <c r="BM147" s="192" t="s">
        <v>1020</v>
      </c>
    </row>
    <row r="148" spans="1:65" s="2" customFormat="1" ht="58.5">
      <c r="A148" s="31"/>
      <c r="B148" s="32"/>
      <c r="C148" s="33"/>
      <c r="D148" s="194" t="s">
        <v>133</v>
      </c>
      <c r="E148" s="33"/>
      <c r="F148" s="195" t="s">
        <v>1021</v>
      </c>
      <c r="G148" s="33"/>
      <c r="H148" s="33"/>
      <c r="I148" s="196"/>
      <c r="J148" s="33"/>
      <c r="K148" s="33"/>
      <c r="L148" s="36"/>
      <c r="M148" s="197"/>
      <c r="N148" s="198"/>
      <c r="O148" s="68"/>
      <c r="P148" s="68"/>
      <c r="Q148" s="68"/>
      <c r="R148" s="68"/>
      <c r="S148" s="68"/>
      <c r="T148" s="69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4" t="s">
        <v>133</v>
      </c>
      <c r="AU148" s="14" t="s">
        <v>79</v>
      </c>
    </row>
    <row r="149" spans="1:65" s="2" customFormat="1" ht="48">
      <c r="A149" s="31"/>
      <c r="B149" s="32"/>
      <c r="C149" s="199" t="s">
        <v>177</v>
      </c>
      <c r="D149" s="199" t="s">
        <v>140</v>
      </c>
      <c r="E149" s="200" t="s">
        <v>1022</v>
      </c>
      <c r="F149" s="201" t="s">
        <v>1023</v>
      </c>
      <c r="G149" s="202" t="s">
        <v>130</v>
      </c>
      <c r="H149" s="203">
        <v>1</v>
      </c>
      <c r="I149" s="204"/>
      <c r="J149" s="205">
        <f>ROUND(I149*H149,2)</f>
        <v>0</v>
      </c>
      <c r="K149" s="201" t="s">
        <v>131</v>
      </c>
      <c r="L149" s="206"/>
      <c r="M149" s="207" t="s">
        <v>1</v>
      </c>
      <c r="N149" s="208" t="s">
        <v>37</v>
      </c>
      <c r="O149" s="68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143</v>
      </c>
      <c r="AT149" s="192" t="s">
        <v>140</v>
      </c>
      <c r="AU149" s="192" t="s">
        <v>79</v>
      </c>
      <c r="AY149" s="14" t="s">
        <v>126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4" t="s">
        <v>79</v>
      </c>
      <c r="BK149" s="193">
        <f>ROUND(I149*H149,2)</f>
        <v>0</v>
      </c>
      <c r="BL149" s="14" t="s">
        <v>143</v>
      </c>
      <c r="BM149" s="192" t="s">
        <v>1024</v>
      </c>
    </row>
    <row r="150" spans="1:65" s="2" customFormat="1" ht="29.25">
      <c r="A150" s="31"/>
      <c r="B150" s="32"/>
      <c r="C150" s="33"/>
      <c r="D150" s="194" t="s">
        <v>133</v>
      </c>
      <c r="E150" s="33"/>
      <c r="F150" s="195" t="s">
        <v>1023</v>
      </c>
      <c r="G150" s="33"/>
      <c r="H150" s="33"/>
      <c r="I150" s="196"/>
      <c r="J150" s="33"/>
      <c r="K150" s="33"/>
      <c r="L150" s="36"/>
      <c r="M150" s="197"/>
      <c r="N150" s="198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133</v>
      </c>
      <c r="AU150" s="14" t="s">
        <v>79</v>
      </c>
    </row>
    <row r="151" spans="1:65" s="2" customFormat="1" ht="24">
      <c r="A151" s="31"/>
      <c r="B151" s="32"/>
      <c r="C151" s="181" t="s">
        <v>181</v>
      </c>
      <c r="D151" s="181" t="s">
        <v>127</v>
      </c>
      <c r="E151" s="182" t="s">
        <v>1025</v>
      </c>
      <c r="F151" s="183" t="s">
        <v>1026</v>
      </c>
      <c r="G151" s="184" t="s">
        <v>130</v>
      </c>
      <c r="H151" s="185">
        <v>1</v>
      </c>
      <c r="I151" s="186"/>
      <c r="J151" s="187">
        <f>ROUND(I151*H151,2)</f>
        <v>0</v>
      </c>
      <c r="K151" s="183" t="s">
        <v>131</v>
      </c>
      <c r="L151" s="36"/>
      <c r="M151" s="188" t="s">
        <v>1</v>
      </c>
      <c r="N151" s="189" t="s">
        <v>37</v>
      </c>
      <c r="O151" s="68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79</v>
      </c>
      <c r="AT151" s="192" t="s">
        <v>127</v>
      </c>
      <c r="AU151" s="192" t="s">
        <v>79</v>
      </c>
      <c r="AY151" s="14" t="s">
        <v>126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4" t="s">
        <v>79</v>
      </c>
      <c r="BK151" s="193">
        <f>ROUND(I151*H151,2)</f>
        <v>0</v>
      </c>
      <c r="BL151" s="14" t="s">
        <v>79</v>
      </c>
      <c r="BM151" s="192" t="s">
        <v>1027</v>
      </c>
    </row>
    <row r="152" spans="1:65" s="2" customFormat="1" ht="68.25">
      <c r="A152" s="31"/>
      <c r="B152" s="32"/>
      <c r="C152" s="33"/>
      <c r="D152" s="194" t="s">
        <v>133</v>
      </c>
      <c r="E152" s="33"/>
      <c r="F152" s="195" t="s">
        <v>1028</v>
      </c>
      <c r="G152" s="33"/>
      <c r="H152" s="33"/>
      <c r="I152" s="196"/>
      <c r="J152" s="33"/>
      <c r="K152" s="33"/>
      <c r="L152" s="36"/>
      <c r="M152" s="197"/>
      <c r="N152" s="198"/>
      <c r="O152" s="68"/>
      <c r="P152" s="68"/>
      <c r="Q152" s="68"/>
      <c r="R152" s="68"/>
      <c r="S152" s="68"/>
      <c r="T152" s="69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133</v>
      </c>
      <c r="AU152" s="14" t="s">
        <v>79</v>
      </c>
    </row>
    <row r="153" spans="1:65" s="2" customFormat="1" ht="24">
      <c r="A153" s="31"/>
      <c r="B153" s="32"/>
      <c r="C153" s="181" t="s">
        <v>185</v>
      </c>
      <c r="D153" s="181" t="s">
        <v>127</v>
      </c>
      <c r="E153" s="182" t="s">
        <v>1029</v>
      </c>
      <c r="F153" s="183" t="s">
        <v>1030</v>
      </c>
      <c r="G153" s="184" t="s">
        <v>130</v>
      </c>
      <c r="H153" s="185">
        <v>1</v>
      </c>
      <c r="I153" s="186"/>
      <c r="J153" s="187">
        <f>ROUND(I153*H153,2)</f>
        <v>0</v>
      </c>
      <c r="K153" s="183" t="s">
        <v>131</v>
      </c>
      <c r="L153" s="36"/>
      <c r="M153" s="188" t="s">
        <v>1</v>
      </c>
      <c r="N153" s="189" t="s">
        <v>37</v>
      </c>
      <c r="O153" s="68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79</v>
      </c>
      <c r="AT153" s="192" t="s">
        <v>127</v>
      </c>
      <c r="AU153" s="192" t="s">
        <v>79</v>
      </c>
      <c r="AY153" s="14" t="s">
        <v>126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4" t="s">
        <v>79</v>
      </c>
      <c r="BK153" s="193">
        <f>ROUND(I153*H153,2)</f>
        <v>0</v>
      </c>
      <c r="BL153" s="14" t="s">
        <v>79</v>
      </c>
      <c r="BM153" s="192" t="s">
        <v>1031</v>
      </c>
    </row>
    <row r="154" spans="1:65" s="2" customFormat="1" ht="68.25">
      <c r="A154" s="31"/>
      <c r="B154" s="32"/>
      <c r="C154" s="33"/>
      <c r="D154" s="194" t="s">
        <v>133</v>
      </c>
      <c r="E154" s="33"/>
      <c r="F154" s="195" t="s">
        <v>1032</v>
      </c>
      <c r="G154" s="33"/>
      <c r="H154" s="33"/>
      <c r="I154" s="196"/>
      <c r="J154" s="33"/>
      <c r="K154" s="33"/>
      <c r="L154" s="36"/>
      <c r="M154" s="197"/>
      <c r="N154" s="198"/>
      <c r="O154" s="68"/>
      <c r="P154" s="68"/>
      <c r="Q154" s="68"/>
      <c r="R154" s="68"/>
      <c r="S154" s="68"/>
      <c r="T154" s="69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133</v>
      </c>
      <c r="AU154" s="14" t="s">
        <v>79</v>
      </c>
    </row>
    <row r="155" spans="1:65" s="2" customFormat="1" ht="24">
      <c r="A155" s="31"/>
      <c r="B155" s="32"/>
      <c r="C155" s="181" t="s">
        <v>8</v>
      </c>
      <c r="D155" s="181" t="s">
        <v>127</v>
      </c>
      <c r="E155" s="182" t="s">
        <v>1033</v>
      </c>
      <c r="F155" s="183" t="s">
        <v>1034</v>
      </c>
      <c r="G155" s="184" t="s">
        <v>130</v>
      </c>
      <c r="H155" s="185">
        <v>1</v>
      </c>
      <c r="I155" s="186"/>
      <c r="J155" s="187">
        <f>ROUND(I155*H155,2)</f>
        <v>0</v>
      </c>
      <c r="K155" s="183" t="s">
        <v>131</v>
      </c>
      <c r="L155" s="36"/>
      <c r="M155" s="188" t="s">
        <v>1</v>
      </c>
      <c r="N155" s="189" t="s">
        <v>37</v>
      </c>
      <c r="O155" s="68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2" t="s">
        <v>79</v>
      </c>
      <c r="AT155" s="192" t="s">
        <v>127</v>
      </c>
      <c r="AU155" s="192" t="s">
        <v>79</v>
      </c>
      <c r="AY155" s="14" t="s">
        <v>126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4" t="s">
        <v>79</v>
      </c>
      <c r="BK155" s="193">
        <f>ROUND(I155*H155,2)</f>
        <v>0</v>
      </c>
      <c r="BL155" s="14" t="s">
        <v>79</v>
      </c>
      <c r="BM155" s="192" t="s">
        <v>1035</v>
      </c>
    </row>
    <row r="156" spans="1:65" s="2" customFormat="1" ht="68.25">
      <c r="A156" s="31"/>
      <c r="B156" s="32"/>
      <c r="C156" s="33"/>
      <c r="D156" s="194" t="s">
        <v>133</v>
      </c>
      <c r="E156" s="33"/>
      <c r="F156" s="195" t="s">
        <v>1036</v>
      </c>
      <c r="G156" s="33"/>
      <c r="H156" s="33"/>
      <c r="I156" s="196"/>
      <c r="J156" s="33"/>
      <c r="K156" s="33"/>
      <c r="L156" s="36"/>
      <c r="M156" s="197"/>
      <c r="N156" s="198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133</v>
      </c>
      <c r="AU156" s="14" t="s">
        <v>79</v>
      </c>
    </row>
    <row r="157" spans="1:65" s="2" customFormat="1" ht="24">
      <c r="A157" s="31"/>
      <c r="B157" s="32"/>
      <c r="C157" s="181" t="s">
        <v>192</v>
      </c>
      <c r="D157" s="181" t="s">
        <v>127</v>
      </c>
      <c r="E157" s="182" t="s">
        <v>1037</v>
      </c>
      <c r="F157" s="183" t="s">
        <v>1038</v>
      </c>
      <c r="G157" s="184" t="s">
        <v>130</v>
      </c>
      <c r="H157" s="185">
        <v>1</v>
      </c>
      <c r="I157" s="186"/>
      <c r="J157" s="187">
        <f>ROUND(I157*H157,2)</f>
        <v>0</v>
      </c>
      <c r="K157" s="183" t="s">
        <v>131</v>
      </c>
      <c r="L157" s="36"/>
      <c r="M157" s="188" t="s">
        <v>1</v>
      </c>
      <c r="N157" s="189" t="s">
        <v>37</v>
      </c>
      <c r="O157" s="68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79</v>
      </c>
      <c r="AT157" s="192" t="s">
        <v>127</v>
      </c>
      <c r="AU157" s="192" t="s">
        <v>79</v>
      </c>
      <c r="AY157" s="14" t="s">
        <v>126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4" t="s">
        <v>79</v>
      </c>
      <c r="BK157" s="193">
        <f>ROUND(I157*H157,2)</f>
        <v>0</v>
      </c>
      <c r="BL157" s="14" t="s">
        <v>79</v>
      </c>
      <c r="BM157" s="192" t="s">
        <v>1039</v>
      </c>
    </row>
    <row r="158" spans="1:65" s="2" customFormat="1" ht="68.25">
      <c r="A158" s="31"/>
      <c r="B158" s="32"/>
      <c r="C158" s="33"/>
      <c r="D158" s="194" t="s">
        <v>133</v>
      </c>
      <c r="E158" s="33"/>
      <c r="F158" s="195" t="s">
        <v>1040</v>
      </c>
      <c r="G158" s="33"/>
      <c r="H158" s="33"/>
      <c r="I158" s="196"/>
      <c r="J158" s="33"/>
      <c r="K158" s="33"/>
      <c r="L158" s="36"/>
      <c r="M158" s="197"/>
      <c r="N158" s="198"/>
      <c r="O158" s="68"/>
      <c r="P158" s="68"/>
      <c r="Q158" s="68"/>
      <c r="R158" s="68"/>
      <c r="S158" s="68"/>
      <c r="T158" s="69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T158" s="14" t="s">
        <v>133</v>
      </c>
      <c r="AU158" s="14" t="s">
        <v>79</v>
      </c>
    </row>
    <row r="159" spans="1:65" s="2" customFormat="1" ht="24">
      <c r="A159" s="31"/>
      <c r="B159" s="32"/>
      <c r="C159" s="181" t="s">
        <v>196</v>
      </c>
      <c r="D159" s="181" t="s">
        <v>127</v>
      </c>
      <c r="E159" s="182" t="s">
        <v>1041</v>
      </c>
      <c r="F159" s="183" t="s">
        <v>1042</v>
      </c>
      <c r="G159" s="184" t="s">
        <v>130</v>
      </c>
      <c r="H159" s="185">
        <v>1</v>
      </c>
      <c r="I159" s="186"/>
      <c r="J159" s="187">
        <f>ROUND(I159*H159,2)</f>
        <v>0</v>
      </c>
      <c r="K159" s="183" t="s">
        <v>131</v>
      </c>
      <c r="L159" s="36"/>
      <c r="M159" s="188" t="s">
        <v>1</v>
      </c>
      <c r="N159" s="189" t="s">
        <v>37</v>
      </c>
      <c r="O159" s="68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79</v>
      </c>
      <c r="AT159" s="192" t="s">
        <v>127</v>
      </c>
      <c r="AU159" s="192" t="s">
        <v>79</v>
      </c>
      <c r="AY159" s="14" t="s">
        <v>126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4" t="s">
        <v>79</v>
      </c>
      <c r="BK159" s="193">
        <f>ROUND(I159*H159,2)</f>
        <v>0</v>
      </c>
      <c r="BL159" s="14" t="s">
        <v>79</v>
      </c>
      <c r="BM159" s="192" t="s">
        <v>1043</v>
      </c>
    </row>
    <row r="160" spans="1:65" s="2" customFormat="1" ht="58.5">
      <c r="A160" s="31"/>
      <c r="B160" s="32"/>
      <c r="C160" s="33"/>
      <c r="D160" s="194" t="s">
        <v>133</v>
      </c>
      <c r="E160" s="33"/>
      <c r="F160" s="195" t="s">
        <v>1044</v>
      </c>
      <c r="G160" s="33"/>
      <c r="H160" s="33"/>
      <c r="I160" s="196"/>
      <c r="J160" s="33"/>
      <c r="K160" s="33"/>
      <c r="L160" s="36"/>
      <c r="M160" s="197"/>
      <c r="N160" s="198"/>
      <c r="O160" s="68"/>
      <c r="P160" s="68"/>
      <c r="Q160" s="68"/>
      <c r="R160" s="68"/>
      <c r="S160" s="68"/>
      <c r="T160" s="69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133</v>
      </c>
      <c r="AU160" s="14" t="s">
        <v>79</v>
      </c>
    </row>
    <row r="161" spans="1:65" s="2" customFormat="1" ht="24">
      <c r="A161" s="31"/>
      <c r="B161" s="32"/>
      <c r="C161" s="181" t="s">
        <v>200</v>
      </c>
      <c r="D161" s="181" t="s">
        <v>127</v>
      </c>
      <c r="E161" s="182" t="s">
        <v>1045</v>
      </c>
      <c r="F161" s="183" t="s">
        <v>1046</v>
      </c>
      <c r="G161" s="184" t="s">
        <v>130</v>
      </c>
      <c r="H161" s="185">
        <v>1</v>
      </c>
      <c r="I161" s="186"/>
      <c r="J161" s="187">
        <f>ROUND(I161*H161,2)</f>
        <v>0</v>
      </c>
      <c r="K161" s="183" t="s">
        <v>131</v>
      </c>
      <c r="L161" s="36"/>
      <c r="M161" s="188" t="s">
        <v>1</v>
      </c>
      <c r="N161" s="189" t="s">
        <v>37</v>
      </c>
      <c r="O161" s="68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2" t="s">
        <v>79</v>
      </c>
      <c r="AT161" s="192" t="s">
        <v>127</v>
      </c>
      <c r="AU161" s="192" t="s">
        <v>79</v>
      </c>
      <c r="AY161" s="14" t="s">
        <v>126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4" t="s">
        <v>79</v>
      </c>
      <c r="BK161" s="193">
        <f>ROUND(I161*H161,2)</f>
        <v>0</v>
      </c>
      <c r="BL161" s="14" t="s">
        <v>79</v>
      </c>
      <c r="BM161" s="192" t="s">
        <v>1047</v>
      </c>
    </row>
    <row r="162" spans="1:65" s="2" customFormat="1" ht="58.5">
      <c r="A162" s="31"/>
      <c r="B162" s="32"/>
      <c r="C162" s="33"/>
      <c r="D162" s="194" t="s">
        <v>133</v>
      </c>
      <c r="E162" s="33"/>
      <c r="F162" s="195" t="s">
        <v>1048</v>
      </c>
      <c r="G162" s="33"/>
      <c r="H162" s="33"/>
      <c r="I162" s="196"/>
      <c r="J162" s="33"/>
      <c r="K162" s="33"/>
      <c r="L162" s="36"/>
      <c r="M162" s="197"/>
      <c r="N162" s="198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133</v>
      </c>
      <c r="AU162" s="14" t="s">
        <v>79</v>
      </c>
    </row>
    <row r="163" spans="1:65" s="2" customFormat="1" ht="24">
      <c r="A163" s="31"/>
      <c r="B163" s="32"/>
      <c r="C163" s="181" t="s">
        <v>204</v>
      </c>
      <c r="D163" s="181" t="s">
        <v>127</v>
      </c>
      <c r="E163" s="182" t="s">
        <v>1049</v>
      </c>
      <c r="F163" s="183" t="s">
        <v>1050</v>
      </c>
      <c r="G163" s="184" t="s">
        <v>130</v>
      </c>
      <c r="H163" s="185">
        <v>1</v>
      </c>
      <c r="I163" s="186"/>
      <c r="J163" s="187">
        <f>ROUND(I163*H163,2)</f>
        <v>0</v>
      </c>
      <c r="K163" s="183" t="s">
        <v>131</v>
      </c>
      <c r="L163" s="36"/>
      <c r="M163" s="188" t="s">
        <v>1</v>
      </c>
      <c r="N163" s="189" t="s">
        <v>37</v>
      </c>
      <c r="O163" s="68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2" t="s">
        <v>79</v>
      </c>
      <c r="AT163" s="192" t="s">
        <v>127</v>
      </c>
      <c r="AU163" s="192" t="s">
        <v>79</v>
      </c>
      <c r="AY163" s="14" t="s">
        <v>126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4" t="s">
        <v>79</v>
      </c>
      <c r="BK163" s="193">
        <f>ROUND(I163*H163,2)</f>
        <v>0</v>
      </c>
      <c r="BL163" s="14" t="s">
        <v>79</v>
      </c>
      <c r="BM163" s="192" t="s">
        <v>1051</v>
      </c>
    </row>
    <row r="164" spans="1:65" s="2" customFormat="1" ht="58.5">
      <c r="A164" s="31"/>
      <c r="B164" s="32"/>
      <c r="C164" s="33"/>
      <c r="D164" s="194" t="s">
        <v>133</v>
      </c>
      <c r="E164" s="33"/>
      <c r="F164" s="195" t="s">
        <v>1052</v>
      </c>
      <c r="G164" s="33"/>
      <c r="H164" s="33"/>
      <c r="I164" s="196"/>
      <c r="J164" s="33"/>
      <c r="K164" s="33"/>
      <c r="L164" s="36"/>
      <c r="M164" s="197"/>
      <c r="N164" s="198"/>
      <c r="O164" s="68"/>
      <c r="P164" s="68"/>
      <c r="Q164" s="68"/>
      <c r="R164" s="68"/>
      <c r="S164" s="68"/>
      <c r="T164" s="69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T164" s="14" t="s">
        <v>133</v>
      </c>
      <c r="AU164" s="14" t="s">
        <v>79</v>
      </c>
    </row>
    <row r="165" spans="1:65" s="2" customFormat="1" ht="24">
      <c r="A165" s="31"/>
      <c r="B165" s="32"/>
      <c r="C165" s="181" t="s">
        <v>208</v>
      </c>
      <c r="D165" s="181" t="s">
        <v>127</v>
      </c>
      <c r="E165" s="182" t="s">
        <v>1053</v>
      </c>
      <c r="F165" s="183" t="s">
        <v>1054</v>
      </c>
      <c r="G165" s="184" t="s">
        <v>130</v>
      </c>
      <c r="H165" s="185">
        <v>1</v>
      </c>
      <c r="I165" s="186"/>
      <c r="J165" s="187">
        <f>ROUND(I165*H165,2)</f>
        <v>0</v>
      </c>
      <c r="K165" s="183" t="s">
        <v>131</v>
      </c>
      <c r="L165" s="36"/>
      <c r="M165" s="188" t="s">
        <v>1</v>
      </c>
      <c r="N165" s="189" t="s">
        <v>37</v>
      </c>
      <c r="O165" s="68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2" t="s">
        <v>79</v>
      </c>
      <c r="AT165" s="192" t="s">
        <v>127</v>
      </c>
      <c r="AU165" s="192" t="s">
        <v>79</v>
      </c>
      <c r="AY165" s="14" t="s">
        <v>126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4" t="s">
        <v>79</v>
      </c>
      <c r="BK165" s="193">
        <f>ROUND(I165*H165,2)</f>
        <v>0</v>
      </c>
      <c r="BL165" s="14" t="s">
        <v>79</v>
      </c>
      <c r="BM165" s="192" t="s">
        <v>1055</v>
      </c>
    </row>
    <row r="166" spans="1:65" s="2" customFormat="1" ht="58.5">
      <c r="A166" s="31"/>
      <c r="B166" s="32"/>
      <c r="C166" s="33"/>
      <c r="D166" s="194" t="s">
        <v>133</v>
      </c>
      <c r="E166" s="33"/>
      <c r="F166" s="195" t="s">
        <v>1056</v>
      </c>
      <c r="G166" s="33"/>
      <c r="H166" s="33"/>
      <c r="I166" s="196"/>
      <c r="J166" s="33"/>
      <c r="K166" s="33"/>
      <c r="L166" s="36"/>
      <c r="M166" s="197"/>
      <c r="N166" s="198"/>
      <c r="O166" s="68"/>
      <c r="P166" s="68"/>
      <c r="Q166" s="68"/>
      <c r="R166" s="68"/>
      <c r="S166" s="68"/>
      <c r="T166" s="69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133</v>
      </c>
      <c r="AU166" s="14" t="s">
        <v>79</v>
      </c>
    </row>
    <row r="167" spans="1:65" s="2" customFormat="1" ht="24">
      <c r="A167" s="31"/>
      <c r="B167" s="32"/>
      <c r="C167" s="181" t="s">
        <v>7</v>
      </c>
      <c r="D167" s="181" t="s">
        <v>127</v>
      </c>
      <c r="E167" s="182" t="s">
        <v>1057</v>
      </c>
      <c r="F167" s="183" t="s">
        <v>1058</v>
      </c>
      <c r="G167" s="184" t="s">
        <v>130</v>
      </c>
      <c r="H167" s="185">
        <v>1</v>
      </c>
      <c r="I167" s="186"/>
      <c r="J167" s="187">
        <f>ROUND(I167*H167,2)</f>
        <v>0</v>
      </c>
      <c r="K167" s="183" t="s">
        <v>131</v>
      </c>
      <c r="L167" s="36"/>
      <c r="M167" s="188" t="s">
        <v>1</v>
      </c>
      <c r="N167" s="189" t="s">
        <v>37</v>
      </c>
      <c r="O167" s="68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79</v>
      </c>
      <c r="AT167" s="192" t="s">
        <v>127</v>
      </c>
      <c r="AU167" s="192" t="s">
        <v>79</v>
      </c>
      <c r="AY167" s="14" t="s">
        <v>126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4" t="s">
        <v>79</v>
      </c>
      <c r="BK167" s="193">
        <f>ROUND(I167*H167,2)</f>
        <v>0</v>
      </c>
      <c r="BL167" s="14" t="s">
        <v>79</v>
      </c>
      <c r="BM167" s="192" t="s">
        <v>1059</v>
      </c>
    </row>
    <row r="168" spans="1:65" s="2" customFormat="1" ht="58.5">
      <c r="A168" s="31"/>
      <c r="B168" s="32"/>
      <c r="C168" s="33"/>
      <c r="D168" s="194" t="s">
        <v>133</v>
      </c>
      <c r="E168" s="33"/>
      <c r="F168" s="195" t="s">
        <v>1060</v>
      </c>
      <c r="G168" s="33"/>
      <c r="H168" s="33"/>
      <c r="I168" s="196"/>
      <c r="J168" s="33"/>
      <c r="K168" s="33"/>
      <c r="L168" s="36"/>
      <c r="M168" s="197"/>
      <c r="N168" s="198"/>
      <c r="O168" s="68"/>
      <c r="P168" s="68"/>
      <c r="Q168" s="68"/>
      <c r="R168" s="68"/>
      <c r="S168" s="68"/>
      <c r="T168" s="69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4" t="s">
        <v>133</v>
      </c>
      <c r="AU168" s="14" t="s">
        <v>79</v>
      </c>
    </row>
    <row r="169" spans="1:65" s="2" customFormat="1" ht="24">
      <c r="A169" s="31"/>
      <c r="B169" s="32"/>
      <c r="C169" s="181" t="s">
        <v>215</v>
      </c>
      <c r="D169" s="181" t="s">
        <v>127</v>
      </c>
      <c r="E169" s="182" t="s">
        <v>1061</v>
      </c>
      <c r="F169" s="183" t="s">
        <v>1062</v>
      </c>
      <c r="G169" s="184" t="s">
        <v>130</v>
      </c>
      <c r="H169" s="185">
        <v>1</v>
      </c>
      <c r="I169" s="186"/>
      <c r="J169" s="187">
        <f>ROUND(I169*H169,2)</f>
        <v>0</v>
      </c>
      <c r="K169" s="183" t="s">
        <v>131</v>
      </c>
      <c r="L169" s="36"/>
      <c r="M169" s="188" t="s">
        <v>1</v>
      </c>
      <c r="N169" s="189" t="s">
        <v>37</v>
      </c>
      <c r="O169" s="68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79</v>
      </c>
      <c r="AT169" s="192" t="s">
        <v>127</v>
      </c>
      <c r="AU169" s="192" t="s">
        <v>79</v>
      </c>
      <c r="AY169" s="14" t="s">
        <v>126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4" t="s">
        <v>79</v>
      </c>
      <c r="BK169" s="193">
        <f>ROUND(I169*H169,2)</f>
        <v>0</v>
      </c>
      <c r="BL169" s="14" t="s">
        <v>79</v>
      </c>
      <c r="BM169" s="192" t="s">
        <v>1063</v>
      </c>
    </row>
    <row r="170" spans="1:65" s="2" customFormat="1" ht="19.5">
      <c r="A170" s="31"/>
      <c r="B170" s="32"/>
      <c r="C170" s="33"/>
      <c r="D170" s="194" t="s">
        <v>133</v>
      </c>
      <c r="E170" s="33"/>
      <c r="F170" s="195" t="s">
        <v>1064</v>
      </c>
      <c r="G170" s="33"/>
      <c r="H170" s="33"/>
      <c r="I170" s="196"/>
      <c r="J170" s="33"/>
      <c r="K170" s="33"/>
      <c r="L170" s="36"/>
      <c r="M170" s="197"/>
      <c r="N170" s="198"/>
      <c r="O170" s="68"/>
      <c r="P170" s="68"/>
      <c r="Q170" s="68"/>
      <c r="R170" s="68"/>
      <c r="S170" s="68"/>
      <c r="T170" s="69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4" t="s">
        <v>133</v>
      </c>
      <c r="AU170" s="14" t="s">
        <v>79</v>
      </c>
    </row>
    <row r="171" spans="1:65" s="2" customFormat="1" ht="24">
      <c r="A171" s="31"/>
      <c r="B171" s="32"/>
      <c r="C171" s="181" t="s">
        <v>219</v>
      </c>
      <c r="D171" s="181" t="s">
        <v>127</v>
      </c>
      <c r="E171" s="182" t="s">
        <v>1065</v>
      </c>
      <c r="F171" s="183" t="s">
        <v>1066</v>
      </c>
      <c r="G171" s="184" t="s">
        <v>130</v>
      </c>
      <c r="H171" s="185">
        <v>1</v>
      </c>
      <c r="I171" s="186"/>
      <c r="J171" s="187">
        <f>ROUND(I171*H171,2)</f>
        <v>0</v>
      </c>
      <c r="K171" s="183" t="s">
        <v>131</v>
      </c>
      <c r="L171" s="36"/>
      <c r="M171" s="188" t="s">
        <v>1</v>
      </c>
      <c r="N171" s="189" t="s">
        <v>37</v>
      </c>
      <c r="O171" s="68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2" t="s">
        <v>79</v>
      </c>
      <c r="AT171" s="192" t="s">
        <v>127</v>
      </c>
      <c r="AU171" s="192" t="s">
        <v>79</v>
      </c>
      <c r="AY171" s="14" t="s">
        <v>126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4" t="s">
        <v>79</v>
      </c>
      <c r="BK171" s="193">
        <f>ROUND(I171*H171,2)</f>
        <v>0</v>
      </c>
      <c r="BL171" s="14" t="s">
        <v>79</v>
      </c>
      <c r="BM171" s="192" t="s">
        <v>1067</v>
      </c>
    </row>
    <row r="172" spans="1:65" s="2" customFormat="1" ht="19.5">
      <c r="A172" s="31"/>
      <c r="B172" s="32"/>
      <c r="C172" s="33"/>
      <c r="D172" s="194" t="s">
        <v>133</v>
      </c>
      <c r="E172" s="33"/>
      <c r="F172" s="195" t="s">
        <v>1068</v>
      </c>
      <c r="G172" s="33"/>
      <c r="H172" s="33"/>
      <c r="I172" s="196"/>
      <c r="J172" s="33"/>
      <c r="K172" s="33"/>
      <c r="L172" s="36"/>
      <c r="M172" s="197"/>
      <c r="N172" s="198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133</v>
      </c>
      <c r="AU172" s="14" t="s">
        <v>79</v>
      </c>
    </row>
    <row r="173" spans="1:65" s="2" customFormat="1" ht="24">
      <c r="A173" s="31"/>
      <c r="B173" s="32"/>
      <c r="C173" s="181" t="s">
        <v>223</v>
      </c>
      <c r="D173" s="181" t="s">
        <v>127</v>
      </c>
      <c r="E173" s="182" t="s">
        <v>1069</v>
      </c>
      <c r="F173" s="183" t="s">
        <v>1070</v>
      </c>
      <c r="G173" s="184" t="s">
        <v>130</v>
      </c>
      <c r="H173" s="185">
        <v>1</v>
      </c>
      <c r="I173" s="186"/>
      <c r="J173" s="187">
        <f>ROUND(I173*H173,2)</f>
        <v>0</v>
      </c>
      <c r="K173" s="183" t="s">
        <v>131</v>
      </c>
      <c r="L173" s="36"/>
      <c r="M173" s="188" t="s">
        <v>1</v>
      </c>
      <c r="N173" s="189" t="s">
        <v>37</v>
      </c>
      <c r="O173" s="68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79</v>
      </c>
      <c r="AT173" s="192" t="s">
        <v>127</v>
      </c>
      <c r="AU173" s="192" t="s">
        <v>79</v>
      </c>
      <c r="AY173" s="14" t="s">
        <v>126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4" t="s">
        <v>79</v>
      </c>
      <c r="BK173" s="193">
        <f>ROUND(I173*H173,2)</f>
        <v>0</v>
      </c>
      <c r="BL173" s="14" t="s">
        <v>79</v>
      </c>
      <c r="BM173" s="192" t="s">
        <v>1071</v>
      </c>
    </row>
    <row r="174" spans="1:65" s="2" customFormat="1" ht="19.5">
      <c r="A174" s="31"/>
      <c r="B174" s="32"/>
      <c r="C174" s="33"/>
      <c r="D174" s="194" t="s">
        <v>133</v>
      </c>
      <c r="E174" s="33"/>
      <c r="F174" s="195" t="s">
        <v>1072</v>
      </c>
      <c r="G174" s="33"/>
      <c r="H174" s="33"/>
      <c r="I174" s="196"/>
      <c r="J174" s="33"/>
      <c r="K174" s="33"/>
      <c r="L174" s="36"/>
      <c r="M174" s="197"/>
      <c r="N174" s="198"/>
      <c r="O174" s="68"/>
      <c r="P174" s="68"/>
      <c r="Q174" s="68"/>
      <c r="R174" s="68"/>
      <c r="S174" s="68"/>
      <c r="T174" s="69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133</v>
      </c>
      <c r="AU174" s="14" t="s">
        <v>79</v>
      </c>
    </row>
    <row r="175" spans="1:65" s="2" customFormat="1" ht="24">
      <c r="A175" s="31"/>
      <c r="B175" s="32"/>
      <c r="C175" s="181" t="s">
        <v>228</v>
      </c>
      <c r="D175" s="181" t="s">
        <v>127</v>
      </c>
      <c r="E175" s="182" t="s">
        <v>1073</v>
      </c>
      <c r="F175" s="183" t="s">
        <v>1074</v>
      </c>
      <c r="G175" s="184" t="s">
        <v>130</v>
      </c>
      <c r="H175" s="185">
        <v>1</v>
      </c>
      <c r="I175" s="186"/>
      <c r="J175" s="187">
        <f>ROUND(I175*H175,2)</f>
        <v>0</v>
      </c>
      <c r="K175" s="183" t="s">
        <v>131</v>
      </c>
      <c r="L175" s="36"/>
      <c r="M175" s="188" t="s">
        <v>1</v>
      </c>
      <c r="N175" s="189" t="s">
        <v>37</v>
      </c>
      <c r="O175" s="68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2" t="s">
        <v>79</v>
      </c>
      <c r="AT175" s="192" t="s">
        <v>127</v>
      </c>
      <c r="AU175" s="192" t="s">
        <v>79</v>
      </c>
      <c r="AY175" s="14" t="s">
        <v>126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4" t="s">
        <v>79</v>
      </c>
      <c r="BK175" s="193">
        <f>ROUND(I175*H175,2)</f>
        <v>0</v>
      </c>
      <c r="BL175" s="14" t="s">
        <v>79</v>
      </c>
      <c r="BM175" s="192" t="s">
        <v>1075</v>
      </c>
    </row>
    <row r="176" spans="1:65" s="2" customFormat="1" ht="19.5">
      <c r="A176" s="31"/>
      <c r="B176" s="32"/>
      <c r="C176" s="33"/>
      <c r="D176" s="194" t="s">
        <v>133</v>
      </c>
      <c r="E176" s="33"/>
      <c r="F176" s="195" t="s">
        <v>1076</v>
      </c>
      <c r="G176" s="33"/>
      <c r="H176" s="33"/>
      <c r="I176" s="196"/>
      <c r="J176" s="33"/>
      <c r="K176" s="33"/>
      <c r="L176" s="36"/>
      <c r="M176" s="197"/>
      <c r="N176" s="198"/>
      <c r="O176" s="68"/>
      <c r="P176" s="68"/>
      <c r="Q176" s="68"/>
      <c r="R176" s="68"/>
      <c r="S176" s="68"/>
      <c r="T176" s="69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133</v>
      </c>
      <c r="AU176" s="14" t="s">
        <v>79</v>
      </c>
    </row>
    <row r="177" spans="1:65" s="2" customFormat="1" ht="24">
      <c r="A177" s="31"/>
      <c r="B177" s="32"/>
      <c r="C177" s="181" t="s">
        <v>232</v>
      </c>
      <c r="D177" s="181" t="s">
        <v>127</v>
      </c>
      <c r="E177" s="182" t="s">
        <v>1077</v>
      </c>
      <c r="F177" s="183" t="s">
        <v>1078</v>
      </c>
      <c r="G177" s="184" t="s">
        <v>130</v>
      </c>
      <c r="H177" s="185">
        <v>1</v>
      </c>
      <c r="I177" s="186"/>
      <c r="J177" s="187">
        <f>ROUND(I177*H177,2)</f>
        <v>0</v>
      </c>
      <c r="K177" s="183" t="s">
        <v>131</v>
      </c>
      <c r="L177" s="36"/>
      <c r="M177" s="188" t="s">
        <v>1</v>
      </c>
      <c r="N177" s="189" t="s">
        <v>37</v>
      </c>
      <c r="O177" s="68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79</v>
      </c>
      <c r="AT177" s="192" t="s">
        <v>127</v>
      </c>
      <c r="AU177" s="192" t="s">
        <v>79</v>
      </c>
      <c r="AY177" s="14" t="s">
        <v>126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4" t="s">
        <v>79</v>
      </c>
      <c r="BK177" s="193">
        <f>ROUND(I177*H177,2)</f>
        <v>0</v>
      </c>
      <c r="BL177" s="14" t="s">
        <v>79</v>
      </c>
      <c r="BM177" s="192" t="s">
        <v>1079</v>
      </c>
    </row>
    <row r="178" spans="1:65" s="2" customFormat="1" ht="19.5">
      <c r="A178" s="31"/>
      <c r="B178" s="32"/>
      <c r="C178" s="33"/>
      <c r="D178" s="194" t="s">
        <v>133</v>
      </c>
      <c r="E178" s="33"/>
      <c r="F178" s="195" t="s">
        <v>1080</v>
      </c>
      <c r="G178" s="33"/>
      <c r="H178" s="33"/>
      <c r="I178" s="196"/>
      <c r="J178" s="33"/>
      <c r="K178" s="33"/>
      <c r="L178" s="36"/>
      <c r="M178" s="197"/>
      <c r="N178" s="198"/>
      <c r="O178" s="68"/>
      <c r="P178" s="68"/>
      <c r="Q178" s="68"/>
      <c r="R178" s="68"/>
      <c r="S178" s="68"/>
      <c r="T178" s="69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4" t="s">
        <v>133</v>
      </c>
      <c r="AU178" s="14" t="s">
        <v>79</v>
      </c>
    </row>
    <row r="179" spans="1:65" s="2" customFormat="1" ht="24">
      <c r="A179" s="31"/>
      <c r="B179" s="32"/>
      <c r="C179" s="181" t="s">
        <v>236</v>
      </c>
      <c r="D179" s="181" t="s">
        <v>127</v>
      </c>
      <c r="E179" s="182" t="s">
        <v>1081</v>
      </c>
      <c r="F179" s="183" t="s">
        <v>1082</v>
      </c>
      <c r="G179" s="184" t="s">
        <v>130</v>
      </c>
      <c r="H179" s="185">
        <v>1</v>
      </c>
      <c r="I179" s="186"/>
      <c r="J179" s="187">
        <f>ROUND(I179*H179,2)</f>
        <v>0</v>
      </c>
      <c r="K179" s="183" t="s">
        <v>131</v>
      </c>
      <c r="L179" s="36"/>
      <c r="M179" s="188" t="s">
        <v>1</v>
      </c>
      <c r="N179" s="189" t="s">
        <v>37</v>
      </c>
      <c r="O179" s="68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79</v>
      </c>
      <c r="AT179" s="192" t="s">
        <v>127</v>
      </c>
      <c r="AU179" s="192" t="s">
        <v>79</v>
      </c>
      <c r="AY179" s="14" t="s">
        <v>126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4" t="s">
        <v>79</v>
      </c>
      <c r="BK179" s="193">
        <f>ROUND(I179*H179,2)</f>
        <v>0</v>
      </c>
      <c r="BL179" s="14" t="s">
        <v>79</v>
      </c>
      <c r="BM179" s="192" t="s">
        <v>1083</v>
      </c>
    </row>
    <row r="180" spans="1:65" s="2" customFormat="1" ht="19.5">
      <c r="A180" s="31"/>
      <c r="B180" s="32"/>
      <c r="C180" s="33"/>
      <c r="D180" s="194" t="s">
        <v>133</v>
      </c>
      <c r="E180" s="33"/>
      <c r="F180" s="195" t="s">
        <v>1084</v>
      </c>
      <c r="G180" s="33"/>
      <c r="H180" s="33"/>
      <c r="I180" s="196"/>
      <c r="J180" s="33"/>
      <c r="K180" s="33"/>
      <c r="L180" s="36"/>
      <c r="M180" s="197"/>
      <c r="N180" s="198"/>
      <c r="O180" s="68"/>
      <c r="P180" s="68"/>
      <c r="Q180" s="68"/>
      <c r="R180" s="68"/>
      <c r="S180" s="68"/>
      <c r="T180" s="69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4" t="s">
        <v>133</v>
      </c>
      <c r="AU180" s="14" t="s">
        <v>79</v>
      </c>
    </row>
    <row r="181" spans="1:65" s="2" customFormat="1" ht="24">
      <c r="A181" s="31"/>
      <c r="B181" s="32"/>
      <c r="C181" s="181" t="s">
        <v>241</v>
      </c>
      <c r="D181" s="181" t="s">
        <v>127</v>
      </c>
      <c r="E181" s="182" t="s">
        <v>1085</v>
      </c>
      <c r="F181" s="183" t="s">
        <v>1086</v>
      </c>
      <c r="G181" s="184" t="s">
        <v>130</v>
      </c>
      <c r="H181" s="185">
        <v>1</v>
      </c>
      <c r="I181" s="186"/>
      <c r="J181" s="187">
        <f>ROUND(I181*H181,2)</f>
        <v>0</v>
      </c>
      <c r="K181" s="183" t="s">
        <v>131</v>
      </c>
      <c r="L181" s="36"/>
      <c r="M181" s="188" t="s">
        <v>1</v>
      </c>
      <c r="N181" s="189" t="s">
        <v>37</v>
      </c>
      <c r="O181" s="68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2" t="s">
        <v>79</v>
      </c>
      <c r="AT181" s="192" t="s">
        <v>127</v>
      </c>
      <c r="AU181" s="192" t="s">
        <v>79</v>
      </c>
      <c r="AY181" s="14" t="s">
        <v>126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4" t="s">
        <v>79</v>
      </c>
      <c r="BK181" s="193">
        <f>ROUND(I181*H181,2)</f>
        <v>0</v>
      </c>
      <c r="BL181" s="14" t="s">
        <v>79</v>
      </c>
      <c r="BM181" s="192" t="s">
        <v>1087</v>
      </c>
    </row>
    <row r="182" spans="1:65" s="2" customFormat="1" ht="19.5">
      <c r="A182" s="31"/>
      <c r="B182" s="32"/>
      <c r="C182" s="33"/>
      <c r="D182" s="194" t="s">
        <v>133</v>
      </c>
      <c r="E182" s="33"/>
      <c r="F182" s="195" t="s">
        <v>1088</v>
      </c>
      <c r="G182" s="33"/>
      <c r="H182" s="33"/>
      <c r="I182" s="196"/>
      <c r="J182" s="33"/>
      <c r="K182" s="33"/>
      <c r="L182" s="36"/>
      <c r="M182" s="197"/>
      <c r="N182" s="198"/>
      <c r="O182" s="68"/>
      <c r="P182" s="68"/>
      <c r="Q182" s="68"/>
      <c r="R182" s="68"/>
      <c r="S182" s="68"/>
      <c r="T182" s="69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4" t="s">
        <v>133</v>
      </c>
      <c r="AU182" s="14" t="s">
        <v>79</v>
      </c>
    </row>
    <row r="183" spans="1:65" s="2" customFormat="1" ht="24">
      <c r="A183" s="31"/>
      <c r="B183" s="32"/>
      <c r="C183" s="181" t="s">
        <v>246</v>
      </c>
      <c r="D183" s="181" t="s">
        <v>127</v>
      </c>
      <c r="E183" s="182" t="s">
        <v>1089</v>
      </c>
      <c r="F183" s="183" t="s">
        <v>1090</v>
      </c>
      <c r="G183" s="184" t="s">
        <v>130</v>
      </c>
      <c r="H183" s="185">
        <v>1</v>
      </c>
      <c r="I183" s="186"/>
      <c r="J183" s="187">
        <f>ROUND(I183*H183,2)</f>
        <v>0</v>
      </c>
      <c r="K183" s="183" t="s">
        <v>131</v>
      </c>
      <c r="L183" s="36"/>
      <c r="M183" s="188" t="s">
        <v>1</v>
      </c>
      <c r="N183" s="189" t="s">
        <v>37</v>
      </c>
      <c r="O183" s="68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79</v>
      </c>
      <c r="AT183" s="192" t="s">
        <v>127</v>
      </c>
      <c r="AU183" s="192" t="s">
        <v>79</v>
      </c>
      <c r="AY183" s="14" t="s">
        <v>126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4" t="s">
        <v>79</v>
      </c>
      <c r="BK183" s="193">
        <f>ROUND(I183*H183,2)</f>
        <v>0</v>
      </c>
      <c r="BL183" s="14" t="s">
        <v>79</v>
      </c>
      <c r="BM183" s="192" t="s">
        <v>1091</v>
      </c>
    </row>
    <row r="184" spans="1:65" s="2" customFormat="1" ht="19.5">
      <c r="A184" s="31"/>
      <c r="B184" s="32"/>
      <c r="C184" s="33"/>
      <c r="D184" s="194" t="s">
        <v>133</v>
      </c>
      <c r="E184" s="33"/>
      <c r="F184" s="195" t="s">
        <v>1092</v>
      </c>
      <c r="G184" s="33"/>
      <c r="H184" s="33"/>
      <c r="I184" s="196"/>
      <c r="J184" s="33"/>
      <c r="K184" s="33"/>
      <c r="L184" s="36"/>
      <c r="M184" s="197"/>
      <c r="N184" s="198"/>
      <c r="O184" s="68"/>
      <c r="P184" s="68"/>
      <c r="Q184" s="68"/>
      <c r="R184" s="68"/>
      <c r="S184" s="68"/>
      <c r="T184" s="69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4" t="s">
        <v>133</v>
      </c>
      <c r="AU184" s="14" t="s">
        <v>79</v>
      </c>
    </row>
    <row r="185" spans="1:65" s="2" customFormat="1" ht="24">
      <c r="A185" s="31"/>
      <c r="B185" s="32"/>
      <c r="C185" s="181" t="s">
        <v>251</v>
      </c>
      <c r="D185" s="181" t="s">
        <v>127</v>
      </c>
      <c r="E185" s="182" t="s">
        <v>1093</v>
      </c>
      <c r="F185" s="183" t="s">
        <v>1094</v>
      </c>
      <c r="G185" s="184" t="s">
        <v>130</v>
      </c>
      <c r="H185" s="185">
        <v>1</v>
      </c>
      <c r="I185" s="186"/>
      <c r="J185" s="187">
        <f>ROUND(I185*H185,2)</f>
        <v>0</v>
      </c>
      <c r="K185" s="183" t="s">
        <v>131</v>
      </c>
      <c r="L185" s="36"/>
      <c r="M185" s="188" t="s">
        <v>1</v>
      </c>
      <c r="N185" s="189" t="s">
        <v>37</v>
      </c>
      <c r="O185" s="68"/>
      <c r="P185" s="190">
        <f>O185*H185</f>
        <v>0</v>
      </c>
      <c r="Q185" s="190">
        <v>0</v>
      </c>
      <c r="R185" s="190">
        <f>Q185*H185</f>
        <v>0</v>
      </c>
      <c r="S185" s="190">
        <v>0</v>
      </c>
      <c r="T185" s="19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79</v>
      </c>
      <c r="AT185" s="192" t="s">
        <v>127</v>
      </c>
      <c r="AU185" s="192" t="s">
        <v>79</v>
      </c>
      <c r="AY185" s="14" t="s">
        <v>126</v>
      </c>
      <c r="BE185" s="193">
        <f>IF(N185="základní",J185,0)</f>
        <v>0</v>
      </c>
      <c r="BF185" s="193">
        <f>IF(N185="snížená",J185,0)</f>
        <v>0</v>
      </c>
      <c r="BG185" s="193">
        <f>IF(N185="zákl. přenesená",J185,0)</f>
        <v>0</v>
      </c>
      <c r="BH185" s="193">
        <f>IF(N185="sníž. přenesená",J185,0)</f>
        <v>0</v>
      </c>
      <c r="BI185" s="193">
        <f>IF(N185="nulová",J185,0)</f>
        <v>0</v>
      </c>
      <c r="BJ185" s="14" t="s">
        <v>79</v>
      </c>
      <c r="BK185" s="193">
        <f>ROUND(I185*H185,2)</f>
        <v>0</v>
      </c>
      <c r="BL185" s="14" t="s">
        <v>79</v>
      </c>
      <c r="BM185" s="192" t="s">
        <v>1095</v>
      </c>
    </row>
    <row r="186" spans="1:65" s="2" customFormat="1" ht="19.5">
      <c r="A186" s="31"/>
      <c r="B186" s="32"/>
      <c r="C186" s="33"/>
      <c r="D186" s="194" t="s">
        <v>133</v>
      </c>
      <c r="E186" s="33"/>
      <c r="F186" s="195" t="s">
        <v>1096</v>
      </c>
      <c r="G186" s="33"/>
      <c r="H186" s="33"/>
      <c r="I186" s="196"/>
      <c r="J186" s="33"/>
      <c r="K186" s="33"/>
      <c r="L186" s="36"/>
      <c r="M186" s="197"/>
      <c r="N186" s="198"/>
      <c r="O186" s="68"/>
      <c r="P186" s="68"/>
      <c r="Q186" s="68"/>
      <c r="R186" s="68"/>
      <c r="S186" s="68"/>
      <c r="T186" s="69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4" t="s">
        <v>133</v>
      </c>
      <c r="AU186" s="14" t="s">
        <v>79</v>
      </c>
    </row>
    <row r="187" spans="1:65" s="2" customFormat="1" ht="24">
      <c r="A187" s="31"/>
      <c r="B187" s="32"/>
      <c r="C187" s="181" t="s">
        <v>256</v>
      </c>
      <c r="D187" s="181" t="s">
        <v>127</v>
      </c>
      <c r="E187" s="182" t="s">
        <v>1097</v>
      </c>
      <c r="F187" s="183" t="s">
        <v>1098</v>
      </c>
      <c r="G187" s="184" t="s">
        <v>130</v>
      </c>
      <c r="H187" s="185">
        <v>1</v>
      </c>
      <c r="I187" s="186"/>
      <c r="J187" s="187">
        <f>ROUND(I187*H187,2)</f>
        <v>0</v>
      </c>
      <c r="K187" s="183" t="s">
        <v>131</v>
      </c>
      <c r="L187" s="36"/>
      <c r="M187" s="188" t="s">
        <v>1</v>
      </c>
      <c r="N187" s="189" t="s">
        <v>37</v>
      </c>
      <c r="O187" s="68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79</v>
      </c>
      <c r="AT187" s="192" t="s">
        <v>127</v>
      </c>
      <c r="AU187" s="192" t="s">
        <v>79</v>
      </c>
      <c r="AY187" s="14" t="s">
        <v>126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4" t="s">
        <v>79</v>
      </c>
      <c r="BK187" s="193">
        <f>ROUND(I187*H187,2)</f>
        <v>0</v>
      </c>
      <c r="BL187" s="14" t="s">
        <v>79</v>
      </c>
      <c r="BM187" s="192" t="s">
        <v>1099</v>
      </c>
    </row>
    <row r="188" spans="1:65" s="2" customFormat="1" ht="19.5">
      <c r="A188" s="31"/>
      <c r="B188" s="32"/>
      <c r="C188" s="33"/>
      <c r="D188" s="194" t="s">
        <v>133</v>
      </c>
      <c r="E188" s="33"/>
      <c r="F188" s="195" t="s">
        <v>1098</v>
      </c>
      <c r="G188" s="33"/>
      <c r="H188" s="33"/>
      <c r="I188" s="196"/>
      <c r="J188" s="33"/>
      <c r="K188" s="33"/>
      <c r="L188" s="36"/>
      <c r="M188" s="197"/>
      <c r="N188" s="198"/>
      <c r="O188" s="68"/>
      <c r="P188" s="68"/>
      <c r="Q188" s="68"/>
      <c r="R188" s="68"/>
      <c r="S188" s="68"/>
      <c r="T188" s="69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133</v>
      </c>
      <c r="AU188" s="14" t="s">
        <v>79</v>
      </c>
    </row>
    <row r="189" spans="1:65" s="2" customFormat="1" ht="24">
      <c r="A189" s="31"/>
      <c r="B189" s="32"/>
      <c r="C189" s="181" t="s">
        <v>261</v>
      </c>
      <c r="D189" s="181" t="s">
        <v>127</v>
      </c>
      <c r="E189" s="182" t="s">
        <v>1100</v>
      </c>
      <c r="F189" s="183" t="s">
        <v>1101</v>
      </c>
      <c r="G189" s="184" t="s">
        <v>130</v>
      </c>
      <c r="H189" s="185">
        <v>1</v>
      </c>
      <c r="I189" s="186"/>
      <c r="J189" s="187">
        <f>ROUND(I189*H189,2)</f>
        <v>0</v>
      </c>
      <c r="K189" s="183" t="s">
        <v>131</v>
      </c>
      <c r="L189" s="36"/>
      <c r="M189" s="188" t="s">
        <v>1</v>
      </c>
      <c r="N189" s="189" t="s">
        <v>37</v>
      </c>
      <c r="O189" s="68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2" t="s">
        <v>79</v>
      </c>
      <c r="AT189" s="192" t="s">
        <v>127</v>
      </c>
      <c r="AU189" s="192" t="s">
        <v>79</v>
      </c>
      <c r="AY189" s="14" t="s">
        <v>126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4" t="s">
        <v>79</v>
      </c>
      <c r="BK189" s="193">
        <f>ROUND(I189*H189,2)</f>
        <v>0</v>
      </c>
      <c r="BL189" s="14" t="s">
        <v>79</v>
      </c>
      <c r="BM189" s="192" t="s">
        <v>1102</v>
      </c>
    </row>
    <row r="190" spans="1:65" s="2" customFormat="1" ht="19.5">
      <c r="A190" s="31"/>
      <c r="B190" s="32"/>
      <c r="C190" s="33"/>
      <c r="D190" s="194" t="s">
        <v>133</v>
      </c>
      <c r="E190" s="33"/>
      <c r="F190" s="195" t="s">
        <v>1101</v>
      </c>
      <c r="G190" s="33"/>
      <c r="H190" s="33"/>
      <c r="I190" s="196"/>
      <c r="J190" s="33"/>
      <c r="K190" s="33"/>
      <c r="L190" s="36"/>
      <c r="M190" s="197"/>
      <c r="N190" s="198"/>
      <c r="O190" s="68"/>
      <c r="P190" s="68"/>
      <c r="Q190" s="68"/>
      <c r="R190" s="68"/>
      <c r="S190" s="68"/>
      <c r="T190" s="69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T190" s="14" t="s">
        <v>133</v>
      </c>
      <c r="AU190" s="14" t="s">
        <v>79</v>
      </c>
    </row>
    <row r="191" spans="1:65" s="2" customFormat="1" ht="24">
      <c r="A191" s="31"/>
      <c r="B191" s="32"/>
      <c r="C191" s="181" t="s">
        <v>266</v>
      </c>
      <c r="D191" s="181" t="s">
        <v>127</v>
      </c>
      <c r="E191" s="182" t="s">
        <v>1103</v>
      </c>
      <c r="F191" s="183" t="s">
        <v>1104</v>
      </c>
      <c r="G191" s="184" t="s">
        <v>130</v>
      </c>
      <c r="H191" s="185">
        <v>1</v>
      </c>
      <c r="I191" s="186"/>
      <c r="J191" s="187">
        <f>ROUND(I191*H191,2)</f>
        <v>0</v>
      </c>
      <c r="K191" s="183" t="s">
        <v>131</v>
      </c>
      <c r="L191" s="36"/>
      <c r="M191" s="188" t="s">
        <v>1</v>
      </c>
      <c r="N191" s="189" t="s">
        <v>37</v>
      </c>
      <c r="O191" s="68"/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79</v>
      </c>
      <c r="AT191" s="192" t="s">
        <v>127</v>
      </c>
      <c r="AU191" s="192" t="s">
        <v>79</v>
      </c>
      <c r="AY191" s="14" t="s">
        <v>126</v>
      </c>
      <c r="BE191" s="193">
        <f>IF(N191="základní",J191,0)</f>
        <v>0</v>
      </c>
      <c r="BF191" s="193">
        <f>IF(N191="snížená",J191,0)</f>
        <v>0</v>
      </c>
      <c r="BG191" s="193">
        <f>IF(N191="zákl. přenesená",J191,0)</f>
        <v>0</v>
      </c>
      <c r="BH191" s="193">
        <f>IF(N191="sníž. přenesená",J191,0)</f>
        <v>0</v>
      </c>
      <c r="BI191" s="193">
        <f>IF(N191="nulová",J191,0)</f>
        <v>0</v>
      </c>
      <c r="BJ191" s="14" t="s">
        <v>79</v>
      </c>
      <c r="BK191" s="193">
        <f>ROUND(I191*H191,2)</f>
        <v>0</v>
      </c>
      <c r="BL191" s="14" t="s">
        <v>79</v>
      </c>
      <c r="BM191" s="192" t="s">
        <v>1105</v>
      </c>
    </row>
    <row r="192" spans="1:65" s="2" customFormat="1" ht="39">
      <c r="A192" s="31"/>
      <c r="B192" s="32"/>
      <c r="C192" s="33"/>
      <c r="D192" s="194" t="s">
        <v>133</v>
      </c>
      <c r="E192" s="33"/>
      <c r="F192" s="195" t="s">
        <v>1106</v>
      </c>
      <c r="G192" s="33"/>
      <c r="H192" s="33"/>
      <c r="I192" s="196"/>
      <c r="J192" s="33"/>
      <c r="K192" s="33"/>
      <c r="L192" s="36"/>
      <c r="M192" s="209"/>
      <c r="N192" s="210"/>
      <c r="O192" s="211"/>
      <c r="P192" s="211"/>
      <c r="Q192" s="211"/>
      <c r="R192" s="211"/>
      <c r="S192" s="211"/>
      <c r="T192" s="212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4" t="s">
        <v>133</v>
      </c>
      <c r="AU192" s="14" t="s">
        <v>79</v>
      </c>
    </row>
    <row r="193" spans="1:31" s="2" customFormat="1" ht="6.95" customHeight="1">
      <c r="A193" s="31"/>
      <c r="B193" s="51"/>
      <c r="C193" s="52"/>
      <c r="D193" s="52"/>
      <c r="E193" s="52"/>
      <c r="F193" s="52"/>
      <c r="G193" s="52"/>
      <c r="H193" s="52"/>
      <c r="I193" s="52"/>
      <c r="J193" s="52"/>
      <c r="K193" s="52"/>
      <c r="L193" s="36"/>
      <c r="M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</row>
  </sheetData>
  <sheetProtection algorithmName="SHA-512" hashValue="Dx+Rs8pM0BoA9aDQRlGf5DwfDEt1LiGRuQaOAa12JVRO0A+7/3gTF5pzZtT41tBWpIj96l2etbp9dmikeyCiTA==" saltValue="HDz0JIhi1AMR36B9cpEKjLVZ6DhF+Tzw4708Cpi+F+XeoiVB2XDFC8Q9FuFIZlWg4NiLDOAa6id8J8YjzQ2LsQ==" spinCount="100000" sheet="1" objects="1" scenarios="1" formatColumns="0" formatRows="0" autoFilter="0"/>
  <autoFilter ref="C122:K192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PS 01.1 - Počítače náprav</vt:lpstr>
      <vt:lpstr>PS 01.2 - Dobíječe</vt:lpstr>
      <vt:lpstr>PS 01.3 - Baterie</vt:lpstr>
      <vt:lpstr>PS 01.4 - Přejezdová zabe...</vt:lpstr>
      <vt:lpstr>PS 01.5 - Návěstidla</vt:lpstr>
      <vt:lpstr>'PS 01.1 - Počítače náprav'!Názvy_tisku</vt:lpstr>
      <vt:lpstr>'PS 01.2 - Dobíječe'!Názvy_tisku</vt:lpstr>
      <vt:lpstr>'PS 01.3 - Baterie'!Názvy_tisku</vt:lpstr>
      <vt:lpstr>'PS 01.4 - Přejezdová zabe...'!Názvy_tisku</vt:lpstr>
      <vt:lpstr>'PS 01.5 - Návěstidla'!Názvy_tisku</vt:lpstr>
      <vt:lpstr>'Rekapitulace stavby'!Názvy_tisku</vt:lpstr>
      <vt:lpstr>'PS 01.1 - Počítače náprav'!Oblast_tisku</vt:lpstr>
      <vt:lpstr>'PS 01.2 - Dobíječe'!Oblast_tisku</vt:lpstr>
      <vt:lpstr>'PS 01.3 - Baterie'!Oblast_tisku</vt:lpstr>
      <vt:lpstr>'PS 01.4 - Přejezdová zabe...'!Oblast_tisku</vt:lpstr>
      <vt:lpstr>'PS 01.5 - Návěstidla'!Oblast_tisku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2021-05-14T07:46:11Z</dcterms:created>
  <dcterms:modified xsi:type="dcterms:W3CDTF">2021-05-18T10:50:39Z</dcterms:modified>
</cp:coreProperties>
</file>