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OPRAVNÉ PRÁCE 2021\REALIZACE\SSZT\SSZT (-63321038-)P+R Opr.zabezpečení a výstroje tr.Rožnov p.R.-Val.Mez\ZD pro uchazeče\"/>
    </mc:Choice>
  </mc:AlternateContent>
  <bookViews>
    <workbookView xWindow="0" yWindow="0" windowWidth="19245" windowHeight="11610"/>
  </bookViews>
  <sheets>
    <sheet name="Rekapitulace stavby" sheetId="1" r:id="rId1"/>
    <sheet name="PS 01 - Kabelizace" sheetId="2" r:id="rId2"/>
    <sheet name="PS 02 - URS" sheetId="3" r:id="rId3"/>
    <sheet name="PS 03 - VON" sheetId="4" r:id="rId4"/>
  </sheets>
  <definedNames>
    <definedName name="_xlnm._FilterDatabase" localSheetId="1" hidden="1">'PS 01 - Kabelizace'!$C$118:$K$226</definedName>
    <definedName name="_xlnm._FilterDatabase" localSheetId="2" hidden="1">'PS 02 - URS'!$C$117:$K$122</definedName>
    <definedName name="_xlnm._FilterDatabase" localSheetId="3" hidden="1">'PS 03 - VON'!$C$117:$K$132</definedName>
    <definedName name="_xlnm.Print_Titles" localSheetId="1">'PS 01 - Kabelizace'!$118:$118</definedName>
    <definedName name="_xlnm.Print_Titles" localSheetId="2">'PS 02 - URS'!$117:$117</definedName>
    <definedName name="_xlnm.Print_Titles" localSheetId="3">'PS 03 - VON'!$117:$117</definedName>
    <definedName name="_xlnm.Print_Titles" localSheetId="0">'Rekapitulace stavby'!$92:$92</definedName>
    <definedName name="_xlnm.Print_Area" localSheetId="1">'PS 01 - Kabelizace'!$C$4:$J$76,'PS 01 - Kabelizace'!$C$82:$J$100,'PS 01 - Kabelizace'!$C$106:$K$226</definedName>
    <definedName name="_xlnm.Print_Area" localSheetId="2">'PS 02 - URS'!$C$4:$J$76,'PS 02 - URS'!$C$82:$J$99,'PS 02 - URS'!$C$105:$K$122</definedName>
    <definedName name="_xlnm.Print_Area" localSheetId="3">'PS 03 - VON'!$C$4:$J$76,'PS 03 - VON'!$C$82:$J$99,'PS 03 - VON'!$C$105:$K$132</definedName>
    <definedName name="_xlnm.Print_Area" localSheetId="0">'Rekapitulace stavby'!$D$4:$AO$76,'Rekapitulace stavby'!$C$82:$AQ$98</definedName>
  </definedNames>
  <calcPr calcId="162913"/>
</workbook>
</file>

<file path=xl/calcChain.xml><?xml version="1.0" encoding="utf-8"?>
<calcChain xmlns="http://schemas.openxmlformats.org/spreadsheetml/2006/main">
  <c r="J37" i="4" l="1"/>
  <c r="J36" i="4"/>
  <c r="AY97" i="1"/>
  <c r="J35" i="4"/>
  <c r="AX97" i="1"/>
  <c r="BI131" i="4"/>
  <c r="BH131" i="4"/>
  <c r="BG131" i="4"/>
  <c r="BF131" i="4"/>
  <c r="T131" i="4"/>
  <c r="T130" i="4"/>
  <c r="R131" i="4"/>
  <c r="R130" i="4" s="1"/>
  <c r="P131" i="4"/>
  <c r="P130" i="4"/>
  <c r="BI128" i="4"/>
  <c r="BH128" i="4"/>
  <c r="BG128" i="4"/>
  <c r="BF128" i="4"/>
  <c r="T128" i="4"/>
  <c r="R128" i="4"/>
  <c r="P128" i="4"/>
  <c r="BI126" i="4"/>
  <c r="BH126" i="4"/>
  <c r="BG126" i="4"/>
  <c r="BF126" i="4"/>
  <c r="T126" i="4"/>
  <c r="R126" i="4"/>
  <c r="P126" i="4"/>
  <c r="P119" i="4" s="1"/>
  <c r="P118" i="4" s="1"/>
  <c r="AU97" i="1" s="1"/>
  <c r="BI124" i="4"/>
  <c r="BH124" i="4"/>
  <c r="BG124" i="4"/>
  <c r="BF124" i="4"/>
  <c r="T124" i="4"/>
  <c r="R124" i="4"/>
  <c r="P124" i="4"/>
  <c r="BI122" i="4"/>
  <c r="BH122" i="4"/>
  <c r="BG122" i="4"/>
  <c r="BF122" i="4"/>
  <c r="T122" i="4"/>
  <c r="R122" i="4"/>
  <c r="P122" i="4"/>
  <c r="BI120" i="4"/>
  <c r="BH120" i="4"/>
  <c r="BG120" i="4"/>
  <c r="BF120" i="4"/>
  <c r="T120" i="4"/>
  <c r="T119" i="4"/>
  <c r="T118" i="4" s="1"/>
  <c r="R120" i="4"/>
  <c r="P120" i="4"/>
  <c r="F112" i="4"/>
  <c r="E110" i="4"/>
  <c r="F89" i="4"/>
  <c r="E87" i="4"/>
  <c r="J24" i="4"/>
  <c r="E24" i="4"/>
  <c r="J115" i="4" s="1"/>
  <c r="J23" i="4"/>
  <c r="J21" i="4"/>
  <c r="E21" i="4"/>
  <c r="J114" i="4" s="1"/>
  <c r="J20" i="4"/>
  <c r="J18" i="4"/>
  <c r="E18" i="4"/>
  <c r="F115" i="4" s="1"/>
  <c r="J17" i="4"/>
  <c r="J15" i="4"/>
  <c r="E15" i="4"/>
  <c r="F114" i="4" s="1"/>
  <c r="J14" i="4"/>
  <c r="J12" i="4"/>
  <c r="J112" i="4"/>
  <c r="E7" i="4"/>
  <c r="E108" i="4"/>
  <c r="J37" i="3"/>
  <c r="J36" i="3"/>
  <c r="AY96" i="1" s="1"/>
  <c r="J35" i="3"/>
  <c r="AX96" i="1" s="1"/>
  <c r="BI121" i="3"/>
  <c r="BH121" i="3"/>
  <c r="BG121" i="3"/>
  <c r="BF121" i="3"/>
  <c r="T121" i="3"/>
  <c r="T120" i="3" s="1"/>
  <c r="T119" i="3" s="1"/>
  <c r="T118" i="3" s="1"/>
  <c r="R121" i="3"/>
  <c r="R120" i="3" s="1"/>
  <c r="R119" i="3" s="1"/>
  <c r="R118" i="3" s="1"/>
  <c r="P121" i="3"/>
  <c r="P120" i="3" s="1"/>
  <c r="P119" i="3" s="1"/>
  <c r="P118" i="3" s="1"/>
  <c r="AU96" i="1" s="1"/>
  <c r="F112" i="3"/>
  <c r="E110" i="3"/>
  <c r="F89" i="3"/>
  <c r="E87" i="3"/>
  <c r="J24" i="3"/>
  <c r="E24" i="3"/>
  <c r="J115" i="3"/>
  <c r="J23" i="3"/>
  <c r="J21" i="3"/>
  <c r="E21" i="3"/>
  <c r="J114" i="3"/>
  <c r="J20" i="3"/>
  <c r="J18" i="3"/>
  <c r="E18" i="3"/>
  <c r="F92" i="3" s="1"/>
  <c r="F115" i="3"/>
  <c r="J17" i="3"/>
  <c r="J15" i="3"/>
  <c r="E15" i="3"/>
  <c r="F114" i="3"/>
  <c r="J14" i="3"/>
  <c r="J12" i="3"/>
  <c r="J112" i="3" s="1"/>
  <c r="E7" i="3"/>
  <c r="E108" i="3" s="1"/>
  <c r="J37" i="2"/>
  <c r="J36" i="2"/>
  <c r="AY95" i="1"/>
  <c r="J35" i="2"/>
  <c r="AX95" i="1"/>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BI120" i="2"/>
  <c r="BH120" i="2"/>
  <c r="BG120" i="2"/>
  <c r="BF120" i="2"/>
  <c r="T120" i="2"/>
  <c r="R120" i="2"/>
  <c r="P120" i="2"/>
  <c r="F113" i="2"/>
  <c r="E111" i="2"/>
  <c r="F89" i="2"/>
  <c r="E87" i="2"/>
  <c r="J24" i="2"/>
  <c r="E24" i="2"/>
  <c r="J116" i="2" s="1"/>
  <c r="J23" i="2"/>
  <c r="J21" i="2"/>
  <c r="E21" i="2"/>
  <c r="J115" i="2" s="1"/>
  <c r="J20" i="2"/>
  <c r="J18" i="2"/>
  <c r="E18" i="2"/>
  <c r="F116" i="2" s="1"/>
  <c r="J17" i="2"/>
  <c r="J15" i="2"/>
  <c r="E15" i="2"/>
  <c r="F115" i="2" s="1"/>
  <c r="J14" i="2"/>
  <c r="J12" i="2"/>
  <c r="J89" i="2" s="1"/>
  <c r="E7" i="2"/>
  <c r="E109" i="2"/>
  <c r="L90" i="1"/>
  <c r="AM90" i="1"/>
  <c r="AM89" i="1"/>
  <c r="L89" i="1"/>
  <c r="AM87" i="1"/>
  <c r="L87" i="1"/>
  <c r="L85" i="1"/>
  <c r="L84" i="1"/>
  <c r="J124" i="4"/>
  <c r="BK223" i="2"/>
  <c r="BK221" i="2"/>
  <c r="J217" i="2"/>
  <c r="BK213" i="2"/>
  <c r="J211" i="2"/>
  <c r="J193" i="2"/>
  <c r="J191" i="2"/>
  <c r="J189" i="2"/>
  <c r="BK173" i="2"/>
  <c r="BK163" i="2"/>
  <c r="J152" i="2"/>
  <c r="J140" i="2"/>
  <c r="BK132" i="2"/>
  <c r="J128" i="2"/>
  <c r="J120" i="4"/>
  <c r="BK121" i="3"/>
  <c r="J121" i="3"/>
  <c r="BK207" i="2"/>
  <c r="J201" i="2"/>
  <c r="J185" i="2"/>
  <c r="BK157" i="2"/>
  <c r="J150" i="2"/>
  <c r="J142" i="2"/>
  <c r="J130" i="2"/>
  <c r="J124" i="2"/>
  <c r="J122" i="2"/>
  <c r="BK126" i="4"/>
  <c r="J126" i="4"/>
  <c r="J203" i="2"/>
  <c r="J199" i="2"/>
  <c r="BK185" i="2"/>
  <c r="J177" i="2"/>
  <c r="J173" i="2"/>
  <c r="BK169" i="2"/>
  <c r="BK167" i="2"/>
  <c r="J155" i="2"/>
  <c r="BK126" i="2"/>
  <c r="BK131" i="4"/>
  <c r="J197" i="2"/>
  <c r="BK195" i="2"/>
  <c r="BK191" i="2"/>
  <c r="J187" i="2"/>
  <c r="J183" i="2"/>
  <c r="J181" i="2"/>
  <c r="BK177" i="2"/>
  <c r="BK175" i="2"/>
  <c r="J169" i="2"/>
  <c r="J163" i="2"/>
  <c r="BK155" i="2"/>
  <c r="BK150" i="2"/>
  <c r="J148" i="2"/>
  <c r="BK146" i="2"/>
  <c r="BK138" i="2"/>
  <c r="BK130" i="2"/>
  <c r="J221" i="2"/>
  <c r="BK211" i="2"/>
  <c r="J209" i="2"/>
  <c r="BK199" i="2"/>
  <c r="BK189" i="2"/>
  <c r="J179" i="2"/>
  <c r="J175" i="2"/>
  <c r="J165" i="2"/>
  <c r="BK142" i="2"/>
  <c r="BK140" i="2"/>
  <c r="BK134" i="2"/>
  <c r="BK128" i="2"/>
  <c r="J126" i="2"/>
  <c r="J131" i="4"/>
  <c r="BK217" i="2"/>
  <c r="J213" i="2"/>
  <c r="J205" i="2"/>
  <c r="BK203" i="2"/>
  <c r="BK197" i="2"/>
  <c r="BK179" i="2"/>
  <c r="BK165" i="2"/>
  <c r="BK161" i="2"/>
  <c r="J159" i="2"/>
  <c r="BK148" i="2"/>
  <c r="J136" i="2"/>
  <c r="J134" i="2"/>
  <c r="J132" i="2"/>
  <c r="BK124" i="2"/>
  <c r="AS94" i="1"/>
  <c r="BK128" i="4"/>
  <c r="J128" i="4"/>
  <c r="BK225" i="2"/>
  <c r="BK219" i="2"/>
  <c r="BK215" i="2"/>
  <c r="BK209" i="2"/>
  <c r="J207" i="2"/>
  <c r="BK205" i="2"/>
  <c r="BK201" i="2"/>
  <c r="J195" i="2"/>
  <c r="BK193" i="2"/>
  <c r="BK187" i="2"/>
  <c r="BK183" i="2"/>
  <c r="BK171" i="2"/>
  <c r="J167" i="2"/>
  <c r="J161" i="2"/>
  <c r="BK120" i="2"/>
  <c r="BK124" i="4"/>
  <c r="BK122" i="4"/>
  <c r="J122" i="4"/>
  <c r="BK120" i="4"/>
  <c r="J225" i="2"/>
  <c r="J223" i="2"/>
  <c r="J219" i="2"/>
  <c r="J215" i="2"/>
  <c r="BK181" i="2"/>
  <c r="J171" i="2"/>
  <c r="BK159" i="2"/>
  <c r="J157" i="2"/>
  <c r="BK152" i="2"/>
  <c r="J146" i="2"/>
  <c r="J138" i="2"/>
  <c r="BK136" i="2"/>
  <c r="BK122" i="2"/>
  <c r="J120" i="2"/>
  <c r="F37" i="3"/>
  <c r="BD96" i="1" s="1"/>
  <c r="F36" i="3"/>
  <c r="BC96" i="1" s="1"/>
  <c r="F35" i="3"/>
  <c r="BB96" i="1" s="1"/>
  <c r="F34" i="3"/>
  <c r="BA96" i="1" s="1"/>
  <c r="R119" i="4" l="1"/>
  <c r="R118" i="4" s="1"/>
  <c r="BK154" i="2"/>
  <c r="J154" i="2" s="1"/>
  <c r="J99" i="2" s="1"/>
  <c r="P154" i="2"/>
  <c r="P145" i="2"/>
  <c r="P144" i="2" s="1"/>
  <c r="R154" i="2"/>
  <c r="BK145" i="2"/>
  <c r="J145" i="2"/>
  <c r="J98" i="2" s="1"/>
  <c r="R145" i="2"/>
  <c r="R144" i="2"/>
  <c r="R119" i="2"/>
  <c r="T145" i="2"/>
  <c r="T144" i="2"/>
  <c r="T154" i="2"/>
  <c r="T119" i="2" s="1"/>
  <c r="J92" i="2"/>
  <c r="BE128" i="2"/>
  <c r="BE130" i="2"/>
  <c r="BE161" i="2"/>
  <c r="BE167" i="2"/>
  <c r="BE173" i="2"/>
  <c r="BE175" i="2"/>
  <c r="BE177" i="2"/>
  <c r="BE211" i="2"/>
  <c r="E85" i="3"/>
  <c r="BE120" i="4"/>
  <c r="E85" i="2"/>
  <c r="BE122" i="2"/>
  <c r="BE142" i="2"/>
  <c r="BE148" i="2"/>
  <c r="BE163" i="2"/>
  <c r="BE191" i="2"/>
  <c r="BE213" i="2"/>
  <c r="BE217" i="2"/>
  <c r="BE221" i="2"/>
  <c r="BK120" i="3"/>
  <c r="J120" i="3"/>
  <c r="J98" i="3" s="1"/>
  <c r="BE126" i="4"/>
  <c r="BE128" i="4"/>
  <c r="J91" i="2"/>
  <c r="J113" i="2"/>
  <c r="BE120" i="2"/>
  <c r="BE138" i="2"/>
  <c r="BE150" i="2"/>
  <c r="BE155" i="2"/>
  <c r="BE187" i="2"/>
  <c r="BE189" i="2"/>
  <c r="BE193" i="2"/>
  <c r="BE195" i="2"/>
  <c r="BE201" i="2"/>
  <c r="J89" i="3"/>
  <c r="F92" i="2"/>
  <c r="BE152" i="2"/>
  <c r="BE157" i="2"/>
  <c r="BE169" i="2"/>
  <c r="BE171" i="2"/>
  <c r="BE205" i="2"/>
  <c r="BE207" i="2"/>
  <c r="BE223" i="2"/>
  <c r="BE131" i="4"/>
  <c r="BK130" i="4"/>
  <c r="J130" i="4"/>
  <c r="J98" i="4" s="1"/>
  <c r="BE132" i="2"/>
  <c r="BE134" i="2"/>
  <c r="BE136" i="2"/>
  <c r="BE140" i="2"/>
  <c r="BE165" i="2"/>
  <c r="BE183" i="2"/>
  <c r="BE124" i="4"/>
  <c r="F91" i="2"/>
  <c r="BE126" i="2"/>
  <c r="BE179" i="2"/>
  <c r="BE181" i="2"/>
  <c r="F91" i="3"/>
  <c r="J91" i="3"/>
  <c r="J92" i="3"/>
  <c r="E85" i="4"/>
  <c r="J89" i="4"/>
  <c r="F91" i="4"/>
  <c r="J91" i="4"/>
  <c r="F92" i="4"/>
  <c r="J92" i="4"/>
  <c r="BE124" i="2"/>
  <c r="BE146" i="2"/>
  <c r="BE159" i="2"/>
  <c r="BE185" i="2"/>
  <c r="BE197" i="2"/>
  <c r="BE199" i="2"/>
  <c r="BE203" i="2"/>
  <c r="BE209" i="2"/>
  <c r="BE215" i="2"/>
  <c r="BE219" i="2"/>
  <c r="BE225" i="2"/>
  <c r="BE121" i="3"/>
  <c r="BE122" i="4"/>
  <c r="F37" i="4"/>
  <c r="BD97" i="1"/>
  <c r="F35" i="4"/>
  <c r="BB97" i="1" s="1"/>
  <c r="F34" i="4"/>
  <c r="BA97" i="1"/>
  <c r="J34" i="2"/>
  <c r="AW95" i="1" s="1"/>
  <c r="F37" i="2"/>
  <c r="BD95" i="1" s="1"/>
  <c r="J34" i="3"/>
  <c r="AW96" i="1"/>
  <c r="F36" i="2"/>
  <c r="BC95" i="1" s="1"/>
  <c r="J34" i="4"/>
  <c r="AW97" i="1"/>
  <c r="F35" i="2"/>
  <c r="BB95" i="1" s="1"/>
  <c r="F36" i="4"/>
  <c r="BC97" i="1"/>
  <c r="F33" i="3"/>
  <c r="AZ96" i="1" s="1"/>
  <c r="F34" i="2"/>
  <c r="BA95" i="1" s="1"/>
  <c r="P119" i="2" l="1"/>
  <c r="AU95" i="1" s="1"/>
  <c r="AU94" i="1" s="1"/>
  <c r="BK119" i="4"/>
  <c r="J119" i="4"/>
  <c r="J97" i="4"/>
  <c r="BK119" i="3"/>
  <c r="J119" i="3"/>
  <c r="J97" i="3"/>
  <c r="BK144" i="2"/>
  <c r="J144" i="2" s="1"/>
  <c r="J97" i="2" s="1"/>
  <c r="J33" i="2"/>
  <c r="AV95" i="1"/>
  <c r="AT95" i="1" s="1"/>
  <c r="BD94" i="1"/>
  <c r="W33" i="1"/>
  <c r="J33" i="4"/>
  <c r="AV97" i="1" s="1"/>
  <c r="AT97" i="1" s="1"/>
  <c r="J33" i="3"/>
  <c r="AV96" i="1"/>
  <c r="AT96" i="1" s="1"/>
  <c r="BC94" i="1"/>
  <c r="AY94" i="1"/>
  <c r="F33" i="2"/>
  <c r="AZ95" i="1" s="1"/>
  <c r="BB94" i="1"/>
  <c r="AX94" i="1"/>
  <c r="BA94" i="1"/>
  <c r="AW94" i="1" s="1"/>
  <c r="AK30" i="1" s="1"/>
  <c r="F33" i="4"/>
  <c r="AZ97" i="1"/>
  <c r="BK119" i="2" l="1"/>
  <c r="J119" i="2" s="1"/>
  <c r="J30" i="2" s="1"/>
  <c r="AG95" i="1" s="1"/>
  <c r="AN95" i="1" s="1"/>
  <c r="BK118" i="4"/>
  <c r="J118" i="4"/>
  <c r="J96" i="4" s="1"/>
  <c r="BK118" i="3"/>
  <c r="J118" i="3"/>
  <c r="J96" i="3"/>
  <c r="AZ94" i="1"/>
  <c r="W29" i="1" s="1"/>
  <c r="W30" i="1"/>
  <c r="W31" i="1"/>
  <c r="W32" i="1"/>
  <c r="J96" i="2" l="1"/>
  <c r="J39" i="2"/>
  <c r="J30" i="4"/>
  <c r="AG97" i="1"/>
  <c r="AN97" i="1" s="1"/>
  <c r="AV94" i="1"/>
  <c r="AK29" i="1"/>
  <c r="J30" i="3"/>
  <c r="AG96" i="1" s="1"/>
  <c r="AN96" i="1" s="1"/>
  <c r="J39" i="3" l="1"/>
  <c r="J39" i="4"/>
  <c r="AG94" i="1"/>
  <c r="AK26" i="1"/>
  <c r="AK35" i="1" s="1"/>
  <c r="AT94" i="1"/>
  <c r="AN94" i="1" l="1"/>
</calcChain>
</file>

<file path=xl/sharedStrings.xml><?xml version="1.0" encoding="utf-8"?>
<sst xmlns="http://schemas.openxmlformats.org/spreadsheetml/2006/main" count="1625" uniqueCount="397">
  <si>
    <t>Export Komplet</t>
  </si>
  <si>
    <t/>
  </si>
  <si>
    <t>2.0</t>
  </si>
  <si>
    <t>ZAMOK</t>
  </si>
  <si>
    <t>False</t>
  </si>
  <si>
    <t>{d723acbd-16fd-413a-9e44-20ec45ce5b28}</t>
  </si>
  <si>
    <t>0,01</t>
  </si>
  <si>
    <t>21</t>
  </si>
  <si>
    <t>15</t>
  </si>
  <si>
    <t>REKAPITULACE STAVBY</t>
  </si>
  <si>
    <t>v ---  níže se nacházejí doplnkové a pomocné údaje k sestavám  --- v</t>
  </si>
  <si>
    <t>Návod na vyplnění</t>
  </si>
  <si>
    <t>0,001</t>
  </si>
  <si>
    <t>Kód:</t>
  </si>
  <si>
    <t>2021-4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</si>
  <si>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</si>
  <si>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</si>
  <si>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zabezpečení a výstroje trati Rožnov pod Radhoštěm - Valašské Meziříčí</t>
  </si>
  <si>
    <t>KSO:</t>
  </si>
  <si>
    <t>CC-CZ:</t>
  </si>
  <si>
    <t>Místo:</t>
  </si>
  <si>
    <t>Rožnov pod Radhoštěm - Val. Meziříčí</t>
  </si>
  <si>
    <t>Datum:</t>
  </si>
  <si>
    <t>Zadavatel:</t>
  </si>
  <si>
    <t>IČ:</t>
  </si>
  <si>
    <t xml:space="preserve"> </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</si>
  <si>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</si>
  <si>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</si>
  <si>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</si>
  <si>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</si>
  <si>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</si>
  <si>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</si>
  <si>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</si>
  <si>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</si>
  <si>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</si>
  <si>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</si>
  <si>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</si>
  <si>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</si>
  <si>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</si>
  <si>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</si>
  <si>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</si>
  <si>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</si>
  <si>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</si>
  <si>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</si>
  <si>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</si>
  <si>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</si>
  <si>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</si>
  <si>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</si>
  <si>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</si>
  <si>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</si>
  <si>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</si>
  <si>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</si>
  <si>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</si>
  <si>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</si>
  <si>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</si>
  <si>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</si>
  <si>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</si>
  <si>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</si>
  <si>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</si>
  <si>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</si>
  <si>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</si>
  <si>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</si>
  <si>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</si>
  <si>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</si>
  <si>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</si>
  <si>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</si>
  <si>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</si>
  <si>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</si>
  <si>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</si>
  <si>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</si>
  <si>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</si>
  <si>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</si>
  <si>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</si>
  <si>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</si>
  <si>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</si>
  <si>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</si>
  <si>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</si>
  <si>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</si>
  <si>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01</t>
  </si>
  <si>
    <t>Kabelizace</t>
  </si>
  <si>
    <t>PRO</t>
  </si>
  <si>
    <t>1</t>
  </si>
  <si>
    <t>{2fea0934-a383-4ba1-b5be-5e228985dc60}</t>
  </si>
  <si>
    <t>2</t>
  </si>
  <si>
    <t>PS 02</t>
  </si>
  <si>
    <t>URS</t>
  </si>
  <si>
    <t>{e7ee677c-be76-468a-aa4c-dff0433420a8}</t>
  </si>
  <si>
    <t>PS 03</t>
  </si>
  <si>
    <t>VON</t>
  </si>
  <si>
    <t>{f7427243-0f6b-4a4a-bebf-4b462df192d5}</t>
  </si>
  <si>
    <t>KRYCÍ LIST SOUPISU PRACÍ</t>
  </si>
  <si>
    <t>Objekt:</t>
  </si>
  <si>
    <t>PS 01 - Kabelizace</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</si>
  <si>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</si>
  <si>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</si>
  <si>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</si>
  <si>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</si>
  <si>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</si>
  <si>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</si>
  <si>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</si>
  <si>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</si>
  <si>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</si>
  <si>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</si>
  <si>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</si>
  <si>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</si>
  <si>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</si>
  <si>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</si>
  <si>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</si>
  <si>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</si>
  <si>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</si>
  <si>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</si>
  <si>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</si>
  <si>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</si>
  <si>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</si>
  <si>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</si>
  <si>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7590520744</t>
  </si>
  <si>
    <t>Venkovní vedení kabelová - metalické sítě Plněné, armované Al dráty, ochranný obal z PE 4x0,4 TCEPKPFLEZE 10 x 4 x 0,4</t>
  </si>
  <si>
    <t>m</t>
  </si>
  <si>
    <t>Sborník UOŽI 01 2021</t>
  </si>
  <si>
    <t>ROZPOCET</t>
  </si>
  <si>
    <t>-281824517</t>
  </si>
  <si>
    <t>PP</t>
  </si>
  <si>
    <t>7590521459</t>
  </si>
  <si>
    <t>Venkovní vedení kabelová - metalické sítě Plněné, párované s ochr. vodičem TCEKPFLE 4 P 1,0 D</t>
  </si>
  <si>
    <t>-158719319</t>
  </si>
  <si>
    <t>3</t>
  </si>
  <si>
    <t>7590521589</t>
  </si>
  <si>
    <t>Venkovní vedení kabelová - metalické sítě Plněné, párované s ochr. vodičem, armované Al dráty TCEKPFLEZE 3 P 1,0 D</t>
  </si>
  <si>
    <t>1717027906</t>
  </si>
  <si>
    <t>4</t>
  </si>
  <si>
    <t>7590521604</t>
  </si>
  <si>
    <t>Venkovní vedení kabelová - metalické sítě Plněné, párované s ochr. vodičem, armované Al dráty TCEKPFLEZE 7 P 1,0 D</t>
  </si>
  <si>
    <t>-1454648344</t>
  </si>
  <si>
    <t>5</t>
  </si>
  <si>
    <t>7590521609</t>
  </si>
  <si>
    <t>Venkovní vedení kabelová - metalické sítě Plněné, párované s ochr. vodičem, armované Al dráty TCEKPFLEZE 12 P 1,0 D</t>
  </si>
  <si>
    <t>-1266104977</t>
  </si>
  <si>
    <t>6</t>
  </si>
  <si>
    <t>7590521619</t>
  </si>
  <si>
    <t>Venkovní vedení kabelová - metalické sítě Plněné, párované s ochr. vodičem, armované Al dráty TCEKPFLEZE 24 P 1,0 D</t>
  </si>
  <si>
    <t>-939632654</t>
  </si>
  <si>
    <t>7</t>
  </si>
  <si>
    <t>7590521624</t>
  </si>
  <si>
    <t>Venkovní vedení kabelová - metalické sítě Plněné, párované s ochr. vodičem, armované Al dráty TCEKPFLEZE 30 P 1,0 D</t>
  </si>
  <si>
    <t>2076333088</t>
  </si>
  <si>
    <t>8</t>
  </si>
  <si>
    <t>7590521629</t>
  </si>
  <si>
    <t>Venkovní vedení kabelová - metalické sítě Plněné, párované s ochr. vodičem, armované Al dráty TCEKPFLEZE 48 P 1,0 D</t>
  </si>
  <si>
    <t>1624095869</t>
  </si>
  <si>
    <t>9</t>
  </si>
  <si>
    <t>7593501125</t>
  </si>
  <si>
    <t>Trasy kabelového vedení Chráničky optického kabelu HDPE 6040 průměr 40/33 mm</t>
  </si>
  <si>
    <t>662924051</t>
  </si>
  <si>
    <t>10</t>
  </si>
  <si>
    <t>7593501220</t>
  </si>
  <si>
    <t>Trasy kabelového vedení Kabelové komory 420 x 1360 mm</t>
  </si>
  <si>
    <t>kus</t>
  </si>
  <si>
    <t>128</t>
  </si>
  <si>
    <t>-51248005</t>
  </si>
  <si>
    <t>11</t>
  </si>
  <si>
    <t>7593501190</t>
  </si>
  <si>
    <t>Trasy kabelového vedení Spojky šroubovací pro chráničky optického kabelu HDPE 5040 průměr 32 mm</t>
  </si>
  <si>
    <t>522562127</t>
  </si>
  <si>
    <t>12</t>
  </si>
  <si>
    <t>7592030090R</t>
  </si>
  <si>
    <t>PE-ALT-CLT 1x4x1,5 (HM0341239990174)</t>
  </si>
  <si>
    <t>-1626971804</t>
  </si>
  <si>
    <t xml:space="preserve">PE-ALT-CLT 1x4x1,5 (HM0341239990174) - Kabel pro připojení LEU k přepínatelné balíze 
</t>
  </si>
  <si>
    <t>HSV</t>
  </si>
  <si>
    <t>Práce a dodávky HSV</t>
  </si>
  <si>
    <t>Komunikace pozemní</t>
  </si>
  <si>
    <t>13</t>
  </si>
  <si>
    <t>K</t>
  </si>
  <si>
    <t>5915005040</t>
  </si>
  <si>
    <t>Hloubení rýh nebo jam ručně na železničním spodku v hornině třídy těžitelnosti II skupiny 4</t>
  </si>
  <si>
    <t>m3</t>
  </si>
  <si>
    <t>-648203570</t>
  </si>
  <si>
    <t>Hloubení rýh nebo jam ručně na železničním spodku v hornině třídy těžitelnosti II skupiny 4. Poznámka: 1. V cenách jsou započteny náklady na hloubení a uložení výzisku na terén nebo naložení na dopravní prostředek a uložení na úložišti.</t>
  </si>
  <si>
    <t>14</t>
  </si>
  <si>
    <t>7593400070</t>
  </si>
  <si>
    <t>Žlab ocelový s poklopem 200x200x3000 na most</t>
  </si>
  <si>
    <t>-710097060</t>
  </si>
  <si>
    <t>Žlab ocelový s poklopem (HM0404115150000) na most</t>
  </si>
  <si>
    <t>7593500130</t>
  </si>
  <si>
    <t>Trasy kabelového vedení Kabelové žlaby (130x140) spodní + vrchní díl plast</t>
  </si>
  <si>
    <t>514000761</t>
  </si>
  <si>
    <t>16</t>
  </si>
  <si>
    <t>7593500135</t>
  </si>
  <si>
    <t>Trasy kabelového vedení Kabelové žlaby (130x140) spojka plast</t>
  </si>
  <si>
    <t>783967658</t>
  </si>
  <si>
    <t>OST</t>
  </si>
  <si>
    <t>Ostatní</t>
  </si>
  <si>
    <t>17</t>
  </si>
  <si>
    <t>7491455012</t>
  </si>
  <si>
    <t>Montáž pochozích nebo nadzemních kabelových žlabů (včetně příslušenství) šířky 40-250/50 mm včetně víka</t>
  </si>
  <si>
    <t>239699268</t>
  </si>
  <si>
    <t xml:space="preserve">Montáž pochozích nebo nadzemních kabelových žlabů (včetně příslušenství) šířky 40-250/50 mm včetně víka
</t>
  </si>
  <si>
    <t>18</t>
  </si>
  <si>
    <t>7492652010</t>
  </si>
  <si>
    <t>Montáž kabelů 4- a 5-žílových do 25 mm2</t>
  </si>
  <si>
    <t>-294408397</t>
  </si>
  <si>
    <t>Montáž kabelů 4- a 5-žílových do 25 mm2 - uložení do země, chráničky, na rošty, pod omítku apod.</t>
  </si>
  <si>
    <t>19</t>
  </si>
  <si>
    <t>7590115020</t>
  </si>
  <si>
    <t>Montáž objektu - žlab na most</t>
  </si>
  <si>
    <t>-74823306</t>
  </si>
  <si>
    <t>20</t>
  </si>
  <si>
    <t>7590125030</t>
  </si>
  <si>
    <t>Montáž skříně PSK, SKP, SPP</t>
  </si>
  <si>
    <t>-728801346</t>
  </si>
  <si>
    <t>Montáž skříně PSK, SKP, SPP - postavení na betonový základ, montáž rámu do skříně, propojení prvků rámu s panelem svorkovnic drátovou formou, zatažení kabelů bez zhotovení a zapojení kabelových forem. Bez kabelových příchytek</t>
  </si>
  <si>
    <t>7590525222</t>
  </si>
  <si>
    <t>Montáž kabelu návěstního s jádrem 0,8 mm Cu TCEKEZE do 50 XN</t>
  </si>
  <si>
    <t>312715597</t>
  </si>
  <si>
    <t>Montáž kabelu návěstního s jádrem 0,8 mm Cu TCEKEZE do 50 XN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</si>
  <si>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22</t>
  </si>
  <si>
    <t>7590525230</t>
  </si>
  <si>
    <t>Montáž kabelu návěstního volně uloženého s jádrem 1 mm Cu TCEKEZE, TCEKFE, TCEKPFLEY, TCEKPFLEZE do 7 P</t>
  </si>
  <si>
    <t>981748124</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</si>
  <si>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</si>
  <si>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23</t>
  </si>
  <si>
    <t>7590525231</t>
  </si>
  <si>
    <t>Montáž kabelu návěstního volně uloženého s jádrem 1 mm Cu TCEKEZE, TCEKFE, TCEKPFLEY, TCEKPFLEZE do 16 P</t>
  </si>
  <si>
    <t>-1605863379</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</si>
  <si>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</si>
  <si>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24</t>
  </si>
  <si>
    <t>7590525232</t>
  </si>
  <si>
    <t>Montáž kabelu návěstního volně uloženého s jádrem 1 mm Cu TCEKEZE, TCEKFE, TCEKPFLEY, TCEKPFLEZE do 30 P</t>
  </si>
  <si>
    <t>-999725632</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</si>
  <si>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</si>
  <si>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25</t>
  </si>
  <si>
    <t>7590525233</t>
  </si>
  <si>
    <t>Montáž kabelu návěstního volně uloženého s jádrem 1 mm Cu TCEKEZE, TCEKFE, TCEKPFLEY, TCEKPFLEZE do 61 P</t>
  </si>
  <si>
    <t>462349417</t>
  </si>
  <si>
    <t>Montáž kabelu návěstního volně uloženého s jádrem 1 mm Cu TCEKEZE, TCEKFE, TCEKPFLEY, TCEKPFLEZE do 61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</si>
  <si>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26</t>
  </si>
  <si>
    <t>7590541419</t>
  </si>
  <si>
    <t>Slaboproudé rozvody, kabely pro přívod a vnitřní instalaci Spojky metalických kabelů a příslušenství Teplem smrštitelná zesílená spojka pro netlakované kabely XAGA 500-125/30-460/EY</t>
  </si>
  <si>
    <t>-1995944623</t>
  </si>
  <si>
    <t>27</t>
  </si>
  <si>
    <t>7590525478</t>
  </si>
  <si>
    <t>Montáž spojky rovné pro plastové kabely párové Raychem XAGA s konektory UDW2 2 plášť s pancířem do 10 žil</t>
  </si>
  <si>
    <t>1734567685</t>
  </si>
  <si>
    <t>Montáž spojky rovné pro plastové kabely párové Raychem XAGA s konektory UDW2 2 plášť s pancířem do 10 žil - nasazení manžety, spojení žil, převlečení manžety, nahřátí pro její tepelné smrštění, uložení spojky v jámě</t>
  </si>
  <si>
    <t>28</t>
  </si>
  <si>
    <t>7590525479</t>
  </si>
  <si>
    <t>Montáž spojky rovné pro plastové kabely párové Raychem XAGA s konektory UDW2 2 plášť s pancířem do 20 žil</t>
  </si>
  <si>
    <t>956828506</t>
  </si>
  <si>
    <t>Montáž spojky rovné pro plastové kabely párové Raychem XAGA s konektory UDW2 2 plášť s pancířem do 20 žil - nasazení manžety, spojení žil, převlečení manžety, nahřátí pro její tepelné smrštění, uložení spojky v jámě</t>
  </si>
  <si>
    <t>29</t>
  </si>
  <si>
    <t>7590525480</t>
  </si>
  <si>
    <t>Montáž spojky rovné pro plastové kabely párové Raychem XAGA s konektory UDW2 2 plášť s pancířem do 32 žil</t>
  </si>
  <si>
    <t>-1770562513</t>
  </si>
  <si>
    <t>Montáž spojky rovné pro plastové kabely párové Raychem XAGA s konektory UDW2 2 plášť s pancířem do 32 žil - nasazení manžety, spojení žil, převlečení manžety, nahřátí pro její tepelné smrštění, uložení spojky v jámě</t>
  </si>
  <si>
    <t>30</t>
  </si>
  <si>
    <t>7590525481</t>
  </si>
  <si>
    <t>Montáž spojky rovné pro plastové kabely párové Raychem XAGA s konektory UDW2 2 plášť s pancířem do 48 žil</t>
  </si>
  <si>
    <t>1062246333</t>
  </si>
  <si>
    <t>Montáž spojky rovné pro plastové kabely párové Raychem XAGA s konektory UDW2 2 plášť s pancířem do 48 žil - nasazení manžety, spojení žil, převlečení manžety, nahřátí pro její tepelné smrštění, uložení spojky v jámě</t>
  </si>
  <si>
    <t>31</t>
  </si>
  <si>
    <t>7590525484</t>
  </si>
  <si>
    <t>Montáž spojky rovné pro plastové kabely párové Raychem XAGA s konektory UDW2 2 plášť s pancířem do 100 žil</t>
  </si>
  <si>
    <t>-1682648667</t>
  </si>
  <si>
    <t>Montáž spojky rovné pro plastové kabely párové Raychem XAGA s konektory UDW2 2 plášť s pancířem do 100 žil - nasazení manžety, spojení žil, převlečení manžety, nahřátí pro její tepelné smrštění, uložení spojky v jámě</t>
  </si>
  <si>
    <t>32</t>
  </si>
  <si>
    <t>7590525526</t>
  </si>
  <si>
    <t>Odbočení jednoho kabelu ve spojce Raychem XAGA na celoplastového kabelu dvouplášťové bez pancíře do 100 žil</t>
  </si>
  <si>
    <t>52768021</t>
  </si>
  <si>
    <t>Odbočení jednoho kabelu ve spojce Raychem XAGA na celoplastového kabelu dvouplášťové bez pancíře do 100 žil - montáž odbočné spojky pomocí odbočovací soupravy</t>
  </si>
  <si>
    <t>33</t>
  </si>
  <si>
    <t>7590525697</t>
  </si>
  <si>
    <t>Montáž ukončení celoplastového kabelu v závěru nebo rozvaděči se zářezovými svorkovnicemi s pancířem do 20 žil</t>
  </si>
  <si>
    <t>-1556669008</t>
  </si>
  <si>
    <t>Montáž ukončení celoplastového kabelu v závěru nebo rozvaděči se zářezovými svorkovnicemi s pancířem do 20 žil - odpancéřování kabelu, vyformování, zaříznutí vodičů do svorkovnice, přezkoušení izolačního stavu kabelových žil</t>
  </si>
  <si>
    <t>34</t>
  </si>
  <si>
    <t>7590525698</t>
  </si>
  <si>
    <t>Montáž ukončení celoplastového kabelu v závěru nebo rozvaděči se zářezovými svorkovnicemi s pancířem do 40 žil</t>
  </si>
  <si>
    <t>767975960</t>
  </si>
  <si>
    <t>Montáž ukončení celoplastového kabelu v závěru nebo rozvaděči se zářezovými svorkovnicemi s pancířem do 40 žil - odpancéřování kabelu, vyformování, zaříznutí vodičů do svorkovnice, přezkoušení izolačního stavu kabelových žil</t>
  </si>
  <si>
    <t>35</t>
  </si>
  <si>
    <t>7590525699</t>
  </si>
  <si>
    <t>Montáž ukončení celoplastového kabelu v závěru nebo rozvaděči se zářezovými svorkovnicemi s pancířem do 100 žil</t>
  </si>
  <si>
    <t>-223053854</t>
  </si>
  <si>
    <t>Montáž ukončení celoplastového kabelu v závěru nebo rozvaděči se zářezovými svorkovnicemi s pancířem do 100 žil - odpancéřování kabelu, vyformování, zaříznutí vodičů do svorkovnice, přezkoušení izolačního stavu kabelových žil</t>
  </si>
  <si>
    <t>36</t>
  </si>
  <si>
    <t>7593505202</t>
  </si>
  <si>
    <t>Uložení HDPE trubky pro optický kabel do výkopu bez zřízení lože a bez krytí</t>
  </si>
  <si>
    <t>-1643165635</t>
  </si>
  <si>
    <t>37</t>
  </si>
  <si>
    <t>7593505220</t>
  </si>
  <si>
    <t>Montáž spojky Plasson na HDPE trubce rovné nebo redukční</t>
  </si>
  <si>
    <t>1281086477</t>
  </si>
  <si>
    <t>38</t>
  </si>
  <si>
    <t>7593505270</t>
  </si>
  <si>
    <t>Montáž kabelového označníku Ball Marker</t>
  </si>
  <si>
    <t>-257904533</t>
  </si>
  <si>
    <t>Montáž kabelového označníku Ball Marker - upevnění kabelového označníku na plášť kabelu upevňovacími prvky</t>
  </si>
  <si>
    <t>39</t>
  </si>
  <si>
    <t>7593505330</t>
  </si>
  <si>
    <t>Uložení kabelových žlabů</t>
  </si>
  <si>
    <t>1319158161</t>
  </si>
  <si>
    <t>40</t>
  </si>
  <si>
    <t>7593501080</t>
  </si>
  <si>
    <t>Trasy kabelového vedení Ohebná dvouplášťová korugovaná chránička KF 09090 průměr 90/75 mm</t>
  </si>
  <si>
    <t>-744730945</t>
  </si>
  <si>
    <t>41</t>
  </si>
  <si>
    <t>7593500171R</t>
  </si>
  <si>
    <t>Kanál kabelový pochozí s uzamykatelným víkem, materiál kopolymer propylenu s protipožárním aditivem, vnitřní rozměry 1000x250x150</t>
  </si>
  <si>
    <t>-640486095</t>
  </si>
  <si>
    <t>42</t>
  </si>
  <si>
    <t>7593500172R</t>
  </si>
  <si>
    <t>Klíč víka kanálu kabelového pochozího z kopolymeru propylenu</t>
  </si>
  <si>
    <t>1980895785</t>
  </si>
  <si>
    <t>43</t>
  </si>
  <si>
    <t>7593500176R</t>
  </si>
  <si>
    <t>Tvarovka 45°/90° levá/pravá, kanálu kabelového pochozího s uzamykatelným víkem, materiál kopolymer propylenu s protipožárním aditivem, vnitřní rozměry 1000x250x150</t>
  </si>
  <si>
    <t>1505245053</t>
  </si>
  <si>
    <t>44</t>
  </si>
  <si>
    <t>7593500178R</t>
  </si>
  <si>
    <t>Odbočka 45° levá/pravá, kanálu kabelového pochozího s uzamykatelným víkem, materiál kopolymer propylenu s protipožárním aditivem, vnitřní rozměry 1000x250x150</t>
  </si>
  <si>
    <t>-2107379153</t>
  </si>
  <si>
    <t>45</t>
  </si>
  <si>
    <t>7598035170</t>
  </si>
  <si>
    <t>Kontrola tlakutěsnosti HDPE trubky v úseku do 2 000 m</t>
  </si>
  <si>
    <t>-346564294</t>
  </si>
  <si>
    <t>46</t>
  </si>
  <si>
    <t>7598035190</t>
  </si>
  <si>
    <t>Kontrola průchodnosti trubky pro optický kabel</t>
  </si>
  <si>
    <t>km</t>
  </si>
  <si>
    <t>-1574235518</t>
  </si>
  <si>
    <t>47</t>
  </si>
  <si>
    <t>7590120090</t>
  </si>
  <si>
    <t>Skříně Skříň kabelová pomocná SKP 76 svorkovnice WAGO (CV490449013)</t>
  </si>
  <si>
    <t>1689517483</t>
  </si>
  <si>
    <t>48</t>
  </si>
  <si>
    <t>9901000900</t>
  </si>
  <si>
    <t>Doprava obousměrná (např. dodávek z vlastních zásob zhotovitele nebo objednatele nebo výzisku) mechanizací o nosnosti do 3,5 t elektrosoučástek, montážního materiálu, kameniva, písku, dlažebních kostek, suti, atd. do 200 km</t>
  </si>
  <si>
    <t>-774101166</t>
  </si>
  <si>
    <t>Doprava obousměrná (např. dodávek z vlastních zásob zhotovitele nebo objednatele nebo výzisku) mechanizací o nosnosti do 3,5 t elektrosoučástek, montážního materiálu, kameniva, písku, dlažebních kostek, suti,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</si>
  <si>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49</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</si>
  <si>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</si>
  <si>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</si>
  <si>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t</t>
  </si>
  <si>
    <t>-1177811998</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</si>
  <si>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</si>
  <si>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50</t>
  </si>
  <si>
    <t>9902900100</t>
  </si>
  <si>
    <t>Naložení sypanin, drobného kusového materiálu, suti</t>
  </si>
  <si>
    <t>-1914804123</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</si>
  <si>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</si>
  <si>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51</t>
  </si>
  <si>
    <t>9903100200</t>
  </si>
  <si>
    <t>Přeprava mechanizace na místo prováděných prací o hmotnosti do 12 t do 200 km</t>
  </si>
  <si>
    <t>893659939</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</si>
  <si>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</si>
  <si>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52</t>
  </si>
  <si>
    <t>9909000100</t>
  </si>
  <si>
    <t>Poplatek za uložení suti nebo hmot na oficiální skládku</t>
  </si>
  <si>
    <t>-196633201</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</si>
  <si>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</si>
  <si>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PS 02 - URS</t>
  </si>
  <si>
    <t xml:space="preserve">    1 - Zemní práce</t>
  </si>
  <si>
    <t>Zemní práce</t>
  </si>
  <si>
    <t>141721215</t>
  </si>
  <si>
    <t>Řízený zemní protlak délky do 50 m hloubky do 6 m s protlačením potrubí vnějšího průměru vrtu do 225 mm v hornině třídy těžitelnosti I a II, skupiny 1 až 4</t>
  </si>
  <si>
    <t>CS ÚRS 2021 01</t>
  </si>
  <si>
    <t>1014851613</t>
  </si>
  <si>
    <t>Řízený zemní protlak délky protlaku do 50 m v hornině třídy těžitelnosti I a II, skupiny 1 až 4 včetně protlačení trub v hloubce do 6 m vnějšího průměru vrtu přes 180 do 225 mm</t>
  </si>
  <si>
    <t>PS 03 - VON</t>
  </si>
  <si>
    <t>VRN - Vedlejší rozpočtové náklady</t>
  </si>
  <si>
    <t xml:space="preserve">    VRN1 - Průzkumné, geodetické a projektové práce</t>
  </si>
  <si>
    <t>VRN</t>
  </si>
  <si>
    <t>Vedlejší rozpočtové náklady</t>
  </si>
  <si>
    <t>023101041</t>
  </si>
  <si>
    <t>Projektové práce Projektové práce v rozsahu ZRN (vyjma dále jmenované práce) přes 20 mil. Kč</t>
  </si>
  <si>
    <t>%</t>
  </si>
  <si>
    <t>-1526232149</t>
  </si>
  <si>
    <t>023122001</t>
  </si>
  <si>
    <t>Projektové práce Projektová dokumentace - přípravné práce Projekt opravy zabezpečovacích, sdělovacích, elektrických zařízení</t>
  </si>
  <si>
    <t>-822393902</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</si>
  <si>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</si>
  <si>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023131011</t>
  </si>
  <si>
    <t>Projektové práce Dokumentace skutečného provedení zabezpečovacích, sdělovacích, elektrických zařízení</t>
  </si>
  <si>
    <t>-307651617</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</si>
  <si>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</si>
  <si>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</si>
  <si>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</si>
  <si>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-1902809289</t>
  </si>
  <si>
    <t>033121031</t>
  </si>
  <si>
    <t>Provozní vlivy Rušení prací železničním provozem širá trať nebo dopravny s kolejovým rozvětvením s počtem vlaků za směnu 8,5 hod. přes 100</t>
  </si>
  <si>
    <t>-1545490940</t>
  </si>
  <si>
    <t>VRN1</t>
  </si>
  <si>
    <t>Průzkumné, geodetické a projektové práce</t>
  </si>
  <si>
    <t>012002000</t>
  </si>
  <si>
    <t>Geodetické práce</t>
  </si>
  <si>
    <t>1024</t>
  </si>
  <si>
    <t>451079934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</si>
</sst>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workbookViewId="0">
      <selection activeCell="AN8" sqref="AN8"/>
    </sheetView>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3</v>
      </c>
      <c r="BT1" s="13" t="s">
        <v>4</v>
      </c>
      <c r="BU1" s="13" t="s">
        <v>4</v>
      </c>
      <c r="BV1" s="13" t="s">
        <v>5</v>
      </c>
    </row>
    <row r="2" spans="1:74" s="1" customFormat="1" ht="36.950000000000003" customHeight="1">
      <c r="AR2" s="256"/>
      <c r="AS2" s="256"/>
      <c r="AT2" s="256"/>
      <c r="AU2" s="256"/>
      <c r="AV2" s="256"/>
      <c r="AW2" s="256"/>
      <c r="AX2" s="256"/>
      <c r="AY2" s="256"/>
      <c r="AZ2" s="256"/>
      <c r="BA2" s="256"/>
      <c r="BB2" s="256"/>
      <c r="BC2" s="256"/>
      <c r="BD2" s="256"/>
      <c r="BE2" s="256"/>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19" t="s">
        <v>14</v>
      </c>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19"/>
      <c r="AQ5" s="19"/>
      <c r="AR5" s="17"/>
      <c r="BE5" s="216" t="s">
        <v>15</v>
      </c>
      <c r="BS5" s="14" t="s">
        <v>6</v>
      </c>
    </row>
    <row r="6" spans="1:74" s="1" customFormat="1" ht="36.950000000000003" customHeight="1">
      <c r="B6" s="18"/>
      <c r="C6" s="19"/>
      <c r="D6" s="25" t="s">
        <v>16</v>
      </c>
      <c r="E6" s="19"/>
      <c r="F6" s="19"/>
      <c r="G6" s="19"/>
      <c r="H6" s="19"/>
      <c r="I6" s="19"/>
      <c r="J6" s="19"/>
      <c r="K6" s="221" t="s">
        <v>17</v>
      </c>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19"/>
      <c r="AQ6" s="19"/>
      <c r="AR6" s="17"/>
      <c r="BE6" s="217"/>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17"/>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c r="AO8" s="19"/>
      <c r="AP8" s="19"/>
      <c r="AQ8" s="19"/>
      <c r="AR8" s="17"/>
      <c r="BE8" s="217"/>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17"/>
      <c r="BS9" s="14" t="s">
        <v>6</v>
      </c>
    </row>
    <row r="10" spans="1:74" s="1" customFormat="1" ht="12" customHeight="1">
      <c r="B10" s="18"/>
      <c r="C10" s="19"/>
      <c r="D10" s="26" t="s">
        <v>23</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24</v>
      </c>
      <c r="AL10" s="19"/>
      <c r="AM10" s="19"/>
      <c r="AN10" s="24" t="s">
        <v>1</v>
      </c>
      <c r="AO10" s="19"/>
      <c r="AP10" s="19"/>
      <c r="AQ10" s="19"/>
      <c r="AR10" s="17"/>
      <c r="BE10" s="217"/>
      <c r="BS10" s="14" t="s">
        <v>6</v>
      </c>
    </row>
    <row r="11" spans="1:74" s="1" customFormat="1" ht="18.399999999999999" customHeight="1">
      <c r="B11" s="18"/>
      <c r="C11" s="19"/>
      <c r="D11" s="19"/>
      <c r="E11" s="24" t="s">
        <v>25</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26</v>
      </c>
      <c r="AL11" s="19"/>
      <c r="AM11" s="19"/>
      <c r="AN11" s="24" t="s">
        <v>1</v>
      </c>
      <c r="AO11" s="19"/>
      <c r="AP11" s="19"/>
      <c r="AQ11" s="19"/>
      <c r="AR11" s="17"/>
      <c r="BE11" s="217"/>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17"/>
      <c r="BS12" s="14" t="s">
        <v>6</v>
      </c>
    </row>
    <row r="13" spans="1:74" s="1" customFormat="1" ht="12" customHeight="1">
      <c r="B13" s="18"/>
      <c r="C13" s="19"/>
      <c r="D13" s="26" t="s">
        <v>27</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24</v>
      </c>
      <c r="AL13" s="19"/>
      <c r="AM13" s="19"/>
      <c r="AN13" s="28" t="s">
        <v>28</v>
      </c>
      <c r="AO13" s="19"/>
      <c r="AP13" s="19"/>
      <c r="AQ13" s="19"/>
      <c r="AR13" s="17"/>
      <c r="BE13" s="217"/>
      <c r="BS13" s="14" t="s">
        <v>6</v>
      </c>
    </row>
    <row r="14" spans="1:74">
      <c r="B14" s="18"/>
      <c r="C14" s="19"/>
      <c r="D14" s="19"/>
      <c r="E14" s="222" t="s">
        <v>28</v>
      </c>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6" t="s">
        <v>26</v>
      </c>
      <c r="AL14" s="19"/>
      <c r="AM14" s="19"/>
      <c r="AN14" s="28" t="s">
        <v>28</v>
      </c>
      <c r="AO14" s="19"/>
      <c r="AP14" s="19"/>
      <c r="AQ14" s="19"/>
      <c r="AR14" s="17"/>
      <c r="BE14" s="217"/>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17"/>
      <c r="BS15" s="14" t="s">
        <v>4</v>
      </c>
    </row>
    <row r="16" spans="1:74" s="1" customFormat="1" ht="12" customHeight="1">
      <c r="B16" s="18"/>
      <c r="C16" s="19"/>
      <c r="D16" s="26" t="s">
        <v>29</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24</v>
      </c>
      <c r="AL16" s="19"/>
      <c r="AM16" s="19"/>
      <c r="AN16" s="24" t="s">
        <v>1</v>
      </c>
      <c r="AO16" s="19"/>
      <c r="AP16" s="19"/>
      <c r="AQ16" s="19"/>
      <c r="AR16" s="17"/>
      <c r="BE16" s="217"/>
      <c r="BS16" s="14" t="s">
        <v>4</v>
      </c>
    </row>
    <row r="17" spans="1:71" s="1" customFormat="1" ht="18.399999999999999" customHeight="1">
      <c r="B17" s="18"/>
      <c r="C17" s="19"/>
      <c r="D17" s="19"/>
      <c r="E17" s="24" t="s">
        <v>25</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26</v>
      </c>
      <c r="AL17" s="19"/>
      <c r="AM17" s="19"/>
      <c r="AN17" s="24" t="s">
        <v>1</v>
      </c>
      <c r="AO17" s="19"/>
      <c r="AP17" s="19"/>
      <c r="AQ17" s="19"/>
      <c r="AR17" s="17"/>
      <c r="BE17" s="217"/>
      <c r="BS17" s="14" t="s">
        <v>30</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17"/>
      <c r="BS18" s="14" t="s">
        <v>6</v>
      </c>
    </row>
    <row r="19" spans="1:71" s="1" customFormat="1" ht="12" customHeight="1">
      <c r="B19" s="18"/>
      <c r="C19" s="19"/>
      <c r="D19" s="26" t="s">
        <v>31</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24</v>
      </c>
      <c r="AL19" s="19"/>
      <c r="AM19" s="19"/>
      <c r="AN19" s="24" t="s">
        <v>1</v>
      </c>
      <c r="AO19" s="19"/>
      <c r="AP19" s="19"/>
      <c r="AQ19" s="19"/>
      <c r="AR19" s="17"/>
      <c r="BE19" s="217"/>
      <c r="BS19" s="14" t="s">
        <v>6</v>
      </c>
    </row>
    <row r="20" spans="1:71" s="1" customFormat="1" ht="18.399999999999999" customHeight="1">
      <c r="B20" s="18"/>
      <c r="C20" s="19"/>
      <c r="D20" s="19"/>
      <c r="E20" s="24" t="s">
        <v>25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26</v>
      </c>
      <c r="AL20" s="19"/>
      <c r="AM20" s="19"/>
      <c r="AN20" s="24" t="s">
        <v>1</v>
      </c>
      <c r="AO20" s="19"/>
      <c r="AP20" s="19"/>
      <c r="AQ20" s="19"/>
      <c r="AR20" s="17"/>
      <c r="BE20" s="217"/>
      <c r="BS20" s="14" t="s">
        <v>30</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17"/>
    </row>
    <row r="22" spans="1:71" s="1" customFormat="1" ht="12" customHeight="1">
      <c r="B22" s="18"/>
      <c r="C22" s="19"/>
      <c r="D22" s="26" t="s">
        <v>32</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17"/>
    </row>
    <row r="23" spans="1:71" s="1" customFormat="1" ht="16.5" customHeight="1">
      <c r="B23" s="18"/>
      <c r="C23" s="19"/>
      <c r="D23" s="19"/>
      <c r="E23" s="224" t="s">
        <v>1</v>
      </c>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19"/>
      <c r="AP23" s="19"/>
      <c r="AQ23" s="19"/>
      <c r="AR23" s="17"/>
      <c r="BE23" s="217"/>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17"/>
    </row>
    <row r="25" spans="1:71" s="1" customFormat="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17"/>
    </row>
    <row r="26" spans="1:71" s="2" customFormat="1" ht="25.9" customHeight="1">
      <c r="A26" s="31"/>
      <c r="B26" s="32"/>
      <c r="C26" s="33"/>
      <c r="D26" s="34" t="s">
        <v>33</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25">
        <f>ROUND(AG94,2)</f>
        <v>0</v>
      </c>
      <c r="AL26" s="226"/>
      <c r="AM26" s="226"/>
      <c r="AN26" s="226"/>
      <c r="AO26" s="226"/>
      <c r="AP26" s="33"/>
      <c r="AQ26" s="33"/>
      <c r="AR26" s="36"/>
      <c r="BE26" s="217"/>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17"/>
    </row>
    <row r="28" spans="1:71" s="2" customFormat="1">
      <c r="A28" s="31"/>
      <c r="B28" s="32"/>
      <c r="C28" s="33"/>
      <c r="D28" s="33"/>
      <c r="E28" s="33"/>
      <c r="F28" s="33"/>
      <c r="G28" s="33"/>
      <c r="H28" s="33"/>
      <c r="I28" s="33"/>
      <c r="J28" s="33"/>
      <c r="K28" s="33"/>
      <c r="L28" s="227" t="s">
        <v>34</v>
      </c>
      <c r="M28" s="227"/>
      <c r="N28" s="227"/>
      <c r="O28" s="227"/>
      <c r="P28" s="227"/>
      <c r="Q28" s="33"/>
      <c r="R28" s="33"/>
      <c r="S28" s="33"/>
      <c r="T28" s="33"/>
      <c r="U28" s="33"/>
      <c r="V28" s="33"/>
      <c r="W28" s="227" t="s">
        <v>35</v>
      </c>
      <c r="X28" s="227"/>
      <c r="Y28" s="227"/>
      <c r="Z28" s="227"/>
      <c r="AA28" s="227"/>
      <c r="AB28" s="227"/>
      <c r="AC28" s="227"/>
      <c r="AD28" s="227"/>
      <c r="AE28" s="227"/>
      <c r="AF28" s="33"/>
      <c r="AG28" s="33"/>
      <c r="AH28" s="33"/>
      <c r="AI28" s="33"/>
      <c r="AJ28" s="33"/>
      <c r="AK28" s="227" t="s">
        <v>36</v>
      </c>
      <c r="AL28" s="227"/>
      <c r="AM28" s="227"/>
      <c r="AN28" s="227"/>
      <c r="AO28" s="227"/>
      <c r="AP28" s="33"/>
      <c r="AQ28" s="33"/>
      <c r="AR28" s="36"/>
      <c r="BE28" s="217"/>
    </row>
    <row r="29" spans="1:71" s="3" customFormat="1" ht="14.45" customHeight="1">
      <c r="B29" s="37"/>
      <c r="C29" s="38"/>
      <c r="D29" s="26" t="s">
        <v>37</v>
      </c>
      <c r="E29" s="38"/>
      <c r="F29" s="26" t="s">
        <v>38</v>
      </c>
      <c r="G29" s="38"/>
      <c r="H29" s="38"/>
      <c r="I29" s="38"/>
      <c r="J29" s="38"/>
      <c r="K29" s="38"/>
      <c r="L29" s="230">
        <v>0.21</v>
      </c>
      <c r="M29" s="229"/>
      <c r="N29" s="229"/>
      <c r="O29" s="229"/>
      <c r="P29" s="229"/>
      <c r="Q29" s="38"/>
      <c r="R29" s="38"/>
      <c r="S29" s="38"/>
      <c r="T29" s="38"/>
      <c r="U29" s="38"/>
      <c r="V29" s="38"/>
      <c r="W29" s="228">
        <f>ROUND(AZ94, 2)</f>
        <v>0</v>
      </c>
      <c r="X29" s="229"/>
      <c r="Y29" s="229"/>
      <c r="Z29" s="229"/>
      <c r="AA29" s="229"/>
      <c r="AB29" s="229"/>
      <c r="AC29" s="229"/>
      <c r="AD29" s="229"/>
      <c r="AE29" s="229"/>
      <c r="AF29" s="38"/>
      <c r="AG29" s="38"/>
      <c r="AH29" s="38"/>
      <c r="AI29" s="38"/>
      <c r="AJ29" s="38"/>
      <c r="AK29" s="228">
        <f>ROUND(AV94, 2)</f>
        <v>0</v>
      </c>
      <c r="AL29" s="229"/>
      <c r="AM29" s="229"/>
      <c r="AN29" s="229"/>
      <c r="AO29" s="229"/>
      <c r="AP29" s="38"/>
      <c r="AQ29" s="38"/>
      <c r="AR29" s="39"/>
      <c r="BE29" s="218"/>
    </row>
    <row r="30" spans="1:71" s="3" customFormat="1" ht="14.45" customHeight="1">
      <c r="B30" s="37"/>
      <c r="C30" s="38"/>
      <c r="D30" s="38"/>
      <c r="E30" s="38"/>
      <c r="F30" s="26" t="s">
        <v>39</v>
      </c>
      <c r="G30" s="38"/>
      <c r="H30" s="38"/>
      <c r="I30" s="38"/>
      <c r="J30" s="38"/>
      <c r="K30" s="38"/>
      <c r="L30" s="230">
        <v>0.15</v>
      </c>
      <c r="M30" s="229"/>
      <c r="N30" s="229"/>
      <c r="O30" s="229"/>
      <c r="P30" s="229"/>
      <c r="Q30" s="38"/>
      <c r="R30" s="38"/>
      <c r="S30" s="38"/>
      <c r="T30" s="38"/>
      <c r="U30" s="38"/>
      <c r="V30" s="38"/>
      <c r="W30" s="228">
        <f>ROUND(BA94, 2)</f>
        <v>0</v>
      </c>
      <c r="X30" s="229"/>
      <c r="Y30" s="229"/>
      <c r="Z30" s="229"/>
      <c r="AA30" s="229"/>
      <c r="AB30" s="229"/>
      <c r="AC30" s="229"/>
      <c r="AD30" s="229"/>
      <c r="AE30" s="229"/>
      <c r="AF30" s="38"/>
      <c r="AG30" s="38"/>
      <c r="AH30" s="38"/>
      <c r="AI30" s="38"/>
      <c r="AJ30" s="38"/>
      <c r="AK30" s="228">
        <f>ROUND(AW94, 2)</f>
        <v>0</v>
      </c>
      <c r="AL30" s="229"/>
      <c r="AM30" s="229"/>
      <c r="AN30" s="229"/>
      <c r="AO30" s="229"/>
      <c r="AP30" s="38"/>
      <c r="AQ30" s="38"/>
      <c r="AR30" s="39"/>
      <c r="BE30" s="218"/>
    </row>
    <row r="31" spans="1:71" s="3" customFormat="1" ht="14.45" hidden="1" customHeight="1">
      <c r="B31" s="37"/>
      <c r="C31" s="38"/>
      <c r="D31" s="38"/>
      <c r="E31" s="38"/>
      <c r="F31" s="26" t="s">
        <v>40</v>
      </c>
      <c r="G31" s="38"/>
      <c r="H31" s="38"/>
      <c r="I31" s="38"/>
      <c r="J31" s="38"/>
      <c r="K31" s="38"/>
      <c r="L31" s="230">
        <v>0.21</v>
      </c>
      <c r="M31" s="229"/>
      <c r="N31" s="229"/>
      <c r="O31" s="229"/>
      <c r="P31" s="229"/>
      <c r="Q31" s="38"/>
      <c r="R31" s="38"/>
      <c r="S31" s="38"/>
      <c r="T31" s="38"/>
      <c r="U31" s="38"/>
      <c r="V31" s="38"/>
      <c r="W31" s="228">
        <f>ROUND(BB94, 2)</f>
        <v>0</v>
      </c>
      <c r="X31" s="229"/>
      <c r="Y31" s="229"/>
      <c r="Z31" s="229"/>
      <c r="AA31" s="229"/>
      <c r="AB31" s="229"/>
      <c r="AC31" s="229"/>
      <c r="AD31" s="229"/>
      <c r="AE31" s="229"/>
      <c r="AF31" s="38"/>
      <c r="AG31" s="38"/>
      <c r="AH31" s="38"/>
      <c r="AI31" s="38"/>
      <c r="AJ31" s="38"/>
      <c r="AK31" s="228">
        <v>0</v>
      </c>
      <c r="AL31" s="229"/>
      <c r="AM31" s="229"/>
      <c r="AN31" s="229"/>
      <c r="AO31" s="229"/>
      <c r="AP31" s="38"/>
      <c r="AQ31" s="38"/>
      <c r="AR31" s="39"/>
      <c r="BE31" s="218"/>
    </row>
    <row r="32" spans="1:71" s="3" customFormat="1" ht="14.45" hidden="1" customHeight="1">
      <c r="B32" s="37"/>
      <c r="C32" s="38"/>
      <c r="D32" s="38"/>
      <c r="E32" s="38"/>
      <c r="F32" s="26" t="s">
        <v>41</v>
      </c>
      <c r="G32" s="38"/>
      <c r="H32" s="38"/>
      <c r="I32" s="38"/>
      <c r="J32" s="38"/>
      <c r="K32" s="38"/>
      <c r="L32" s="230">
        <v>0.15</v>
      </c>
      <c r="M32" s="229"/>
      <c r="N32" s="229"/>
      <c r="O32" s="229"/>
      <c r="P32" s="229"/>
      <c r="Q32" s="38"/>
      <c r="R32" s="38"/>
      <c r="S32" s="38"/>
      <c r="T32" s="38"/>
      <c r="U32" s="38"/>
      <c r="V32" s="38"/>
      <c r="W32" s="228">
        <f>ROUND(BC94, 2)</f>
        <v>0</v>
      </c>
      <c r="X32" s="229"/>
      <c r="Y32" s="229"/>
      <c r="Z32" s="229"/>
      <c r="AA32" s="229"/>
      <c r="AB32" s="229"/>
      <c r="AC32" s="229"/>
      <c r="AD32" s="229"/>
      <c r="AE32" s="229"/>
      <c r="AF32" s="38"/>
      <c r="AG32" s="38"/>
      <c r="AH32" s="38"/>
      <c r="AI32" s="38"/>
      <c r="AJ32" s="38"/>
      <c r="AK32" s="228">
        <v>0</v>
      </c>
      <c r="AL32" s="229"/>
      <c r="AM32" s="229"/>
      <c r="AN32" s="229"/>
      <c r="AO32" s="229"/>
      <c r="AP32" s="38"/>
      <c r="AQ32" s="38"/>
      <c r="AR32" s="39"/>
      <c r="BE32" s="218"/>
    </row>
    <row r="33" spans="1:57" s="3" customFormat="1" ht="14.45" hidden="1" customHeight="1">
      <c r="B33" s="37"/>
      <c r="C33" s="38"/>
      <c r="D33" s="38"/>
      <c r="E33" s="38"/>
      <c r="F33" s="26" t="s">
        <v>42</v>
      </c>
      <c r="G33" s="38"/>
      <c r="H33" s="38"/>
      <c r="I33" s="38"/>
      <c r="J33" s="38"/>
      <c r="K33" s="38"/>
      <c r="L33" s="230">
        <v>0</v>
      </c>
      <c r="M33" s="229"/>
      <c r="N33" s="229"/>
      <c r="O33" s="229"/>
      <c r="P33" s="229"/>
      <c r="Q33" s="38"/>
      <c r="R33" s="38"/>
      <c r="S33" s="38"/>
      <c r="T33" s="38"/>
      <c r="U33" s="38"/>
      <c r="V33" s="38"/>
      <c r="W33" s="228">
        <f>ROUND(BD94, 2)</f>
        <v>0</v>
      </c>
      <c r="X33" s="229"/>
      <c r="Y33" s="229"/>
      <c r="Z33" s="229"/>
      <c r="AA33" s="229"/>
      <c r="AB33" s="229"/>
      <c r="AC33" s="229"/>
      <c r="AD33" s="229"/>
      <c r="AE33" s="229"/>
      <c r="AF33" s="38"/>
      <c r="AG33" s="38"/>
      <c r="AH33" s="38"/>
      <c r="AI33" s="38"/>
      <c r="AJ33" s="38"/>
      <c r="AK33" s="228">
        <v>0</v>
      </c>
      <c r="AL33" s="229"/>
      <c r="AM33" s="229"/>
      <c r="AN33" s="229"/>
      <c r="AO33" s="229"/>
      <c r="AP33" s="38"/>
      <c r="AQ33" s="38"/>
      <c r="AR33" s="39"/>
      <c r="BE33" s="218"/>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17"/>
    </row>
    <row r="35" spans="1:57" s="2" customFormat="1" ht="25.9" customHeight="1">
      <c r="A35" s="31"/>
      <c r="B35" s="32"/>
      <c r="C35" s="40"/>
      <c r="D35" s="41" t="s">
        <v>43</v>
      </c>
      <c r="E35" s="42"/>
      <c r="F35" s="42"/>
      <c r="G35" s="42"/>
      <c r="H35" s="42"/>
      <c r="I35" s="42"/>
      <c r="J35" s="42"/>
      <c r="K35" s="42"/>
      <c r="L35" s="42"/>
      <c r="M35" s="42"/>
      <c r="N35" s="42"/>
      <c r="O35" s="42"/>
      <c r="P35" s="42"/>
      <c r="Q35" s="42"/>
      <c r="R35" s="42"/>
      <c r="S35" s="42"/>
      <c r="T35" s="43" t="s">
        <v>44</v>
      </c>
      <c r="U35" s="42"/>
      <c r="V35" s="42"/>
      <c r="W35" s="42"/>
      <c r="X35" s="231" t="s">
        <v>45</v>
      </c>
      <c r="Y35" s="232"/>
      <c r="Z35" s="232"/>
      <c r="AA35" s="232"/>
      <c r="AB35" s="232"/>
      <c r="AC35" s="42"/>
      <c r="AD35" s="42"/>
      <c r="AE35" s="42"/>
      <c r="AF35" s="42"/>
      <c r="AG35" s="42"/>
      <c r="AH35" s="42"/>
      <c r="AI35" s="42"/>
      <c r="AJ35" s="42"/>
      <c r="AK35" s="233">
        <f>SUM(AK26:AK33)</f>
        <v>0</v>
      </c>
      <c r="AL35" s="232"/>
      <c r="AM35" s="232"/>
      <c r="AN35" s="232"/>
      <c r="AO35" s="234"/>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5"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5" customHeight="1">
      <c r="B49" s="44"/>
      <c r="C49" s="45"/>
      <c r="D49" s="46" t="s">
        <v>46</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47</v>
      </c>
      <c r="AI49" s="47"/>
      <c r="AJ49" s="47"/>
      <c r="AK49" s="47"/>
      <c r="AL49" s="47"/>
      <c r="AM49" s="47"/>
      <c r="AN49" s="47"/>
      <c r="AO49" s="47"/>
      <c r="AP49" s="45"/>
      <c r="AQ49" s="45"/>
      <c r="AR49" s="48"/>
    </row>
    <row r="50" spans="1:57" ht="11.25">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ht="11.25">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ht="11.25">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ht="11.25">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ht="11.25">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ht="11.2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ht="11.25">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ht="11.25">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ht="11.25">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ht="11.25">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c r="A60" s="31"/>
      <c r="B60" s="32"/>
      <c r="C60" s="33"/>
      <c r="D60" s="49" t="s">
        <v>48</v>
      </c>
      <c r="E60" s="35"/>
      <c r="F60" s="35"/>
      <c r="G60" s="35"/>
      <c r="H60" s="35"/>
      <c r="I60" s="35"/>
      <c r="J60" s="35"/>
      <c r="K60" s="35"/>
      <c r="L60" s="35"/>
      <c r="M60" s="35"/>
      <c r="N60" s="35"/>
      <c r="O60" s="35"/>
      <c r="P60" s="35"/>
      <c r="Q60" s="35"/>
      <c r="R60" s="35"/>
      <c r="S60" s="35"/>
      <c r="T60" s="35"/>
      <c r="U60" s="35"/>
      <c r="V60" s="49" t="s">
        <v>49</v>
      </c>
      <c r="W60" s="35"/>
      <c r="X60" s="35"/>
      <c r="Y60" s="35"/>
      <c r="Z60" s="35"/>
      <c r="AA60" s="35"/>
      <c r="AB60" s="35"/>
      <c r="AC60" s="35"/>
      <c r="AD60" s="35"/>
      <c r="AE60" s="35"/>
      <c r="AF60" s="35"/>
      <c r="AG60" s="35"/>
      <c r="AH60" s="49" t="s">
        <v>48</v>
      </c>
      <c r="AI60" s="35"/>
      <c r="AJ60" s="35"/>
      <c r="AK60" s="35"/>
      <c r="AL60" s="35"/>
      <c r="AM60" s="49" t="s">
        <v>49</v>
      </c>
      <c r="AN60" s="35"/>
      <c r="AO60" s="35"/>
      <c r="AP60" s="33"/>
      <c r="AQ60" s="33"/>
      <c r="AR60" s="36"/>
      <c r="BE60" s="31"/>
    </row>
    <row r="61" spans="1:57" ht="11.25">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ht="11.25">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ht="11.25">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c r="A64" s="31"/>
      <c r="B64" s="32"/>
      <c r="C64" s="33"/>
      <c r="D64" s="46" t="s">
        <v>50</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51</v>
      </c>
      <c r="AI64" s="50"/>
      <c r="AJ64" s="50"/>
      <c r="AK64" s="50"/>
      <c r="AL64" s="50"/>
      <c r="AM64" s="50"/>
      <c r="AN64" s="50"/>
      <c r="AO64" s="50"/>
      <c r="AP64" s="33"/>
      <c r="AQ64" s="33"/>
      <c r="AR64" s="36"/>
      <c r="BE64" s="31"/>
    </row>
    <row r="65" spans="1:57" ht="11.2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ht="11.25">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ht="11.25">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ht="11.25">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ht="11.25">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ht="11.25">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ht="11.25">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ht="11.25">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ht="11.25">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ht="11.25">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c r="A75" s="31"/>
      <c r="B75" s="32"/>
      <c r="C75" s="33"/>
      <c r="D75" s="49" t="s">
        <v>48</v>
      </c>
      <c r="E75" s="35"/>
      <c r="F75" s="35"/>
      <c r="G75" s="35"/>
      <c r="H75" s="35"/>
      <c r="I75" s="35"/>
      <c r="J75" s="35"/>
      <c r="K75" s="35"/>
      <c r="L75" s="35"/>
      <c r="M75" s="35"/>
      <c r="N75" s="35"/>
      <c r="O75" s="35"/>
      <c r="P75" s="35"/>
      <c r="Q75" s="35"/>
      <c r="R75" s="35"/>
      <c r="S75" s="35"/>
      <c r="T75" s="35"/>
      <c r="U75" s="35"/>
      <c r="V75" s="49" t="s">
        <v>49</v>
      </c>
      <c r="W75" s="35"/>
      <c r="X75" s="35"/>
      <c r="Y75" s="35"/>
      <c r="Z75" s="35"/>
      <c r="AA75" s="35"/>
      <c r="AB75" s="35"/>
      <c r="AC75" s="35"/>
      <c r="AD75" s="35"/>
      <c r="AE75" s="35"/>
      <c r="AF75" s="35"/>
      <c r="AG75" s="35"/>
      <c r="AH75" s="49" t="s">
        <v>48</v>
      </c>
      <c r="AI75" s="35"/>
      <c r="AJ75" s="35"/>
      <c r="AK75" s="35"/>
      <c r="AL75" s="35"/>
      <c r="AM75" s="49" t="s">
        <v>49</v>
      </c>
      <c r="AN75" s="35"/>
      <c r="AO75" s="35"/>
      <c r="AP75" s="33"/>
      <c r="AQ75" s="33"/>
      <c r="AR75" s="36"/>
      <c r="BE75" s="31"/>
    </row>
    <row r="76" spans="1:57" s="2" customFormat="1" ht="11.25">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5"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5"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5" customHeight="1">
      <c r="A82" s="31"/>
      <c r="B82" s="32"/>
      <c r="C82" s="20" t="s">
        <v>52</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5"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2021-4</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50000000000003" customHeight="1">
      <c r="B85" s="58"/>
      <c r="C85" s="59" t="s">
        <v>16</v>
      </c>
      <c r="D85" s="60"/>
      <c r="E85" s="60"/>
      <c r="F85" s="60"/>
      <c r="G85" s="60"/>
      <c r="H85" s="60"/>
      <c r="I85" s="60"/>
      <c r="J85" s="60"/>
      <c r="K85" s="60"/>
      <c r="L85" s="235" t="str">
        <f>K6</f>
        <v>Oprava zabezpečení a výstroje trati Rožnov pod Radhoštěm - Valašské Meziříčí</v>
      </c>
      <c r="M85" s="236"/>
      <c r="N85" s="236"/>
      <c r="O85" s="236"/>
      <c r="P85" s="236"/>
      <c r="Q85" s="236"/>
      <c r="R85" s="236"/>
      <c r="S85" s="236"/>
      <c r="T85" s="236"/>
      <c r="U85" s="236"/>
      <c r="V85" s="236"/>
      <c r="W85" s="236"/>
      <c r="X85" s="236"/>
      <c r="Y85" s="236"/>
      <c r="Z85" s="236"/>
      <c r="AA85" s="236"/>
      <c r="AB85" s="236"/>
      <c r="AC85" s="236"/>
      <c r="AD85" s="236"/>
      <c r="AE85" s="236"/>
      <c r="AF85" s="236"/>
      <c r="AG85" s="236"/>
      <c r="AH85" s="236"/>
      <c r="AI85" s="236"/>
      <c r="AJ85" s="236"/>
      <c r="AK85" s="236"/>
      <c r="AL85" s="236"/>
      <c r="AM85" s="236"/>
      <c r="AN85" s="236"/>
      <c r="AO85" s="236"/>
      <c r="AP85" s="60"/>
      <c r="AQ85" s="60"/>
      <c r="AR85" s="61"/>
    </row>
    <row r="86" spans="1:91" s="2" customFormat="1" ht="6.95"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Rožnov pod Radhoštěm - Val. Meziříčí</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37" t="str">
        <f>IF(AN8= "","",AN8)</f>
        <v/>
      </c>
      <c r="AN87" s="237"/>
      <c r="AO87" s="33"/>
      <c r="AP87" s="33"/>
      <c r="AQ87" s="33"/>
      <c r="AR87" s="36"/>
      <c r="BE87" s="31"/>
    </row>
    <row r="88" spans="1:91" s="2" customFormat="1" ht="6.95"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2" customHeight="1">
      <c r="A89" s="31"/>
      <c r="B89" s="32"/>
      <c r="C89" s="26" t="s">
        <v>23</v>
      </c>
      <c r="D89" s="33"/>
      <c r="E89" s="33"/>
      <c r="F89" s="33"/>
      <c r="G89" s="33"/>
      <c r="H89" s="33"/>
      <c r="I89" s="33"/>
      <c r="J89" s="33"/>
      <c r="K89" s="33"/>
      <c r="L89" s="56" t="str">
        <f>IF(E11= "","",E11)</f>
        <v xml:space="preserve"> </v>
      </c>
      <c r="M89" s="33"/>
      <c r="N89" s="33"/>
      <c r="O89" s="33"/>
      <c r="P89" s="33"/>
      <c r="Q89" s="33"/>
      <c r="R89" s="33"/>
      <c r="S89" s="33"/>
      <c r="T89" s="33"/>
      <c r="U89" s="33"/>
      <c r="V89" s="33"/>
      <c r="W89" s="33"/>
      <c r="X89" s="33"/>
      <c r="Y89" s="33"/>
      <c r="Z89" s="33"/>
      <c r="AA89" s="33"/>
      <c r="AB89" s="33"/>
      <c r="AC89" s="33"/>
      <c r="AD89" s="33"/>
      <c r="AE89" s="33"/>
      <c r="AF89" s="33"/>
      <c r="AG89" s="33"/>
      <c r="AH89" s="33"/>
      <c r="AI89" s="26" t="s">
        <v>29</v>
      </c>
      <c r="AJ89" s="33"/>
      <c r="AK89" s="33"/>
      <c r="AL89" s="33"/>
      <c r="AM89" s="238" t="str">
        <f>IF(E17="","",E17)</f>
        <v xml:space="preserve"> </v>
      </c>
      <c r="AN89" s="239"/>
      <c r="AO89" s="239"/>
      <c r="AP89" s="239"/>
      <c r="AQ89" s="33"/>
      <c r="AR89" s="36"/>
      <c r="AS89" s="240" t="s">
        <v>53</v>
      </c>
      <c r="AT89" s="241"/>
      <c r="AU89" s="64"/>
      <c r="AV89" s="64"/>
      <c r="AW89" s="64"/>
      <c r="AX89" s="64"/>
      <c r="AY89" s="64"/>
      <c r="AZ89" s="64"/>
      <c r="BA89" s="64"/>
      <c r="BB89" s="64"/>
      <c r="BC89" s="64"/>
      <c r="BD89" s="65"/>
      <c r="BE89" s="31"/>
    </row>
    <row r="90" spans="1:91" s="2" customFormat="1" ht="15.2" customHeight="1">
      <c r="A90" s="31"/>
      <c r="B90" s="32"/>
      <c r="C90" s="26" t="s">
        <v>27</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31</v>
      </c>
      <c r="AJ90" s="33"/>
      <c r="AK90" s="33"/>
      <c r="AL90" s="33"/>
      <c r="AM90" s="238" t="str">
        <f>IF(E20="","",E20)</f>
        <v xml:space="preserve"> </v>
      </c>
      <c r="AN90" s="239"/>
      <c r="AO90" s="239"/>
      <c r="AP90" s="239"/>
      <c r="AQ90" s="33"/>
      <c r="AR90" s="36"/>
      <c r="AS90" s="242"/>
      <c r="AT90" s="243"/>
      <c r="AU90" s="66"/>
      <c r="AV90" s="66"/>
      <c r="AW90" s="66"/>
      <c r="AX90" s="66"/>
      <c r="AY90" s="66"/>
      <c r="AZ90" s="66"/>
      <c r="BA90" s="66"/>
      <c r="BB90" s="66"/>
      <c r="BC90" s="66"/>
      <c r="BD90" s="67"/>
      <c r="BE90" s="31"/>
    </row>
    <row r="91" spans="1:91" s="2" customFormat="1" ht="10.9"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44"/>
      <c r="AT91" s="245"/>
      <c r="AU91" s="68"/>
      <c r="AV91" s="68"/>
      <c r="AW91" s="68"/>
      <c r="AX91" s="68"/>
      <c r="AY91" s="68"/>
      <c r="AZ91" s="68"/>
      <c r="BA91" s="68"/>
      <c r="BB91" s="68"/>
      <c r="BC91" s="68"/>
      <c r="BD91" s="69"/>
      <c r="BE91" s="31"/>
    </row>
    <row r="92" spans="1:91" s="2" customFormat="1" ht="29.25" customHeight="1">
      <c r="A92" s="31"/>
      <c r="B92" s="32"/>
      <c r="C92" s="246" t="s">
        <v>54</v>
      </c>
      <c r="D92" s="247"/>
      <c r="E92" s="247"/>
      <c r="F92" s="247"/>
      <c r="G92" s="247"/>
      <c r="H92" s="70"/>
      <c r="I92" s="248" t="s">
        <v>55</v>
      </c>
      <c r="J92" s="247"/>
      <c r="K92" s="247"/>
      <c r="L92" s="247"/>
      <c r="M92" s="247"/>
      <c r="N92" s="247"/>
      <c r="O92" s="247"/>
      <c r="P92" s="247"/>
      <c r="Q92" s="247"/>
      <c r="R92" s="247"/>
      <c r="S92" s="247"/>
      <c r="T92" s="247"/>
      <c r="U92" s="247"/>
      <c r="V92" s="247"/>
      <c r="W92" s="247"/>
      <c r="X92" s="247"/>
      <c r="Y92" s="247"/>
      <c r="Z92" s="247"/>
      <c r="AA92" s="247"/>
      <c r="AB92" s="247"/>
      <c r="AC92" s="247"/>
      <c r="AD92" s="247"/>
      <c r="AE92" s="247"/>
      <c r="AF92" s="247"/>
      <c r="AG92" s="249" t="s">
        <v>56</v>
      </c>
      <c r="AH92" s="247"/>
      <c r="AI92" s="247"/>
      <c r="AJ92" s="247"/>
      <c r="AK92" s="247"/>
      <c r="AL92" s="247"/>
      <c r="AM92" s="247"/>
      <c r="AN92" s="248" t="s">
        <v>57</v>
      </c>
      <c r="AO92" s="247"/>
      <c r="AP92" s="250"/>
      <c r="AQ92" s="71" t="s">
        <v>58</v>
      </c>
      <c r="AR92" s="36"/>
      <c r="AS92" s="72" t="s">
        <v>59</v>
      </c>
      <c r="AT92" s="73" t="s">
        <v>60</v>
      </c>
      <c r="AU92" s="73" t="s">
        <v>61</v>
      </c>
      <c r="AV92" s="73" t="s">
        <v>62</v>
      </c>
      <c r="AW92" s="73" t="s">
        <v>63</v>
      </c>
      <c r="AX92" s="73" t="s">
        <v>64</v>
      </c>
      <c r="AY92" s="73" t="s">
        <v>65</v>
      </c>
      <c r="AZ92" s="73" t="s">
        <v>66</v>
      </c>
      <c r="BA92" s="73" t="s">
        <v>67</v>
      </c>
      <c r="BB92" s="73" t="s">
        <v>68</v>
      </c>
      <c r="BC92" s="73" t="s">
        <v>69</v>
      </c>
      <c r="BD92" s="74" t="s">
        <v>70</v>
      </c>
      <c r="BE92" s="31"/>
    </row>
    <row r="93" spans="1:91" s="2" customFormat="1" ht="10.9"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50000000000003" customHeight="1">
      <c r="B94" s="78"/>
      <c r="C94" s="79" t="s">
        <v>71</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54">
        <f>ROUND(SUM(AG95:AG97),2)</f>
        <v>0</v>
      </c>
      <c r="AH94" s="254"/>
      <c r="AI94" s="254"/>
      <c r="AJ94" s="254"/>
      <c r="AK94" s="254"/>
      <c r="AL94" s="254"/>
      <c r="AM94" s="254"/>
      <c r="AN94" s="255">
        <f>SUM(AG94,AT94)</f>
        <v>0</v>
      </c>
      <c r="AO94" s="255"/>
      <c r="AP94" s="255"/>
      <c r="AQ94" s="82" t="s">
        <v>1</v>
      </c>
      <c r="AR94" s="83"/>
      <c r="AS94" s="84">
        <f>ROUND(SUM(AS95:AS97),2)</f>
        <v>0</v>
      </c>
      <c r="AT94" s="85">
        <f>ROUND(SUM(AV94:AW94),2)</f>
        <v>0</v>
      </c>
      <c r="AU94" s="86">
        <f>ROUND(SUM(AU95:AU97),5)</f>
        <v>0</v>
      </c>
      <c r="AV94" s="85">
        <f>ROUND(AZ94*L29,2)</f>
        <v>0</v>
      </c>
      <c r="AW94" s="85">
        <f>ROUND(BA94*L30,2)</f>
        <v>0</v>
      </c>
      <c r="AX94" s="85">
        <f>ROUND(BB94*L29,2)</f>
        <v>0</v>
      </c>
      <c r="AY94" s="85">
        <f>ROUND(BC94*L30,2)</f>
        <v>0</v>
      </c>
      <c r="AZ94" s="85">
        <f>ROUND(SUM(AZ95:AZ97),2)</f>
        <v>0</v>
      </c>
      <c r="BA94" s="85">
        <f>ROUND(SUM(BA95:BA97),2)</f>
        <v>0</v>
      </c>
      <c r="BB94" s="85">
        <f>ROUND(SUM(BB95:BB97),2)</f>
        <v>0</v>
      </c>
      <c r="BC94" s="85">
        <f>ROUND(SUM(BC95:BC97),2)</f>
        <v>0</v>
      </c>
      <c r="BD94" s="87">
        <f>ROUND(SUM(BD95:BD97),2)</f>
        <v>0</v>
      </c>
      <c r="BS94" s="88" t="s">
        <v>72</v>
      </c>
      <c r="BT94" s="88" t="s">
        <v>73</v>
      </c>
      <c r="BU94" s="89" t="s">
        <v>74</v>
      </c>
      <c r="BV94" s="88" t="s">
        <v>75</v>
      </c>
      <c r="BW94" s="88" t="s">
        <v>5</v>
      </c>
      <c r="BX94" s="88" t="s">
        <v>76</v>
      </c>
      <c r="CL94" s="88" t="s">
        <v>1</v>
      </c>
    </row>
    <row r="95" spans="1:91" s="7" customFormat="1" ht="16.5" customHeight="1">
      <c r="A95" s="90" t="s">
        <v>77</v>
      </c>
      <c r="B95" s="91"/>
      <c r="C95" s="92"/>
      <c r="D95" s="253" t="s">
        <v>78</v>
      </c>
      <c r="E95" s="253"/>
      <c r="F95" s="253"/>
      <c r="G95" s="253"/>
      <c r="H95" s="253"/>
      <c r="I95" s="93"/>
      <c r="J95" s="253" t="s">
        <v>79</v>
      </c>
      <c r="K95" s="253"/>
      <c r="L95" s="253"/>
      <c r="M95" s="253"/>
      <c r="N95" s="253"/>
      <c r="O95" s="253"/>
      <c r="P95" s="253"/>
      <c r="Q95" s="253"/>
      <c r="R95" s="253"/>
      <c r="S95" s="253"/>
      <c r="T95" s="253"/>
      <c r="U95" s="253"/>
      <c r="V95" s="253"/>
      <c r="W95" s="253"/>
      <c r="X95" s="253"/>
      <c r="Y95" s="253"/>
      <c r="Z95" s="253"/>
      <c r="AA95" s="253"/>
      <c r="AB95" s="253"/>
      <c r="AC95" s="253"/>
      <c r="AD95" s="253"/>
      <c r="AE95" s="253"/>
      <c r="AF95" s="253"/>
      <c r="AG95" s="251">
        <f>'PS 01 - Kabelizace'!J30</f>
        <v>0</v>
      </c>
      <c r="AH95" s="252"/>
      <c r="AI95" s="252"/>
      <c r="AJ95" s="252"/>
      <c r="AK95" s="252"/>
      <c r="AL95" s="252"/>
      <c r="AM95" s="252"/>
      <c r="AN95" s="251">
        <f>SUM(AG95,AT95)</f>
        <v>0</v>
      </c>
      <c r="AO95" s="252"/>
      <c r="AP95" s="252"/>
      <c r="AQ95" s="94" t="s">
        <v>80</v>
      </c>
      <c r="AR95" s="95"/>
      <c r="AS95" s="96">
        <v>0</v>
      </c>
      <c r="AT95" s="97">
        <f>ROUND(SUM(AV95:AW95),2)</f>
        <v>0</v>
      </c>
      <c r="AU95" s="98">
        <f>'PS 01 - Kabelizace'!P119</f>
        <v>0</v>
      </c>
      <c r="AV95" s="97">
        <f>'PS 01 - Kabelizace'!J33</f>
        <v>0</v>
      </c>
      <c r="AW95" s="97">
        <f>'PS 01 - Kabelizace'!J34</f>
        <v>0</v>
      </c>
      <c r="AX95" s="97">
        <f>'PS 01 - Kabelizace'!J35</f>
        <v>0</v>
      </c>
      <c r="AY95" s="97">
        <f>'PS 01 - Kabelizace'!J36</f>
        <v>0</v>
      </c>
      <c r="AZ95" s="97">
        <f>'PS 01 - Kabelizace'!F33</f>
        <v>0</v>
      </c>
      <c r="BA95" s="97">
        <f>'PS 01 - Kabelizace'!F34</f>
        <v>0</v>
      </c>
      <c r="BB95" s="97">
        <f>'PS 01 - Kabelizace'!F35</f>
        <v>0</v>
      </c>
      <c r="BC95" s="97">
        <f>'PS 01 - Kabelizace'!F36</f>
        <v>0</v>
      </c>
      <c r="BD95" s="99">
        <f>'PS 01 - Kabelizace'!F37</f>
        <v>0</v>
      </c>
      <c r="BT95" s="100" t="s">
        <v>81</v>
      </c>
      <c r="BV95" s="100" t="s">
        <v>75</v>
      </c>
      <c r="BW95" s="100" t="s">
        <v>82</v>
      </c>
      <c r="BX95" s="100" t="s">
        <v>5</v>
      </c>
      <c r="CL95" s="100" t="s">
        <v>1</v>
      </c>
      <c r="CM95" s="100" t="s">
        <v>83</v>
      </c>
    </row>
    <row r="96" spans="1:91" s="7" customFormat="1" ht="16.5" customHeight="1">
      <c r="A96" s="90" t="s">
        <v>77</v>
      </c>
      <c r="B96" s="91"/>
      <c r="C96" s="92"/>
      <c r="D96" s="253" t="s">
        <v>84</v>
      </c>
      <c r="E96" s="253"/>
      <c r="F96" s="253"/>
      <c r="G96" s="253"/>
      <c r="H96" s="253"/>
      <c r="I96" s="93"/>
      <c r="J96" s="253" t="s">
        <v>85</v>
      </c>
      <c r="K96" s="253"/>
      <c r="L96" s="253"/>
      <c r="M96" s="253"/>
      <c r="N96" s="253"/>
      <c r="O96" s="253"/>
      <c r="P96" s="253"/>
      <c r="Q96" s="253"/>
      <c r="R96" s="253"/>
      <c r="S96" s="253"/>
      <c r="T96" s="253"/>
      <c r="U96" s="253"/>
      <c r="V96" s="253"/>
      <c r="W96" s="253"/>
      <c r="X96" s="253"/>
      <c r="Y96" s="253"/>
      <c r="Z96" s="253"/>
      <c r="AA96" s="253"/>
      <c r="AB96" s="253"/>
      <c r="AC96" s="253"/>
      <c r="AD96" s="253"/>
      <c r="AE96" s="253"/>
      <c r="AF96" s="253"/>
      <c r="AG96" s="251">
        <f>'PS 02 - URS'!J30</f>
        <v>0</v>
      </c>
      <c r="AH96" s="252"/>
      <c r="AI96" s="252"/>
      <c r="AJ96" s="252"/>
      <c r="AK96" s="252"/>
      <c r="AL96" s="252"/>
      <c r="AM96" s="252"/>
      <c r="AN96" s="251">
        <f>SUM(AG96,AT96)</f>
        <v>0</v>
      </c>
      <c r="AO96" s="252"/>
      <c r="AP96" s="252"/>
      <c r="AQ96" s="94" t="s">
        <v>80</v>
      </c>
      <c r="AR96" s="95"/>
      <c r="AS96" s="96">
        <v>0</v>
      </c>
      <c r="AT96" s="97">
        <f>ROUND(SUM(AV96:AW96),2)</f>
        <v>0</v>
      </c>
      <c r="AU96" s="98">
        <f>'PS 02 - URS'!P118</f>
        <v>0</v>
      </c>
      <c r="AV96" s="97">
        <f>'PS 02 - URS'!J33</f>
        <v>0</v>
      </c>
      <c r="AW96" s="97">
        <f>'PS 02 - URS'!J34</f>
        <v>0</v>
      </c>
      <c r="AX96" s="97">
        <f>'PS 02 - URS'!J35</f>
        <v>0</v>
      </c>
      <c r="AY96" s="97">
        <f>'PS 02 - URS'!J36</f>
        <v>0</v>
      </c>
      <c r="AZ96" s="97">
        <f>'PS 02 - URS'!F33</f>
        <v>0</v>
      </c>
      <c r="BA96" s="97">
        <f>'PS 02 - URS'!F34</f>
        <v>0</v>
      </c>
      <c r="BB96" s="97">
        <f>'PS 02 - URS'!F35</f>
        <v>0</v>
      </c>
      <c r="BC96" s="97">
        <f>'PS 02 - URS'!F36</f>
        <v>0</v>
      </c>
      <c r="BD96" s="99">
        <f>'PS 02 - URS'!F37</f>
        <v>0</v>
      </c>
      <c r="BT96" s="100" t="s">
        <v>81</v>
      </c>
      <c r="BV96" s="100" t="s">
        <v>75</v>
      </c>
      <c r="BW96" s="100" t="s">
        <v>86</v>
      </c>
      <c r="BX96" s="100" t="s">
        <v>5</v>
      </c>
      <c r="CL96" s="100" t="s">
        <v>1</v>
      </c>
      <c r="CM96" s="100" t="s">
        <v>83</v>
      </c>
    </row>
    <row r="97" spans="1:91" s="7" customFormat="1" ht="16.5" customHeight="1">
      <c r="A97" s="90" t="s">
        <v>77</v>
      </c>
      <c r="B97" s="91"/>
      <c r="C97" s="92"/>
      <c r="D97" s="253" t="s">
        <v>87</v>
      </c>
      <c r="E97" s="253"/>
      <c r="F97" s="253"/>
      <c r="G97" s="253"/>
      <c r="H97" s="253"/>
      <c r="I97" s="93"/>
      <c r="J97" s="253" t="s">
        <v>88</v>
      </c>
      <c r="K97" s="253"/>
      <c r="L97" s="253"/>
      <c r="M97" s="253"/>
      <c r="N97" s="253"/>
      <c r="O97" s="253"/>
      <c r="P97" s="253"/>
      <c r="Q97" s="253"/>
      <c r="R97" s="253"/>
      <c r="S97" s="253"/>
      <c r="T97" s="253"/>
      <c r="U97" s="253"/>
      <c r="V97" s="253"/>
      <c r="W97" s="253"/>
      <c r="X97" s="253"/>
      <c r="Y97" s="253"/>
      <c r="Z97" s="253"/>
      <c r="AA97" s="253"/>
      <c r="AB97" s="253"/>
      <c r="AC97" s="253"/>
      <c r="AD97" s="253"/>
      <c r="AE97" s="253"/>
      <c r="AF97" s="253"/>
      <c r="AG97" s="251">
        <f>'PS 03 - VON'!J30</f>
        <v>0</v>
      </c>
      <c r="AH97" s="252"/>
      <c r="AI97" s="252"/>
      <c r="AJ97" s="252"/>
      <c r="AK97" s="252"/>
      <c r="AL97" s="252"/>
      <c r="AM97" s="252"/>
      <c r="AN97" s="251">
        <f>SUM(AG97,AT97)</f>
        <v>0</v>
      </c>
      <c r="AO97" s="252"/>
      <c r="AP97" s="252"/>
      <c r="AQ97" s="94" t="s">
        <v>80</v>
      </c>
      <c r="AR97" s="95"/>
      <c r="AS97" s="101">
        <v>0</v>
      </c>
      <c r="AT97" s="102">
        <f>ROUND(SUM(AV97:AW97),2)</f>
        <v>0</v>
      </c>
      <c r="AU97" s="103">
        <f>'PS 03 - VON'!P118</f>
        <v>0</v>
      </c>
      <c r="AV97" s="102">
        <f>'PS 03 - VON'!J33</f>
        <v>0</v>
      </c>
      <c r="AW97" s="102">
        <f>'PS 03 - VON'!J34</f>
        <v>0</v>
      </c>
      <c r="AX97" s="102">
        <f>'PS 03 - VON'!J35</f>
        <v>0</v>
      </c>
      <c r="AY97" s="102">
        <f>'PS 03 - VON'!J36</f>
        <v>0</v>
      </c>
      <c r="AZ97" s="102">
        <f>'PS 03 - VON'!F33</f>
        <v>0</v>
      </c>
      <c r="BA97" s="102">
        <f>'PS 03 - VON'!F34</f>
        <v>0</v>
      </c>
      <c r="BB97" s="102">
        <f>'PS 03 - VON'!F35</f>
        <v>0</v>
      </c>
      <c r="BC97" s="102">
        <f>'PS 03 - VON'!F36</f>
        <v>0</v>
      </c>
      <c r="BD97" s="104">
        <f>'PS 03 - VON'!F37</f>
        <v>0</v>
      </c>
      <c r="BT97" s="100" t="s">
        <v>81</v>
      </c>
      <c r="BV97" s="100" t="s">
        <v>75</v>
      </c>
      <c r="BW97" s="100" t="s">
        <v>89</v>
      </c>
      <c r="BX97" s="100" t="s">
        <v>5</v>
      </c>
      <c r="CL97" s="100" t="s">
        <v>1</v>
      </c>
      <c r="CM97" s="100" t="s">
        <v>83</v>
      </c>
    </row>
    <row r="98" spans="1:91" s="2" customFormat="1" ht="30" customHeight="1">
      <c r="A98" s="31"/>
      <c r="B98" s="32"/>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6"/>
      <c r="AS98" s="31"/>
      <c r="AT98" s="31"/>
      <c r="AU98" s="31"/>
      <c r="AV98" s="31"/>
      <c r="AW98" s="31"/>
      <c r="AX98" s="31"/>
      <c r="AY98" s="31"/>
      <c r="AZ98" s="31"/>
      <c r="BA98" s="31"/>
      <c r="BB98" s="31"/>
      <c r="BC98" s="31"/>
      <c r="BD98" s="31"/>
      <c r="BE98" s="31"/>
    </row>
    <row r="99" spans="1:91" s="2" customFormat="1" ht="6.95" customHeight="1">
      <c r="A99" s="31"/>
      <c r="B99" s="51"/>
      <c r="C99" s="52"/>
      <c r="D99" s="52"/>
      <c r="E99" s="52"/>
      <c r="F99" s="52"/>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36"/>
      <c r="AS99" s="31"/>
      <c r="AT99" s="31"/>
      <c r="AU99" s="31"/>
      <c r="AV99" s="31"/>
      <c r="AW99" s="31"/>
      <c r="AX99" s="31"/>
      <c r="AY99" s="31"/>
      <c r="AZ99" s="31"/>
      <c r="BA99" s="31"/>
      <c r="BB99" s="31"/>
      <c r="BC99" s="31"/>
      <c r="BD99" s="31"/>
      <c r="BE99" s="31"/>
    </row>
  </sheetData>
  <sheetProtection algorithmName="SHA-512" hashValue="yGCYpuBGbpd4LSma25jF6Lj4fN/RGcDDniAG0l/5/9VFkWY0hYyQYtD+IdzcM87HafRnMaVUaPUS6zVNrX1uYw==" saltValue="3w1B9uWWqmfXlykzFp2+4sArggwP0mkXdzj77molcfodJUNfXmBK7FaM2op+O3bFwwWyx6xxNpXlB3c+LQ628w=="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PS 01 - Kabelizace'!C2" display="/"/>
    <hyperlink ref="A96" location="'PS 02 - URS'!C2" display="/"/>
    <hyperlink ref="A97" location="'PS 03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6"/>
      <c r="M2" s="256"/>
      <c r="N2" s="256"/>
      <c r="O2" s="256"/>
      <c r="P2" s="256"/>
      <c r="Q2" s="256"/>
      <c r="R2" s="256"/>
      <c r="S2" s="256"/>
      <c r="T2" s="256"/>
      <c r="U2" s="256"/>
      <c r="V2" s="256"/>
      <c r="AT2" s="14" t="s">
        <v>82</v>
      </c>
    </row>
    <row r="3" spans="1:46" s="1" customFormat="1" ht="6.95" customHeight="1">
      <c r="B3" s="105"/>
      <c r="C3" s="106"/>
      <c r="D3" s="106"/>
      <c r="E3" s="106"/>
      <c r="F3" s="106"/>
      <c r="G3" s="106"/>
      <c r="H3" s="106"/>
      <c r="I3" s="106"/>
      <c r="J3" s="106"/>
      <c r="K3" s="106"/>
      <c r="L3" s="17"/>
      <c r="AT3" s="14" t="s">
        <v>83</v>
      </c>
    </row>
    <row r="4" spans="1:46" s="1" customFormat="1" ht="24.95" customHeight="1">
      <c r="B4" s="17"/>
      <c r="D4" s="107" t="s">
        <v>90</v>
      </c>
      <c r="L4" s="17"/>
      <c r="M4" s="108" t="s">
        <v>10</v>
      </c>
      <c r="AT4" s="14" t="s">
        <v>4</v>
      </c>
    </row>
    <row r="5" spans="1:46" s="1" customFormat="1" ht="6.95" customHeight="1">
      <c r="B5" s="17"/>
      <c r="L5" s="17"/>
    </row>
    <row r="6" spans="1:46" s="1" customFormat="1" ht="12" customHeight="1">
      <c r="B6" s="17"/>
      <c r="D6" s="109" t="s">
        <v>16</v>
      </c>
      <c r="L6" s="17"/>
    </row>
    <row r="7" spans="1:46" s="1" customFormat="1" ht="26.25" customHeight="1">
      <c r="B7" s="17"/>
      <c r="E7" s="257" t="str">
        <f>'Rekapitulace stavby'!K6</f>
        <v>Oprava zabezpečení a výstroje trati Rožnov pod Radhoštěm - Valašské Meziříčí</v>
      </c>
      <c r="F7" s="258"/>
      <c r="G7" s="258"/>
      <c r="H7" s="258"/>
      <c r="L7" s="17"/>
    </row>
    <row r="8" spans="1:46" s="2" customFormat="1" ht="12" customHeight="1">
      <c r="A8" s="31"/>
      <c r="B8" s="36"/>
      <c r="C8" s="31"/>
      <c r="D8" s="109" t="s">
        <v>91</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9" t="s">
        <v>92</v>
      </c>
      <c r="F9" s="260"/>
      <c r="G9" s="260"/>
      <c r="H9" s="260"/>
      <c r="I9" s="31"/>
      <c r="J9" s="31"/>
      <c r="K9" s="31"/>
      <c r="L9" s="48"/>
      <c r="S9" s="31"/>
      <c r="T9" s="31"/>
      <c r="U9" s="31"/>
      <c r="V9" s="31"/>
      <c r="W9" s="31"/>
      <c r="X9" s="31"/>
      <c r="Y9" s="31"/>
      <c r="Z9" s="31"/>
      <c r="AA9" s="31"/>
      <c r="AB9" s="31"/>
      <c r="AC9" s="31"/>
      <c r="AD9" s="31"/>
      <c r="AE9" s="31"/>
    </row>
    <row r="10" spans="1:46" s="2" customFormat="1" ht="11.25">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26</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27</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1" t="str">
        <f>'Rekapitulace stavby'!E14</f>
        <v>Vyplň údaj</v>
      </c>
      <c r="F18" s="262"/>
      <c r="G18" s="262"/>
      <c r="H18" s="262"/>
      <c r="I18" s="109" t="s">
        <v>26</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29</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26</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31</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26</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32</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3" t="s">
        <v>1</v>
      </c>
      <c r="F27" s="263"/>
      <c r="G27" s="263"/>
      <c r="H27" s="263"/>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33</v>
      </c>
      <c r="E30" s="31"/>
      <c r="F30" s="31"/>
      <c r="G30" s="31"/>
      <c r="H30" s="31"/>
      <c r="I30" s="31"/>
      <c r="J30" s="117">
        <f>ROUND(J119,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35</v>
      </c>
      <c r="G32" s="31"/>
      <c r="H32" s="31"/>
      <c r="I32" s="118" t="s">
        <v>34</v>
      </c>
      <c r="J32" s="118" t="s">
        <v>36</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37</v>
      </c>
      <c r="E33" s="109" t="s">
        <v>38</v>
      </c>
      <c r="F33" s="120">
        <f>ROUND((SUM(BE119:BE226)),  2)</f>
        <v>0</v>
      </c>
      <c r="G33" s="31"/>
      <c r="H33" s="31"/>
      <c r="I33" s="121">
        <v>0.21</v>
      </c>
      <c r="J33" s="120">
        <f>ROUND(((SUM(BE119:BE226))*I33),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39</v>
      </c>
      <c r="F34" s="120">
        <f>ROUND((SUM(BF119:BF226)),  2)</f>
        <v>0</v>
      </c>
      <c r="G34" s="31"/>
      <c r="H34" s="31"/>
      <c r="I34" s="121">
        <v>0.15</v>
      </c>
      <c r="J34" s="120">
        <f>ROUND(((SUM(BF119:BF226))*I34),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40</v>
      </c>
      <c r="F35" s="120">
        <f>ROUND((SUM(BG119:BG226)),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41</v>
      </c>
      <c r="F36" s="120">
        <f>ROUND((SUM(BH119:BH226)),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42</v>
      </c>
      <c r="F37" s="120">
        <f>ROUND((SUM(BI119:BI226)),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43</v>
      </c>
      <c r="E39" s="124"/>
      <c r="F39" s="124"/>
      <c r="G39" s="125" t="s">
        <v>44</v>
      </c>
      <c r="H39" s="126" t="s">
        <v>45</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46</v>
      </c>
      <c r="E50" s="130"/>
      <c r="F50" s="130"/>
      <c r="G50" s="129" t="s">
        <v>47</v>
      </c>
      <c r="H50" s="130"/>
      <c r="I50" s="130"/>
      <c r="J50" s="130"/>
      <c r="K50" s="130"/>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31"/>
      <c r="B61" s="36"/>
      <c r="C61" s="31"/>
      <c r="D61" s="131" t="s">
        <v>48</v>
      </c>
      <c r="E61" s="132"/>
      <c r="F61" s="133" t="s">
        <v>49</v>
      </c>
      <c r="G61" s="131" t="s">
        <v>48</v>
      </c>
      <c r="H61" s="132"/>
      <c r="I61" s="132"/>
      <c r="J61" s="134" t="s">
        <v>49</v>
      </c>
      <c r="K61" s="132"/>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c r="A65" s="31"/>
      <c r="B65" s="36"/>
      <c r="C65" s="31"/>
      <c r="D65" s="129" t="s">
        <v>50</v>
      </c>
      <c r="E65" s="135"/>
      <c r="F65" s="135"/>
      <c r="G65" s="129" t="s">
        <v>51</v>
      </c>
      <c r="H65" s="135"/>
      <c r="I65" s="135"/>
      <c r="J65" s="135"/>
      <c r="K65" s="135"/>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31"/>
      <c r="B76" s="36"/>
      <c r="C76" s="31"/>
      <c r="D76" s="131" t="s">
        <v>48</v>
      </c>
      <c r="E76" s="132"/>
      <c r="F76" s="133" t="s">
        <v>49</v>
      </c>
      <c r="G76" s="131" t="s">
        <v>48</v>
      </c>
      <c r="H76" s="132"/>
      <c r="I76" s="132"/>
      <c r="J76" s="134" t="s">
        <v>49</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93</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26.25" customHeight="1">
      <c r="A85" s="31"/>
      <c r="B85" s="32"/>
      <c r="C85" s="33"/>
      <c r="D85" s="33"/>
      <c r="E85" s="264" t="str">
        <f>E7</f>
        <v>Oprava zabezpečení a výstroje trati Rožnov pod Radhoštěm - Valašské Meziříčí</v>
      </c>
      <c r="F85" s="265"/>
      <c r="G85" s="265"/>
      <c r="H85" s="265"/>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91</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35" t="str">
        <f>E9</f>
        <v>PS 01 - Kabelizace</v>
      </c>
      <c r="F87" s="266"/>
      <c r="G87" s="266"/>
      <c r="H87" s="266"/>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Rožnov pod Radhoštěm - Val. Meziříčí</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23</v>
      </c>
      <c r="D91" s="33"/>
      <c r="E91" s="33"/>
      <c r="F91" s="24" t="str">
        <f>E15</f>
        <v xml:space="preserve"> </v>
      </c>
      <c r="G91" s="33"/>
      <c r="H91" s="33"/>
      <c r="I91" s="26" t="s">
        <v>29</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27</v>
      </c>
      <c r="D92" s="33"/>
      <c r="E92" s="33"/>
      <c r="F92" s="24" t="str">
        <f>IF(E18="","",E18)</f>
        <v>Vyplň údaj</v>
      </c>
      <c r="G92" s="33"/>
      <c r="H92" s="33"/>
      <c r="I92" s="26" t="s">
        <v>31</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94</v>
      </c>
      <c r="D94" s="141"/>
      <c r="E94" s="141"/>
      <c r="F94" s="141"/>
      <c r="G94" s="141"/>
      <c r="H94" s="141"/>
      <c r="I94" s="141"/>
      <c r="J94" s="142" t="s">
        <v>95</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96</v>
      </c>
      <c r="D96" s="33"/>
      <c r="E96" s="33"/>
      <c r="F96" s="33"/>
      <c r="G96" s="33"/>
      <c r="H96" s="33"/>
      <c r="I96" s="33"/>
      <c r="J96" s="81">
        <f>J119</f>
        <v>0</v>
      </c>
      <c r="K96" s="33"/>
      <c r="L96" s="48"/>
      <c r="S96" s="31"/>
      <c r="T96" s="31"/>
      <c r="U96" s="31"/>
      <c r="V96" s="31"/>
      <c r="W96" s="31"/>
      <c r="X96" s="31"/>
      <c r="Y96" s="31"/>
      <c r="Z96" s="31"/>
      <c r="AA96" s="31"/>
      <c r="AB96" s="31"/>
      <c r="AC96" s="31"/>
      <c r="AD96" s="31"/>
      <c r="AE96" s="31"/>
      <c r="AU96" s="14" t="s">
        <v>97</v>
      </c>
    </row>
    <row r="97" spans="1:31" s="9" customFormat="1" ht="24.95" customHeight="1">
      <c r="B97" s="144"/>
      <c r="C97" s="145"/>
      <c r="D97" s="146" t="s">
        <v>98</v>
      </c>
      <c r="E97" s="147"/>
      <c r="F97" s="147"/>
      <c r="G97" s="147"/>
      <c r="H97" s="147"/>
      <c r="I97" s="147"/>
      <c r="J97" s="148">
        <f>J144</f>
        <v>0</v>
      </c>
      <c r="K97" s="145"/>
      <c r="L97" s="149"/>
    </row>
    <row r="98" spans="1:31" s="10" customFormat="1" ht="19.899999999999999" customHeight="1">
      <c r="B98" s="150"/>
      <c r="C98" s="151"/>
      <c r="D98" s="152" t="s">
        <v>99</v>
      </c>
      <c r="E98" s="153"/>
      <c r="F98" s="153"/>
      <c r="G98" s="153"/>
      <c r="H98" s="153"/>
      <c r="I98" s="153"/>
      <c r="J98" s="154">
        <f>J145</f>
        <v>0</v>
      </c>
      <c r="K98" s="151"/>
      <c r="L98" s="155"/>
    </row>
    <row r="99" spans="1:31" s="9" customFormat="1" ht="24.95" customHeight="1">
      <c r="B99" s="144"/>
      <c r="C99" s="145"/>
      <c r="D99" s="146" t="s">
        <v>100</v>
      </c>
      <c r="E99" s="147"/>
      <c r="F99" s="147"/>
      <c r="G99" s="147"/>
      <c r="H99" s="147"/>
      <c r="I99" s="147"/>
      <c r="J99" s="148">
        <f>J154</f>
        <v>0</v>
      </c>
      <c r="K99" s="145"/>
      <c r="L99" s="149"/>
    </row>
    <row r="100" spans="1:31"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31" s="2" customFormat="1" ht="6.95"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31" s="2" customFormat="1" ht="6.95"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31" s="2" customFormat="1" ht="24.95" customHeight="1">
      <c r="A106" s="31"/>
      <c r="B106" s="32"/>
      <c r="C106" s="20" t="s">
        <v>101</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6.95"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26.25" customHeight="1">
      <c r="A109" s="31"/>
      <c r="B109" s="32"/>
      <c r="C109" s="33"/>
      <c r="D109" s="33"/>
      <c r="E109" s="264" t="str">
        <f>E7</f>
        <v>Oprava zabezpečení a výstroje trati Rožnov pod Radhoštěm - Valašské Meziříčí</v>
      </c>
      <c r="F109" s="265"/>
      <c r="G109" s="265"/>
      <c r="H109" s="265"/>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91</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6.5" customHeight="1">
      <c r="A111" s="31"/>
      <c r="B111" s="32"/>
      <c r="C111" s="33"/>
      <c r="D111" s="33"/>
      <c r="E111" s="235" t="str">
        <f>E9</f>
        <v>PS 01 - Kabelizace</v>
      </c>
      <c r="F111" s="266"/>
      <c r="G111" s="266"/>
      <c r="H111" s="266"/>
      <c r="I111" s="33"/>
      <c r="J111" s="33"/>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20</v>
      </c>
      <c r="D113" s="33"/>
      <c r="E113" s="33"/>
      <c r="F113" s="24" t="str">
        <f>F12</f>
        <v>Rožnov pod Radhoštěm - Val. Meziříčí</v>
      </c>
      <c r="G113" s="33"/>
      <c r="H113" s="33"/>
      <c r="I113" s="26" t="s">
        <v>22</v>
      </c>
      <c r="J113" s="63">
        <f>IF(J12="","",J12)</f>
        <v>0</v>
      </c>
      <c r="K113" s="33"/>
      <c r="L113" s="48"/>
      <c r="S113" s="31"/>
      <c r="T113" s="31"/>
      <c r="U113" s="31"/>
      <c r="V113" s="31"/>
      <c r="W113" s="31"/>
      <c r="X113" s="31"/>
      <c r="Y113" s="31"/>
      <c r="Z113" s="31"/>
      <c r="AA113" s="31"/>
      <c r="AB113" s="31"/>
      <c r="AC113" s="31"/>
      <c r="AD113" s="31"/>
      <c r="AE113" s="31"/>
    </row>
    <row r="114" spans="1:65" s="2" customFormat="1" ht="6.9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5.2" customHeight="1">
      <c r="A115" s="31"/>
      <c r="B115" s="32"/>
      <c r="C115" s="26" t="s">
        <v>23</v>
      </c>
      <c r="D115" s="33"/>
      <c r="E115" s="33"/>
      <c r="F115" s="24" t="str">
        <f>E15</f>
        <v xml:space="preserve"> </v>
      </c>
      <c r="G115" s="33"/>
      <c r="H115" s="33"/>
      <c r="I115" s="26" t="s">
        <v>29</v>
      </c>
      <c r="J115" s="29" t="str">
        <f>E21</f>
        <v xml:space="preserve"> </v>
      </c>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27</v>
      </c>
      <c r="D116" s="33"/>
      <c r="E116" s="33"/>
      <c r="F116" s="24" t="str">
        <f>IF(E18="","",E18)</f>
        <v>Vyplň údaj</v>
      </c>
      <c r="G116" s="33"/>
      <c r="H116" s="33"/>
      <c r="I116" s="26" t="s">
        <v>31</v>
      </c>
      <c r="J116" s="29" t="str">
        <f>E24</f>
        <v xml:space="preserve"> </v>
      </c>
      <c r="K116" s="33"/>
      <c r="L116" s="48"/>
      <c r="S116" s="31"/>
      <c r="T116" s="31"/>
      <c r="U116" s="31"/>
      <c r="V116" s="31"/>
      <c r="W116" s="31"/>
      <c r="X116" s="31"/>
      <c r="Y116" s="31"/>
      <c r="Z116" s="31"/>
      <c r="AA116" s="31"/>
      <c r="AB116" s="31"/>
      <c r="AC116" s="31"/>
      <c r="AD116" s="31"/>
      <c r="AE116" s="31"/>
    </row>
    <row r="117" spans="1:65" s="2" customFormat="1" ht="10.35"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11" customFormat="1" ht="29.25" customHeight="1">
      <c r="A118" s="156"/>
      <c r="B118" s="157"/>
      <c r="C118" s="158" t="s">
        <v>102</v>
      </c>
      <c r="D118" s="159" t="s">
        <v>58</v>
      </c>
      <c r="E118" s="159" t="s">
        <v>54</v>
      </c>
      <c r="F118" s="159" t="s">
        <v>55</v>
      </c>
      <c r="G118" s="159" t="s">
        <v>103</v>
      </c>
      <c r="H118" s="159" t="s">
        <v>104</v>
      </c>
      <c r="I118" s="159" t="s">
        <v>105</v>
      </c>
      <c r="J118" s="159" t="s">
        <v>95</v>
      </c>
      <c r="K118" s="160" t="s">
        <v>106</v>
      </c>
      <c r="L118" s="161"/>
      <c r="M118" s="72" t="s">
        <v>1</v>
      </c>
      <c r="N118" s="73" t="s">
        <v>37</v>
      </c>
      <c r="O118" s="73" t="s">
        <v>107</v>
      </c>
      <c r="P118" s="73" t="s">
        <v>108</v>
      </c>
      <c r="Q118" s="73" t="s">
        <v>109</v>
      </c>
      <c r="R118" s="73" t="s">
        <v>110</v>
      </c>
      <c r="S118" s="73" t="s">
        <v>111</v>
      </c>
      <c r="T118" s="74" t="s">
        <v>112</v>
      </c>
      <c r="U118" s="156"/>
      <c r="V118" s="156"/>
      <c r="W118" s="156"/>
      <c r="X118" s="156"/>
      <c r="Y118" s="156"/>
      <c r="Z118" s="156"/>
      <c r="AA118" s="156"/>
      <c r="AB118" s="156"/>
      <c r="AC118" s="156"/>
      <c r="AD118" s="156"/>
      <c r="AE118" s="156"/>
    </row>
    <row r="119" spans="1:65" s="2" customFormat="1" ht="22.9" customHeight="1">
      <c r="A119" s="31"/>
      <c r="B119" s="32"/>
      <c r="C119" s="79" t="s">
        <v>113</v>
      </c>
      <c r="D119" s="33"/>
      <c r="E119" s="33"/>
      <c r="F119" s="33"/>
      <c r="G119" s="33"/>
      <c r="H119" s="33"/>
      <c r="I119" s="33"/>
      <c r="J119" s="162">
        <f>BK119</f>
        <v>0</v>
      </c>
      <c r="K119" s="33"/>
      <c r="L119" s="36"/>
      <c r="M119" s="75"/>
      <c r="N119" s="163"/>
      <c r="O119" s="76"/>
      <c r="P119" s="164">
        <f>P120+SUM(P121:P144)+P154</f>
        <v>0</v>
      </c>
      <c r="Q119" s="76"/>
      <c r="R119" s="164">
        <f>R120+SUM(R121:R144)+R154</f>
        <v>0</v>
      </c>
      <c r="S119" s="76"/>
      <c r="T119" s="165">
        <f>T120+SUM(T121:T144)+T154</f>
        <v>0</v>
      </c>
      <c r="U119" s="31"/>
      <c r="V119" s="31"/>
      <c r="W119" s="31"/>
      <c r="X119" s="31"/>
      <c r="Y119" s="31"/>
      <c r="Z119" s="31"/>
      <c r="AA119" s="31"/>
      <c r="AB119" s="31"/>
      <c r="AC119" s="31"/>
      <c r="AD119" s="31"/>
      <c r="AE119" s="31"/>
      <c r="AT119" s="14" t="s">
        <v>72</v>
      </c>
      <c r="AU119" s="14" t="s">
        <v>97</v>
      </c>
      <c r="BK119" s="166">
        <f>BK120+SUM(BK121:BK144)+BK154</f>
        <v>0</v>
      </c>
    </row>
    <row r="120" spans="1:65" s="2" customFormat="1" ht="36">
      <c r="A120" s="31"/>
      <c r="B120" s="32"/>
      <c r="C120" s="167" t="s">
        <v>81</v>
      </c>
      <c r="D120" s="167" t="s">
        <v>114</v>
      </c>
      <c r="E120" s="168" t="s">
        <v>115</v>
      </c>
      <c r="F120" s="169" t="s">
        <v>116</v>
      </c>
      <c r="G120" s="170" t="s">
        <v>117</v>
      </c>
      <c r="H120" s="171">
        <v>680</v>
      </c>
      <c r="I120" s="172"/>
      <c r="J120" s="173">
        <f>ROUND(I120*H120,2)</f>
        <v>0</v>
      </c>
      <c r="K120" s="169" t="s">
        <v>118</v>
      </c>
      <c r="L120" s="174"/>
      <c r="M120" s="175" t="s">
        <v>1</v>
      </c>
      <c r="N120" s="176" t="s">
        <v>38</v>
      </c>
      <c r="O120" s="68"/>
      <c r="P120" s="177">
        <f>O120*H120</f>
        <v>0</v>
      </c>
      <c r="Q120" s="177">
        <v>0</v>
      </c>
      <c r="R120" s="177">
        <f>Q120*H120</f>
        <v>0</v>
      </c>
      <c r="S120" s="177">
        <v>0</v>
      </c>
      <c r="T120" s="178">
        <f>S120*H120</f>
        <v>0</v>
      </c>
      <c r="U120" s="31"/>
      <c r="V120" s="31"/>
      <c r="W120" s="31"/>
      <c r="X120" s="31"/>
      <c r="Y120" s="31"/>
      <c r="Z120" s="31"/>
      <c r="AA120" s="31"/>
      <c r="AB120" s="31"/>
      <c r="AC120" s="31"/>
      <c r="AD120" s="31"/>
      <c r="AE120" s="31"/>
      <c r="AR120" s="179" t="s">
        <v>83</v>
      </c>
      <c r="AT120" s="179" t="s">
        <v>114</v>
      </c>
      <c r="AU120" s="179" t="s">
        <v>73</v>
      </c>
      <c r="AY120" s="14" t="s">
        <v>119</v>
      </c>
      <c r="BE120" s="180">
        <f>IF(N120="základní",J120,0)</f>
        <v>0</v>
      </c>
      <c r="BF120" s="180">
        <f>IF(N120="snížená",J120,0)</f>
        <v>0</v>
      </c>
      <c r="BG120" s="180">
        <f>IF(N120="zákl. přenesená",J120,0)</f>
        <v>0</v>
      </c>
      <c r="BH120" s="180">
        <f>IF(N120="sníž. přenesená",J120,0)</f>
        <v>0</v>
      </c>
      <c r="BI120" s="180">
        <f>IF(N120="nulová",J120,0)</f>
        <v>0</v>
      </c>
      <c r="BJ120" s="14" t="s">
        <v>81</v>
      </c>
      <c r="BK120" s="180">
        <f>ROUND(I120*H120,2)</f>
        <v>0</v>
      </c>
      <c r="BL120" s="14" t="s">
        <v>81</v>
      </c>
      <c r="BM120" s="179" t="s">
        <v>120</v>
      </c>
    </row>
    <row r="121" spans="1:65" s="2" customFormat="1" ht="19.5">
      <c r="A121" s="31"/>
      <c r="B121" s="32"/>
      <c r="C121" s="33"/>
      <c r="D121" s="181" t="s">
        <v>121</v>
      </c>
      <c r="E121" s="33"/>
      <c r="F121" s="182" t="s">
        <v>116</v>
      </c>
      <c r="G121" s="33"/>
      <c r="H121" s="33"/>
      <c r="I121" s="183"/>
      <c r="J121" s="33"/>
      <c r="K121" s="33"/>
      <c r="L121" s="36"/>
      <c r="M121" s="184"/>
      <c r="N121" s="185"/>
      <c r="O121" s="68"/>
      <c r="P121" s="68"/>
      <c r="Q121" s="68"/>
      <c r="R121" s="68"/>
      <c r="S121" s="68"/>
      <c r="T121" s="69"/>
      <c r="U121" s="31"/>
      <c r="V121" s="31"/>
      <c r="W121" s="31"/>
      <c r="X121" s="31"/>
      <c r="Y121" s="31"/>
      <c r="Z121" s="31"/>
      <c r="AA121" s="31"/>
      <c r="AB121" s="31"/>
      <c r="AC121" s="31"/>
      <c r="AD121" s="31"/>
      <c r="AE121" s="31"/>
      <c r="AT121" s="14" t="s">
        <v>121</v>
      </c>
      <c r="AU121" s="14" t="s">
        <v>73</v>
      </c>
    </row>
    <row r="122" spans="1:65" s="2" customFormat="1" ht="33" customHeight="1">
      <c r="A122" s="31"/>
      <c r="B122" s="32"/>
      <c r="C122" s="167" t="s">
        <v>83</v>
      </c>
      <c r="D122" s="167" t="s">
        <v>114</v>
      </c>
      <c r="E122" s="168" t="s">
        <v>122</v>
      </c>
      <c r="F122" s="169" t="s">
        <v>123</v>
      </c>
      <c r="G122" s="170" t="s">
        <v>117</v>
      </c>
      <c r="H122" s="171">
        <v>6000</v>
      </c>
      <c r="I122" s="172"/>
      <c r="J122" s="173">
        <f>ROUND(I122*H122,2)</f>
        <v>0</v>
      </c>
      <c r="K122" s="169" t="s">
        <v>118</v>
      </c>
      <c r="L122" s="174"/>
      <c r="M122" s="175" t="s">
        <v>1</v>
      </c>
      <c r="N122" s="176" t="s">
        <v>38</v>
      </c>
      <c r="O122" s="68"/>
      <c r="P122" s="177">
        <f>O122*H122</f>
        <v>0</v>
      </c>
      <c r="Q122" s="177">
        <v>0</v>
      </c>
      <c r="R122" s="177">
        <f>Q122*H122</f>
        <v>0</v>
      </c>
      <c r="S122" s="177">
        <v>0</v>
      </c>
      <c r="T122" s="178">
        <f>S122*H122</f>
        <v>0</v>
      </c>
      <c r="U122" s="31"/>
      <c r="V122" s="31"/>
      <c r="W122" s="31"/>
      <c r="X122" s="31"/>
      <c r="Y122" s="31"/>
      <c r="Z122" s="31"/>
      <c r="AA122" s="31"/>
      <c r="AB122" s="31"/>
      <c r="AC122" s="31"/>
      <c r="AD122" s="31"/>
      <c r="AE122" s="31"/>
      <c r="AR122" s="179" t="s">
        <v>83</v>
      </c>
      <c r="AT122" s="179" t="s">
        <v>114</v>
      </c>
      <c r="AU122" s="179" t="s">
        <v>73</v>
      </c>
      <c r="AY122" s="14" t="s">
        <v>119</v>
      </c>
      <c r="BE122" s="180">
        <f>IF(N122="základní",J122,0)</f>
        <v>0</v>
      </c>
      <c r="BF122" s="180">
        <f>IF(N122="snížená",J122,0)</f>
        <v>0</v>
      </c>
      <c r="BG122" s="180">
        <f>IF(N122="zákl. přenesená",J122,0)</f>
        <v>0</v>
      </c>
      <c r="BH122" s="180">
        <f>IF(N122="sníž. přenesená",J122,0)</f>
        <v>0</v>
      </c>
      <c r="BI122" s="180">
        <f>IF(N122="nulová",J122,0)</f>
        <v>0</v>
      </c>
      <c r="BJ122" s="14" t="s">
        <v>81</v>
      </c>
      <c r="BK122" s="180">
        <f>ROUND(I122*H122,2)</f>
        <v>0</v>
      </c>
      <c r="BL122" s="14" t="s">
        <v>81</v>
      </c>
      <c r="BM122" s="179" t="s">
        <v>124</v>
      </c>
    </row>
    <row r="123" spans="1:65" s="2" customFormat="1" ht="19.5">
      <c r="A123" s="31"/>
      <c r="B123" s="32"/>
      <c r="C123" s="33"/>
      <c r="D123" s="181" t="s">
        <v>121</v>
      </c>
      <c r="E123" s="33"/>
      <c r="F123" s="182" t="s">
        <v>123</v>
      </c>
      <c r="G123" s="33"/>
      <c r="H123" s="33"/>
      <c r="I123" s="183"/>
      <c r="J123" s="33"/>
      <c r="K123" s="33"/>
      <c r="L123" s="36"/>
      <c r="M123" s="184"/>
      <c r="N123" s="185"/>
      <c r="O123" s="68"/>
      <c r="P123" s="68"/>
      <c r="Q123" s="68"/>
      <c r="R123" s="68"/>
      <c r="S123" s="68"/>
      <c r="T123" s="69"/>
      <c r="U123" s="31"/>
      <c r="V123" s="31"/>
      <c r="W123" s="31"/>
      <c r="X123" s="31"/>
      <c r="Y123" s="31"/>
      <c r="Z123" s="31"/>
      <c r="AA123" s="31"/>
      <c r="AB123" s="31"/>
      <c r="AC123" s="31"/>
      <c r="AD123" s="31"/>
      <c r="AE123" s="31"/>
      <c r="AT123" s="14" t="s">
        <v>121</v>
      </c>
      <c r="AU123" s="14" t="s">
        <v>73</v>
      </c>
    </row>
    <row r="124" spans="1:65" s="2" customFormat="1" ht="36">
      <c r="A124" s="31"/>
      <c r="B124" s="32"/>
      <c r="C124" s="167" t="s">
        <v>125</v>
      </c>
      <c r="D124" s="167" t="s">
        <v>114</v>
      </c>
      <c r="E124" s="168" t="s">
        <v>126</v>
      </c>
      <c r="F124" s="169" t="s">
        <v>127</v>
      </c>
      <c r="G124" s="170" t="s">
        <v>117</v>
      </c>
      <c r="H124" s="171">
        <v>3110</v>
      </c>
      <c r="I124" s="172"/>
      <c r="J124" s="173">
        <f>ROUND(I124*H124,2)</f>
        <v>0</v>
      </c>
      <c r="K124" s="169" t="s">
        <v>118</v>
      </c>
      <c r="L124" s="174"/>
      <c r="M124" s="175" t="s">
        <v>1</v>
      </c>
      <c r="N124" s="176" t="s">
        <v>38</v>
      </c>
      <c r="O124" s="68"/>
      <c r="P124" s="177">
        <f>O124*H124</f>
        <v>0</v>
      </c>
      <c r="Q124" s="177">
        <v>0</v>
      </c>
      <c r="R124" s="177">
        <f>Q124*H124</f>
        <v>0</v>
      </c>
      <c r="S124" s="177">
        <v>0</v>
      </c>
      <c r="T124" s="178">
        <f>S124*H124</f>
        <v>0</v>
      </c>
      <c r="U124" s="31"/>
      <c r="V124" s="31"/>
      <c r="W124" s="31"/>
      <c r="X124" s="31"/>
      <c r="Y124" s="31"/>
      <c r="Z124" s="31"/>
      <c r="AA124" s="31"/>
      <c r="AB124" s="31"/>
      <c r="AC124" s="31"/>
      <c r="AD124" s="31"/>
      <c r="AE124" s="31"/>
      <c r="AR124" s="179" t="s">
        <v>83</v>
      </c>
      <c r="AT124" s="179" t="s">
        <v>114</v>
      </c>
      <c r="AU124" s="179" t="s">
        <v>73</v>
      </c>
      <c r="AY124" s="14" t="s">
        <v>119</v>
      </c>
      <c r="BE124" s="180">
        <f>IF(N124="základní",J124,0)</f>
        <v>0</v>
      </c>
      <c r="BF124" s="180">
        <f>IF(N124="snížená",J124,0)</f>
        <v>0</v>
      </c>
      <c r="BG124" s="180">
        <f>IF(N124="zákl. přenesená",J124,0)</f>
        <v>0</v>
      </c>
      <c r="BH124" s="180">
        <f>IF(N124="sníž. přenesená",J124,0)</f>
        <v>0</v>
      </c>
      <c r="BI124" s="180">
        <f>IF(N124="nulová",J124,0)</f>
        <v>0</v>
      </c>
      <c r="BJ124" s="14" t="s">
        <v>81</v>
      </c>
      <c r="BK124" s="180">
        <f>ROUND(I124*H124,2)</f>
        <v>0</v>
      </c>
      <c r="BL124" s="14" t="s">
        <v>81</v>
      </c>
      <c r="BM124" s="179" t="s">
        <v>128</v>
      </c>
    </row>
    <row r="125" spans="1:65" s="2" customFormat="1" ht="19.5">
      <c r="A125" s="31"/>
      <c r="B125" s="32"/>
      <c r="C125" s="33"/>
      <c r="D125" s="181" t="s">
        <v>121</v>
      </c>
      <c r="E125" s="33"/>
      <c r="F125" s="182" t="s">
        <v>127</v>
      </c>
      <c r="G125" s="33"/>
      <c r="H125" s="33"/>
      <c r="I125" s="183"/>
      <c r="J125" s="33"/>
      <c r="K125" s="33"/>
      <c r="L125" s="36"/>
      <c r="M125" s="184"/>
      <c r="N125" s="185"/>
      <c r="O125" s="68"/>
      <c r="P125" s="68"/>
      <c r="Q125" s="68"/>
      <c r="R125" s="68"/>
      <c r="S125" s="68"/>
      <c r="T125" s="69"/>
      <c r="U125" s="31"/>
      <c r="V125" s="31"/>
      <c r="W125" s="31"/>
      <c r="X125" s="31"/>
      <c r="Y125" s="31"/>
      <c r="Z125" s="31"/>
      <c r="AA125" s="31"/>
      <c r="AB125" s="31"/>
      <c r="AC125" s="31"/>
      <c r="AD125" s="31"/>
      <c r="AE125" s="31"/>
      <c r="AT125" s="14" t="s">
        <v>121</v>
      </c>
      <c r="AU125" s="14" t="s">
        <v>73</v>
      </c>
    </row>
    <row r="126" spans="1:65" s="2" customFormat="1" ht="36">
      <c r="A126" s="31"/>
      <c r="B126" s="32"/>
      <c r="C126" s="167" t="s">
        <v>129</v>
      </c>
      <c r="D126" s="167" t="s">
        <v>114</v>
      </c>
      <c r="E126" s="168" t="s">
        <v>130</v>
      </c>
      <c r="F126" s="169" t="s">
        <v>131</v>
      </c>
      <c r="G126" s="170" t="s">
        <v>117</v>
      </c>
      <c r="H126" s="171">
        <v>1200</v>
      </c>
      <c r="I126" s="172"/>
      <c r="J126" s="173">
        <f>ROUND(I126*H126,2)</f>
        <v>0</v>
      </c>
      <c r="K126" s="169" t="s">
        <v>118</v>
      </c>
      <c r="L126" s="174"/>
      <c r="M126" s="175" t="s">
        <v>1</v>
      </c>
      <c r="N126" s="176" t="s">
        <v>38</v>
      </c>
      <c r="O126" s="68"/>
      <c r="P126" s="177">
        <f>O126*H126</f>
        <v>0</v>
      </c>
      <c r="Q126" s="177">
        <v>0</v>
      </c>
      <c r="R126" s="177">
        <f>Q126*H126</f>
        <v>0</v>
      </c>
      <c r="S126" s="177">
        <v>0</v>
      </c>
      <c r="T126" s="178">
        <f>S126*H126</f>
        <v>0</v>
      </c>
      <c r="U126" s="31"/>
      <c r="V126" s="31"/>
      <c r="W126" s="31"/>
      <c r="X126" s="31"/>
      <c r="Y126" s="31"/>
      <c r="Z126" s="31"/>
      <c r="AA126" s="31"/>
      <c r="AB126" s="31"/>
      <c r="AC126" s="31"/>
      <c r="AD126" s="31"/>
      <c r="AE126" s="31"/>
      <c r="AR126" s="179" t="s">
        <v>83</v>
      </c>
      <c r="AT126" s="179" t="s">
        <v>114</v>
      </c>
      <c r="AU126" s="179" t="s">
        <v>73</v>
      </c>
      <c r="AY126" s="14" t="s">
        <v>119</v>
      </c>
      <c r="BE126" s="180">
        <f>IF(N126="základní",J126,0)</f>
        <v>0</v>
      </c>
      <c r="BF126" s="180">
        <f>IF(N126="snížená",J126,0)</f>
        <v>0</v>
      </c>
      <c r="BG126" s="180">
        <f>IF(N126="zákl. přenesená",J126,0)</f>
        <v>0</v>
      </c>
      <c r="BH126" s="180">
        <f>IF(N126="sníž. přenesená",J126,0)</f>
        <v>0</v>
      </c>
      <c r="BI126" s="180">
        <f>IF(N126="nulová",J126,0)</f>
        <v>0</v>
      </c>
      <c r="BJ126" s="14" t="s">
        <v>81</v>
      </c>
      <c r="BK126" s="180">
        <f>ROUND(I126*H126,2)</f>
        <v>0</v>
      </c>
      <c r="BL126" s="14" t="s">
        <v>81</v>
      </c>
      <c r="BM126" s="179" t="s">
        <v>132</v>
      </c>
    </row>
    <row r="127" spans="1:65" s="2" customFormat="1" ht="19.5">
      <c r="A127" s="31"/>
      <c r="B127" s="32"/>
      <c r="C127" s="33"/>
      <c r="D127" s="181" t="s">
        <v>121</v>
      </c>
      <c r="E127" s="33"/>
      <c r="F127" s="182" t="s">
        <v>131</v>
      </c>
      <c r="G127" s="33"/>
      <c r="H127" s="33"/>
      <c r="I127" s="183"/>
      <c r="J127" s="33"/>
      <c r="K127" s="33"/>
      <c r="L127" s="36"/>
      <c r="M127" s="184"/>
      <c r="N127" s="185"/>
      <c r="O127" s="68"/>
      <c r="P127" s="68"/>
      <c r="Q127" s="68"/>
      <c r="R127" s="68"/>
      <c r="S127" s="68"/>
      <c r="T127" s="69"/>
      <c r="U127" s="31"/>
      <c r="V127" s="31"/>
      <c r="W127" s="31"/>
      <c r="X127" s="31"/>
      <c r="Y127" s="31"/>
      <c r="Z127" s="31"/>
      <c r="AA127" s="31"/>
      <c r="AB127" s="31"/>
      <c r="AC127" s="31"/>
      <c r="AD127" s="31"/>
      <c r="AE127" s="31"/>
      <c r="AT127" s="14" t="s">
        <v>121</v>
      </c>
      <c r="AU127" s="14" t="s">
        <v>73</v>
      </c>
    </row>
    <row r="128" spans="1:65" s="2" customFormat="1" ht="36">
      <c r="A128" s="31"/>
      <c r="B128" s="32"/>
      <c r="C128" s="167" t="s">
        <v>133</v>
      </c>
      <c r="D128" s="167" t="s">
        <v>114</v>
      </c>
      <c r="E128" s="168" t="s">
        <v>134</v>
      </c>
      <c r="F128" s="169" t="s">
        <v>135</v>
      </c>
      <c r="G128" s="170" t="s">
        <v>117</v>
      </c>
      <c r="H128" s="171">
        <v>1360</v>
      </c>
      <c r="I128" s="172"/>
      <c r="J128" s="173">
        <f>ROUND(I128*H128,2)</f>
        <v>0</v>
      </c>
      <c r="K128" s="169" t="s">
        <v>118</v>
      </c>
      <c r="L128" s="174"/>
      <c r="M128" s="175" t="s">
        <v>1</v>
      </c>
      <c r="N128" s="176" t="s">
        <v>38</v>
      </c>
      <c r="O128" s="68"/>
      <c r="P128" s="177">
        <f>O128*H128</f>
        <v>0</v>
      </c>
      <c r="Q128" s="177">
        <v>0</v>
      </c>
      <c r="R128" s="177">
        <f>Q128*H128</f>
        <v>0</v>
      </c>
      <c r="S128" s="177">
        <v>0</v>
      </c>
      <c r="T128" s="178">
        <f>S128*H128</f>
        <v>0</v>
      </c>
      <c r="U128" s="31"/>
      <c r="V128" s="31"/>
      <c r="W128" s="31"/>
      <c r="X128" s="31"/>
      <c r="Y128" s="31"/>
      <c r="Z128" s="31"/>
      <c r="AA128" s="31"/>
      <c r="AB128" s="31"/>
      <c r="AC128" s="31"/>
      <c r="AD128" s="31"/>
      <c r="AE128" s="31"/>
      <c r="AR128" s="179" t="s">
        <v>83</v>
      </c>
      <c r="AT128" s="179" t="s">
        <v>114</v>
      </c>
      <c r="AU128" s="179" t="s">
        <v>73</v>
      </c>
      <c r="AY128" s="14" t="s">
        <v>119</v>
      </c>
      <c r="BE128" s="180">
        <f>IF(N128="základní",J128,0)</f>
        <v>0</v>
      </c>
      <c r="BF128" s="180">
        <f>IF(N128="snížená",J128,0)</f>
        <v>0</v>
      </c>
      <c r="BG128" s="180">
        <f>IF(N128="zákl. přenesená",J128,0)</f>
        <v>0</v>
      </c>
      <c r="BH128" s="180">
        <f>IF(N128="sníž. přenesená",J128,0)</f>
        <v>0</v>
      </c>
      <c r="BI128" s="180">
        <f>IF(N128="nulová",J128,0)</f>
        <v>0</v>
      </c>
      <c r="BJ128" s="14" t="s">
        <v>81</v>
      </c>
      <c r="BK128" s="180">
        <f>ROUND(I128*H128,2)</f>
        <v>0</v>
      </c>
      <c r="BL128" s="14" t="s">
        <v>81</v>
      </c>
      <c r="BM128" s="179" t="s">
        <v>136</v>
      </c>
    </row>
    <row r="129" spans="1:65" s="2" customFormat="1" ht="19.5">
      <c r="A129" s="31"/>
      <c r="B129" s="32"/>
      <c r="C129" s="33"/>
      <c r="D129" s="181" t="s">
        <v>121</v>
      </c>
      <c r="E129" s="33"/>
      <c r="F129" s="182" t="s">
        <v>135</v>
      </c>
      <c r="G129" s="33"/>
      <c r="H129" s="33"/>
      <c r="I129" s="183"/>
      <c r="J129" s="33"/>
      <c r="K129" s="33"/>
      <c r="L129" s="36"/>
      <c r="M129" s="184"/>
      <c r="N129" s="185"/>
      <c r="O129" s="68"/>
      <c r="P129" s="68"/>
      <c r="Q129" s="68"/>
      <c r="R129" s="68"/>
      <c r="S129" s="68"/>
      <c r="T129" s="69"/>
      <c r="U129" s="31"/>
      <c r="V129" s="31"/>
      <c r="W129" s="31"/>
      <c r="X129" s="31"/>
      <c r="Y129" s="31"/>
      <c r="Z129" s="31"/>
      <c r="AA129" s="31"/>
      <c r="AB129" s="31"/>
      <c r="AC129" s="31"/>
      <c r="AD129" s="31"/>
      <c r="AE129" s="31"/>
      <c r="AT129" s="14" t="s">
        <v>121</v>
      </c>
      <c r="AU129" s="14" t="s">
        <v>73</v>
      </c>
    </row>
    <row r="130" spans="1:65" s="2" customFormat="1" ht="36">
      <c r="A130" s="31"/>
      <c r="B130" s="32"/>
      <c r="C130" s="167" t="s">
        <v>137</v>
      </c>
      <c r="D130" s="167" t="s">
        <v>114</v>
      </c>
      <c r="E130" s="168" t="s">
        <v>138</v>
      </c>
      <c r="F130" s="169" t="s">
        <v>139</v>
      </c>
      <c r="G130" s="170" t="s">
        <v>117</v>
      </c>
      <c r="H130" s="171">
        <v>440</v>
      </c>
      <c r="I130" s="172"/>
      <c r="J130" s="173">
        <f>ROUND(I130*H130,2)</f>
        <v>0</v>
      </c>
      <c r="K130" s="169" t="s">
        <v>118</v>
      </c>
      <c r="L130" s="174"/>
      <c r="M130" s="175" t="s">
        <v>1</v>
      </c>
      <c r="N130" s="176" t="s">
        <v>38</v>
      </c>
      <c r="O130" s="68"/>
      <c r="P130" s="177">
        <f>O130*H130</f>
        <v>0</v>
      </c>
      <c r="Q130" s="177">
        <v>0</v>
      </c>
      <c r="R130" s="177">
        <f>Q130*H130</f>
        <v>0</v>
      </c>
      <c r="S130" s="177">
        <v>0</v>
      </c>
      <c r="T130" s="178">
        <f>S130*H130</f>
        <v>0</v>
      </c>
      <c r="U130" s="31"/>
      <c r="V130" s="31"/>
      <c r="W130" s="31"/>
      <c r="X130" s="31"/>
      <c r="Y130" s="31"/>
      <c r="Z130" s="31"/>
      <c r="AA130" s="31"/>
      <c r="AB130" s="31"/>
      <c r="AC130" s="31"/>
      <c r="AD130" s="31"/>
      <c r="AE130" s="31"/>
      <c r="AR130" s="179" t="s">
        <v>83</v>
      </c>
      <c r="AT130" s="179" t="s">
        <v>114</v>
      </c>
      <c r="AU130" s="179" t="s">
        <v>73</v>
      </c>
      <c r="AY130" s="14" t="s">
        <v>119</v>
      </c>
      <c r="BE130" s="180">
        <f>IF(N130="základní",J130,0)</f>
        <v>0</v>
      </c>
      <c r="BF130" s="180">
        <f>IF(N130="snížená",J130,0)</f>
        <v>0</v>
      </c>
      <c r="BG130" s="180">
        <f>IF(N130="zákl. přenesená",J130,0)</f>
        <v>0</v>
      </c>
      <c r="BH130" s="180">
        <f>IF(N130="sníž. přenesená",J130,0)</f>
        <v>0</v>
      </c>
      <c r="BI130" s="180">
        <f>IF(N130="nulová",J130,0)</f>
        <v>0</v>
      </c>
      <c r="BJ130" s="14" t="s">
        <v>81</v>
      </c>
      <c r="BK130" s="180">
        <f>ROUND(I130*H130,2)</f>
        <v>0</v>
      </c>
      <c r="BL130" s="14" t="s">
        <v>81</v>
      </c>
      <c r="BM130" s="179" t="s">
        <v>140</v>
      </c>
    </row>
    <row r="131" spans="1:65" s="2" customFormat="1" ht="19.5">
      <c r="A131" s="31"/>
      <c r="B131" s="32"/>
      <c r="C131" s="33"/>
      <c r="D131" s="181" t="s">
        <v>121</v>
      </c>
      <c r="E131" s="33"/>
      <c r="F131" s="182" t="s">
        <v>139</v>
      </c>
      <c r="G131" s="33"/>
      <c r="H131" s="33"/>
      <c r="I131" s="183"/>
      <c r="J131" s="33"/>
      <c r="K131" s="33"/>
      <c r="L131" s="36"/>
      <c r="M131" s="184"/>
      <c r="N131" s="185"/>
      <c r="O131" s="68"/>
      <c r="P131" s="68"/>
      <c r="Q131" s="68"/>
      <c r="R131" s="68"/>
      <c r="S131" s="68"/>
      <c r="T131" s="69"/>
      <c r="U131" s="31"/>
      <c r="V131" s="31"/>
      <c r="W131" s="31"/>
      <c r="X131" s="31"/>
      <c r="Y131" s="31"/>
      <c r="Z131" s="31"/>
      <c r="AA131" s="31"/>
      <c r="AB131" s="31"/>
      <c r="AC131" s="31"/>
      <c r="AD131" s="31"/>
      <c r="AE131" s="31"/>
      <c r="AT131" s="14" t="s">
        <v>121</v>
      </c>
      <c r="AU131" s="14" t="s">
        <v>73</v>
      </c>
    </row>
    <row r="132" spans="1:65" s="2" customFormat="1" ht="36">
      <c r="A132" s="31"/>
      <c r="B132" s="32"/>
      <c r="C132" s="167" t="s">
        <v>141</v>
      </c>
      <c r="D132" s="167" t="s">
        <v>114</v>
      </c>
      <c r="E132" s="168" t="s">
        <v>142</v>
      </c>
      <c r="F132" s="169" t="s">
        <v>143</v>
      </c>
      <c r="G132" s="170" t="s">
        <v>117</v>
      </c>
      <c r="H132" s="171">
        <v>180</v>
      </c>
      <c r="I132" s="172"/>
      <c r="J132" s="173">
        <f>ROUND(I132*H132,2)</f>
        <v>0</v>
      </c>
      <c r="K132" s="169" t="s">
        <v>118</v>
      </c>
      <c r="L132" s="174"/>
      <c r="M132" s="175" t="s">
        <v>1</v>
      </c>
      <c r="N132" s="176" t="s">
        <v>38</v>
      </c>
      <c r="O132" s="68"/>
      <c r="P132" s="177">
        <f>O132*H132</f>
        <v>0</v>
      </c>
      <c r="Q132" s="177">
        <v>0</v>
      </c>
      <c r="R132" s="177">
        <f>Q132*H132</f>
        <v>0</v>
      </c>
      <c r="S132" s="177">
        <v>0</v>
      </c>
      <c r="T132" s="178">
        <f>S132*H132</f>
        <v>0</v>
      </c>
      <c r="U132" s="31"/>
      <c r="V132" s="31"/>
      <c r="W132" s="31"/>
      <c r="X132" s="31"/>
      <c r="Y132" s="31"/>
      <c r="Z132" s="31"/>
      <c r="AA132" s="31"/>
      <c r="AB132" s="31"/>
      <c r="AC132" s="31"/>
      <c r="AD132" s="31"/>
      <c r="AE132" s="31"/>
      <c r="AR132" s="179" t="s">
        <v>83</v>
      </c>
      <c r="AT132" s="179" t="s">
        <v>114</v>
      </c>
      <c r="AU132" s="179" t="s">
        <v>73</v>
      </c>
      <c r="AY132" s="14" t="s">
        <v>119</v>
      </c>
      <c r="BE132" s="180">
        <f>IF(N132="základní",J132,0)</f>
        <v>0</v>
      </c>
      <c r="BF132" s="180">
        <f>IF(N132="snížená",J132,0)</f>
        <v>0</v>
      </c>
      <c r="BG132" s="180">
        <f>IF(N132="zákl. přenesená",J132,0)</f>
        <v>0</v>
      </c>
      <c r="BH132" s="180">
        <f>IF(N132="sníž. přenesená",J132,0)</f>
        <v>0</v>
      </c>
      <c r="BI132" s="180">
        <f>IF(N132="nulová",J132,0)</f>
        <v>0</v>
      </c>
      <c r="BJ132" s="14" t="s">
        <v>81</v>
      </c>
      <c r="BK132" s="180">
        <f>ROUND(I132*H132,2)</f>
        <v>0</v>
      </c>
      <c r="BL132" s="14" t="s">
        <v>81</v>
      </c>
      <c r="BM132" s="179" t="s">
        <v>144</v>
      </c>
    </row>
    <row r="133" spans="1:65" s="2" customFormat="1" ht="19.5">
      <c r="A133" s="31"/>
      <c r="B133" s="32"/>
      <c r="C133" s="33"/>
      <c r="D133" s="181" t="s">
        <v>121</v>
      </c>
      <c r="E133" s="33"/>
      <c r="F133" s="182" t="s">
        <v>143</v>
      </c>
      <c r="G133" s="33"/>
      <c r="H133" s="33"/>
      <c r="I133" s="183"/>
      <c r="J133" s="33"/>
      <c r="K133" s="33"/>
      <c r="L133" s="36"/>
      <c r="M133" s="184"/>
      <c r="N133" s="185"/>
      <c r="O133" s="68"/>
      <c r="P133" s="68"/>
      <c r="Q133" s="68"/>
      <c r="R133" s="68"/>
      <c r="S133" s="68"/>
      <c r="T133" s="69"/>
      <c r="U133" s="31"/>
      <c r="V133" s="31"/>
      <c r="W133" s="31"/>
      <c r="X133" s="31"/>
      <c r="Y133" s="31"/>
      <c r="Z133" s="31"/>
      <c r="AA133" s="31"/>
      <c r="AB133" s="31"/>
      <c r="AC133" s="31"/>
      <c r="AD133" s="31"/>
      <c r="AE133" s="31"/>
      <c r="AT133" s="14" t="s">
        <v>121</v>
      </c>
      <c r="AU133" s="14" t="s">
        <v>73</v>
      </c>
    </row>
    <row r="134" spans="1:65" s="2" customFormat="1" ht="36">
      <c r="A134" s="31"/>
      <c r="B134" s="32"/>
      <c r="C134" s="167" t="s">
        <v>145</v>
      </c>
      <c r="D134" s="167" t="s">
        <v>114</v>
      </c>
      <c r="E134" s="168" t="s">
        <v>146</v>
      </c>
      <c r="F134" s="169" t="s">
        <v>147</v>
      </c>
      <c r="G134" s="170" t="s">
        <v>117</v>
      </c>
      <c r="H134" s="171">
        <v>680</v>
      </c>
      <c r="I134" s="172"/>
      <c r="J134" s="173">
        <f>ROUND(I134*H134,2)</f>
        <v>0</v>
      </c>
      <c r="K134" s="169" t="s">
        <v>118</v>
      </c>
      <c r="L134" s="174"/>
      <c r="M134" s="175" t="s">
        <v>1</v>
      </c>
      <c r="N134" s="176" t="s">
        <v>38</v>
      </c>
      <c r="O134" s="68"/>
      <c r="P134" s="177">
        <f>O134*H134</f>
        <v>0</v>
      </c>
      <c r="Q134" s="177">
        <v>0</v>
      </c>
      <c r="R134" s="177">
        <f>Q134*H134</f>
        <v>0</v>
      </c>
      <c r="S134" s="177">
        <v>0</v>
      </c>
      <c r="T134" s="178">
        <f>S134*H134</f>
        <v>0</v>
      </c>
      <c r="U134" s="31"/>
      <c r="V134" s="31"/>
      <c r="W134" s="31"/>
      <c r="X134" s="31"/>
      <c r="Y134" s="31"/>
      <c r="Z134" s="31"/>
      <c r="AA134" s="31"/>
      <c r="AB134" s="31"/>
      <c r="AC134" s="31"/>
      <c r="AD134" s="31"/>
      <c r="AE134" s="31"/>
      <c r="AR134" s="179" t="s">
        <v>83</v>
      </c>
      <c r="AT134" s="179" t="s">
        <v>114</v>
      </c>
      <c r="AU134" s="179" t="s">
        <v>73</v>
      </c>
      <c r="AY134" s="14" t="s">
        <v>119</v>
      </c>
      <c r="BE134" s="180">
        <f>IF(N134="základní",J134,0)</f>
        <v>0</v>
      </c>
      <c r="BF134" s="180">
        <f>IF(N134="snížená",J134,0)</f>
        <v>0</v>
      </c>
      <c r="BG134" s="180">
        <f>IF(N134="zákl. přenesená",J134,0)</f>
        <v>0</v>
      </c>
      <c r="BH134" s="180">
        <f>IF(N134="sníž. přenesená",J134,0)</f>
        <v>0</v>
      </c>
      <c r="BI134" s="180">
        <f>IF(N134="nulová",J134,0)</f>
        <v>0</v>
      </c>
      <c r="BJ134" s="14" t="s">
        <v>81</v>
      </c>
      <c r="BK134" s="180">
        <f>ROUND(I134*H134,2)</f>
        <v>0</v>
      </c>
      <c r="BL134" s="14" t="s">
        <v>81</v>
      </c>
      <c r="BM134" s="179" t="s">
        <v>148</v>
      </c>
    </row>
    <row r="135" spans="1:65" s="2" customFormat="1" ht="19.5">
      <c r="A135" s="31"/>
      <c r="B135" s="32"/>
      <c r="C135" s="33"/>
      <c r="D135" s="181" t="s">
        <v>121</v>
      </c>
      <c r="E135" s="33"/>
      <c r="F135" s="182" t="s">
        <v>147</v>
      </c>
      <c r="G135" s="33"/>
      <c r="H135" s="33"/>
      <c r="I135" s="183"/>
      <c r="J135" s="33"/>
      <c r="K135" s="33"/>
      <c r="L135" s="36"/>
      <c r="M135" s="184"/>
      <c r="N135" s="185"/>
      <c r="O135" s="68"/>
      <c r="P135" s="68"/>
      <c r="Q135" s="68"/>
      <c r="R135" s="68"/>
      <c r="S135" s="68"/>
      <c r="T135" s="69"/>
      <c r="U135" s="31"/>
      <c r="V135" s="31"/>
      <c r="W135" s="31"/>
      <c r="X135" s="31"/>
      <c r="Y135" s="31"/>
      <c r="Z135" s="31"/>
      <c r="AA135" s="31"/>
      <c r="AB135" s="31"/>
      <c r="AC135" s="31"/>
      <c r="AD135" s="31"/>
      <c r="AE135" s="31"/>
      <c r="AT135" s="14" t="s">
        <v>121</v>
      </c>
      <c r="AU135" s="14" t="s">
        <v>73</v>
      </c>
    </row>
    <row r="136" spans="1:65" s="2" customFormat="1" ht="24">
      <c r="A136" s="31"/>
      <c r="B136" s="32"/>
      <c r="C136" s="167" t="s">
        <v>149</v>
      </c>
      <c r="D136" s="167" t="s">
        <v>114</v>
      </c>
      <c r="E136" s="168" t="s">
        <v>150</v>
      </c>
      <c r="F136" s="169" t="s">
        <v>151</v>
      </c>
      <c r="G136" s="170" t="s">
        <v>117</v>
      </c>
      <c r="H136" s="171">
        <v>2040</v>
      </c>
      <c r="I136" s="172"/>
      <c r="J136" s="173">
        <f>ROUND(I136*H136,2)</f>
        <v>0</v>
      </c>
      <c r="K136" s="169" t="s">
        <v>118</v>
      </c>
      <c r="L136" s="174"/>
      <c r="M136" s="175" t="s">
        <v>1</v>
      </c>
      <c r="N136" s="176" t="s">
        <v>38</v>
      </c>
      <c r="O136" s="68"/>
      <c r="P136" s="177">
        <f>O136*H136</f>
        <v>0</v>
      </c>
      <c r="Q136" s="177">
        <v>0</v>
      </c>
      <c r="R136" s="177">
        <f>Q136*H136</f>
        <v>0</v>
      </c>
      <c r="S136" s="177">
        <v>0</v>
      </c>
      <c r="T136" s="178">
        <f>S136*H136</f>
        <v>0</v>
      </c>
      <c r="U136" s="31"/>
      <c r="V136" s="31"/>
      <c r="W136" s="31"/>
      <c r="X136" s="31"/>
      <c r="Y136" s="31"/>
      <c r="Z136" s="31"/>
      <c r="AA136" s="31"/>
      <c r="AB136" s="31"/>
      <c r="AC136" s="31"/>
      <c r="AD136" s="31"/>
      <c r="AE136" s="31"/>
      <c r="AR136" s="179" t="s">
        <v>83</v>
      </c>
      <c r="AT136" s="179" t="s">
        <v>114</v>
      </c>
      <c r="AU136" s="179" t="s">
        <v>73</v>
      </c>
      <c r="AY136" s="14" t="s">
        <v>119</v>
      </c>
      <c r="BE136" s="180">
        <f>IF(N136="základní",J136,0)</f>
        <v>0</v>
      </c>
      <c r="BF136" s="180">
        <f>IF(N136="snížená",J136,0)</f>
        <v>0</v>
      </c>
      <c r="BG136" s="180">
        <f>IF(N136="zákl. přenesená",J136,0)</f>
        <v>0</v>
      </c>
      <c r="BH136" s="180">
        <f>IF(N136="sníž. přenesená",J136,0)</f>
        <v>0</v>
      </c>
      <c r="BI136" s="180">
        <f>IF(N136="nulová",J136,0)</f>
        <v>0</v>
      </c>
      <c r="BJ136" s="14" t="s">
        <v>81</v>
      </c>
      <c r="BK136" s="180">
        <f>ROUND(I136*H136,2)</f>
        <v>0</v>
      </c>
      <c r="BL136" s="14" t="s">
        <v>81</v>
      </c>
      <c r="BM136" s="179" t="s">
        <v>152</v>
      </c>
    </row>
    <row r="137" spans="1:65" s="2" customFormat="1" ht="19.5">
      <c r="A137" s="31"/>
      <c r="B137" s="32"/>
      <c r="C137" s="33"/>
      <c r="D137" s="181" t="s">
        <v>121</v>
      </c>
      <c r="E137" s="33"/>
      <c r="F137" s="182" t="s">
        <v>151</v>
      </c>
      <c r="G137" s="33"/>
      <c r="H137" s="33"/>
      <c r="I137" s="183"/>
      <c r="J137" s="33"/>
      <c r="K137" s="33"/>
      <c r="L137" s="36"/>
      <c r="M137" s="184"/>
      <c r="N137" s="185"/>
      <c r="O137" s="68"/>
      <c r="P137" s="68"/>
      <c r="Q137" s="68"/>
      <c r="R137" s="68"/>
      <c r="S137" s="68"/>
      <c r="T137" s="69"/>
      <c r="U137" s="31"/>
      <c r="V137" s="31"/>
      <c r="W137" s="31"/>
      <c r="X137" s="31"/>
      <c r="Y137" s="31"/>
      <c r="Z137" s="31"/>
      <c r="AA137" s="31"/>
      <c r="AB137" s="31"/>
      <c r="AC137" s="31"/>
      <c r="AD137" s="31"/>
      <c r="AE137" s="31"/>
      <c r="AT137" s="14" t="s">
        <v>121</v>
      </c>
      <c r="AU137" s="14" t="s">
        <v>73</v>
      </c>
    </row>
    <row r="138" spans="1:65" s="2" customFormat="1" ht="24">
      <c r="A138" s="31"/>
      <c r="B138" s="32"/>
      <c r="C138" s="167" t="s">
        <v>153</v>
      </c>
      <c r="D138" s="167" t="s">
        <v>114</v>
      </c>
      <c r="E138" s="168" t="s">
        <v>154</v>
      </c>
      <c r="F138" s="169" t="s">
        <v>155</v>
      </c>
      <c r="G138" s="170" t="s">
        <v>156</v>
      </c>
      <c r="H138" s="171">
        <v>3</v>
      </c>
      <c r="I138" s="172"/>
      <c r="J138" s="173">
        <f>ROUND(I138*H138,2)</f>
        <v>0</v>
      </c>
      <c r="K138" s="169" t="s">
        <v>118</v>
      </c>
      <c r="L138" s="174"/>
      <c r="M138" s="175" t="s">
        <v>1</v>
      </c>
      <c r="N138" s="176" t="s">
        <v>38</v>
      </c>
      <c r="O138" s="68"/>
      <c r="P138" s="177">
        <f>O138*H138</f>
        <v>0</v>
      </c>
      <c r="Q138" s="177">
        <v>0</v>
      </c>
      <c r="R138" s="177">
        <f>Q138*H138</f>
        <v>0</v>
      </c>
      <c r="S138" s="177">
        <v>0</v>
      </c>
      <c r="T138" s="178">
        <f>S138*H138</f>
        <v>0</v>
      </c>
      <c r="U138" s="31"/>
      <c r="V138" s="31"/>
      <c r="W138" s="31"/>
      <c r="X138" s="31"/>
      <c r="Y138" s="31"/>
      <c r="Z138" s="31"/>
      <c r="AA138" s="31"/>
      <c r="AB138" s="31"/>
      <c r="AC138" s="31"/>
      <c r="AD138" s="31"/>
      <c r="AE138" s="31"/>
      <c r="AR138" s="179" t="s">
        <v>157</v>
      </c>
      <c r="AT138" s="179" t="s">
        <v>114</v>
      </c>
      <c r="AU138" s="179" t="s">
        <v>73</v>
      </c>
      <c r="AY138" s="14" t="s">
        <v>119</v>
      </c>
      <c r="BE138" s="180">
        <f>IF(N138="základní",J138,0)</f>
        <v>0</v>
      </c>
      <c r="BF138" s="180">
        <f>IF(N138="snížená",J138,0)</f>
        <v>0</v>
      </c>
      <c r="BG138" s="180">
        <f>IF(N138="zákl. přenesená",J138,0)</f>
        <v>0</v>
      </c>
      <c r="BH138" s="180">
        <f>IF(N138="sníž. přenesená",J138,0)</f>
        <v>0</v>
      </c>
      <c r="BI138" s="180">
        <f>IF(N138="nulová",J138,0)</f>
        <v>0</v>
      </c>
      <c r="BJ138" s="14" t="s">
        <v>81</v>
      </c>
      <c r="BK138" s="180">
        <f>ROUND(I138*H138,2)</f>
        <v>0</v>
      </c>
      <c r="BL138" s="14" t="s">
        <v>157</v>
      </c>
      <c r="BM138" s="179" t="s">
        <v>158</v>
      </c>
    </row>
    <row r="139" spans="1:65" s="2" customFormat="1" ht="11.25">
      <c r="A139" s="31"/>
      <c r="B139" s="32"/>
      <c r="C139" s="33"/>
      <c r="D139" s="181" t="s">
        <v>121</v>
      </c>
      <c r="E139" s="33"/>
      <c r="F139" s="182" t="s">
        <v>155</v>
      </c>
      <c r="G139" s="33"/>
      <c r="H139" s="33"/>
      <c r="I139" s="183"/>
      <c r="J139" s="33"/>
      <c r="K139" s="33"/>
      <c r="L139" s="36"/>
      <c r="M139" s="184"/>
      <c r="N139" s="185"/>
      <c r="O139" s="68"/>
      <c r="P139" s="68"/>
      <c r="Q139" s="68"/>
      <c r="R139" s="68"/>
      <c r="S139" s="68"/>
      <c r="T139" s="69"/>
      <c r="U139" s="31"/>
      <c r="V139" s="31"/>
      <c r="W139" s="31"/>
      <c r="X139" s="31"/>
      <c r="Y139" s="31"/>
      <c r="Z139" s="31"/>
      <c r="AA139" s="31"/>
      <c r="AB139" s="31"/>
      <c r="AC139" s="31"/>
      <c r="AD139" s="31"/>
      <c r="AE139" s="31"/>
      <c r="AT139" s="14" t="s">
        <v>121</v>
      </c>
      <c r="AU139" s="14" t="s">
        <v>73</v>
      </c>
    </row>
    <row r="140" spans="1:65" s="2" customFormat="1" ht="36">
      <c r="A140" s="31"/>
      <c r="B140" s="32"/>
      <c r="C140" s="167" t="s">
        <v>159</v>
      </c>
      <c r="D140" s="167" t="s">
        <v>114</v>
      </c>
      <c r="E140" s="168" t="s">
        <v>160</v>
      </c>
      <c r="F140" s="169" t="s">
        <v>161</v>
      </c>
      <c r="G140" s="170" t="s">
        <v>156</v>
      </c>
      <c r="H140" s="171">
        <v>10</v>
      </c>
      <c r="I140" s="172"/>
      <c r="J140" s="173">
        <f>ROUND(I140*H140,2)</f>
        <v>0</v>
      </c>
      <c r="K140" s="169" t="s">
        <v>118</v>
      </c>
      <c r="L140" s="174"/>
      <c r="M140" s="175" t="s">
        <v>1</v>
      </c>
      <c r="N140" s="176" t="s">
        <v>38</v>
      </c>
      <c r="O140" s="68"/>
      <c r="P140" s="177">
        <f>O140*H140</f>
        <v>0</v>
      </c>
      <c r="Q140" s="177">
        <v>0</v>
      </c>
      <c r="R140" s="177">
        <f>Q140*H140</f>
        <v>0</v>
      </c>
      <c r="S140" s="177">
        <v>0</v>
      </c>
      <c r="T140" s="178">
        <f>S140*H140</f>
        <v>0</v>
      </c>
      <c r="U140" s="31"/>
      <c r="V140" s="31"/>
      <c r="W140" s="31"/>
      <c r="X140" s="31"/>
      <c r="Y140" s="31"/>
      <c r="Z140" s="31"/>
      <c r="AA140" s="31"/>
      <c r="AB140" s="31"/>
      <c r="AC140" s="31"/>
      <c r="AD140" s="31"/>
      <c r="AE140" s="31"/>
      <c r="AR140" s="179" t="s">
        <v>83</v>
      </c>
      <c r="AT140" s="179" t="s">
        <v>114</v>
      </c>
      <c r="AU140" s="179" t="s">
        <v>73</v>
      </c>
      <c r="AY140" s="14" t="s">
        <v>119</v>
      </c>
      <c r="BE140" s="180">
        <f>IF(N140="základní",J140,0)</f>
        <v>0</v>
      </c>
      <c r="BF140" s="180">
        <f>IF(N140="snížená",J140,0)</f>
        <v>0</v>
      </c>
      <c r="BG140" s="180">
        <f>IF(N140="zákl. přenesená",J140,0)</f>
        <v>0</v>
      </c>
      <c r="BH140" s="180">
        <f>IF(N140="sníž. přenesená",J140,0)</f>
        <v>0</v>
      </c>
      <c r="BI140" s="180">
        <f>IF(N140="nulová",J140,0)</f>
        <v>0</v>
      </c>
      <c r="BJ140" s="14" t="s">
        <v>81</v>
      </c>
      <c r="BK140" s="180">
        <f>ROUND(I140*H140,2)</f>
        <v>0</v>
      </c>
      <c r="BL140" s="14" t="s">
        <v>81</v>
      </c>
      <c r="BM140" s="179" t="s">
        <v>162</v>
      </c>
    </row>
    <row r="141" spans="1:65" s="2" customFormat="1" ht="19.5">
      <c r="A141" s="31"/>
      <c r="B141" s="32"/>
      <c r="C141" s="33"/>
      <c r="D141" s="181" t="s">
        <v>121</v>
      </c>
      <c r="E141" s="33"/>
      <c r="F141" s="182" t="s">
        <v>161</v>
      </c>
      <c r="G141" s="33"/>
      <c r="H141" s="33"/>
      <c r="I141" s="183"/>
      <c r="J141" s="33"/>
      <c r="K141" s="33"/>
      <c r="L141" s="36"/>
      <c r="M141" s="184"/>
      <c r="N141" s="185"/>
      <c r="O141" s="68"/>
      <c r="P141" s="68"/>
      <c r="Q141" s="68"/>
      <c r="R141" s="68"/>
      <c r="S141" s="68"/>
      <c r="T141" s="69"/>
      <c r="U141" s="31"/>
      <c r="V141" s="31"/>
      <c r="W141" s="31"/>
      <c r="X141" s="31"/>
      <c r="Y141" s="31"/>
      <c r="Z141" s="31"/>
      <c r="AA141" s="31"/>
      <c r="AB141" s="31"/>
      <c r="AC141" s="31"/>
      <c r="AD141" s="31"/>
      <c r="AE141" s="31"/>
      <c r="AT141" s="14" t="s">
        <v>121</v>
      </c>
      <c r="AU141" s="14" t="s">
        <v>73</v>
      </c>
    </row>
    <row r="142" spans="1:65" s="2" customFormat="1" ht="16.5" customHeight="1">
      <c r="A142" s="31"/>
      <c r="B142" s="32"/>
      <c r="C142" s="167" t="s">
        <v>163</v>
      </c>
      <c r="D142" s="167" t="s">
        <v>114</v>
      </c>
      <c r="E142" s="168" t="s">
        <v>164</v>
      </c>
      <c r="F142" s="169" t="s">
        <v>165</v>
      </c>
      <c r="G142" s="170" t="s">
        <v>117</v>
      </c>
      <c r="H142" s="171">
        <v>4765</v>
      </c>
      <c r="I142" s="172"/>
      <c r="J142" s="173">
        <f>ROUND(I142*H142,2)</f>
        <v>0</v>
      </c>
      <c r="K142" s="169" t="s">
        <v>1</v>
      </c>
      <c r="L142" s="174"/>
      <c r="M142" s="175" t="s">
        <v>1</v>
      </c>
      <c r="N142" s="176" t="s">
        <v>38</v>
      </c>
      <c r="O142" s="68"/>
      <c r="P142" s="177">
        <f>O142*H142</f>
        <v>0</v>
      </c>
      <c r="Q142" s="177">
        <v>0</v>
      </c>
      <c r="R142" s="177">
        <f>Q142*H142</f>
        <v>0</v>
      </c>
      <c r="S142" s="177">
        <v>0</v>
      </c>
      <c r="T142" s="178">
        <f>S142*H142</f>
        <v>0</v>
      </c>
      <c r="U142" s="31"/>
      <c r="V142" s="31"/>
      <c r="W142" s="31"/>
      <c r="X142" s="31"/>
      <c r="Y142" s="31"/>
      <c r="Z142" s="31"/>
      <c r="AA142" s="31"/>
      <c r="AB142" s="31"/>
      <c r="AC142" s="31"/>
      <c r="AD142" s="31"/>
      <c r="AE142" s="31"/>
      <c r="AR142" s="179" t="s">
        <v>83</v>
      </c>
      <c r="AT142" s="179" t="s">
        <v>114</v>
      </c>
      <c r="AU142" s="179" t="s">
        <v>73</v>
      </c>
      <c r="AY142" s="14" t="s">
        <v>119</v>
      </c>
      <c r="BE142" s="180">
        <f>IF(N142="základní",J142,0)</f>
        <v>0</v>
      </c>
      <c r="BF142" s="180">
        <f>IF(N142="snížená",J142,0)</f>
        <v>0</v>
      </c>
      <c r="BG142" s="180">
        <f>IF(N142="zákl. přenesená",J142,0)</f>
        <v>0</v>
      </c>
      <c r="BH142" s="180">
        <f>IF(N142="sníž. přenesená",J142,0)</f>
        <v>0</v>
      </c>
      <c r="BI142" s="180">
        <f>IF(N142="nulová",J142,0)</f>
        <v>0</v>
      </c>
      <c r="BJ142" s="14" t="s">
        <v>81</v>
      </c>
      <c r="BK142" s="180">
        <f>ROUND(I142*H142,2)</f>
        <v>0</v>
      </c>
      <c r="BL142" s="14" t="s">
        <v>81</v>
      </c>
      <c r="BM142" s="179" t="s">
        <v>166</v>
      </c>
    </row>
    <row r="143" spans="1:65" s="2" customFormat="1" ht="29.25">
      <c r="A143" s="31"/>
      <c r="B143" s="32"/>
      <c r="C143" s="33"/>
      <c r="D143" s="181" t="s">
        <v>121</v>
      </c>
      <c r="E143" s="33"/>
      <c r="F143" s="182" t="s">
        <v>167</v>
      </c>
      <c r="G143" s="33"/>
      <c r="H143" s="33"/>
      <c r="I143" s="183"/>
      <c r="J143" s="33"/>
      <c r="K143" s="33"/>
      <c r="L143" s="36"/>
      <c r="M143" s="184"/>
      <c r="N143" s="185"/>
      <c r="O143" s="68"/>
      <c r="P143" s="68"/>
      <c r="Q143" s="68"/>
      <c r="R143" s="68"/>
      <c r="S143" s="68"/>
      <c r="T143" s="69"/>
      <c r="U143" s="31"/>
      <c r="V143" s="31"/>
      <c r="W143" s="31"/>
      <c r="X143" s="31"/>
      <c r="Y143" s="31"/>
      <c r="Z143" s="31"/>
      <c r="AA143" s="31"/>
      <c r="AB143" s="31"/>
      <c r="AC143" s="31"/>
      <c r="AD143" s="31"/>
      <c r="AE143" s="31"/>
      <c r="AT143" s="14" t="s">
        <v>121</v>
      </c>
      <c r="AU143" s="14" t="s">
        <v>73</v>
      </c>
    </row>
    <row r="144" spans="1:65" s="12" customFormat="1" ht="25.9" customHeight="1">
      <c r="B144" s="186"/>
      <c r="C144" s="187"/>
      <c r="D144" s="188" t="s">
        <v>72</v>
      </c>
      <c r="E144" s="189" t="s">
        <v>168</v>
      </c>
      <c r="F144" s="189" t="s">
        <v>169</v>
      </c>
      <c r="G144" s="187"/>
      <c r="H144" s="187"/>
      <c r="I144" s="190"/>
      <c r="J144" s="191">
        <f>BK144</f>
        <v>0</v>
      </c>
      <c r="K144" s="187"/>
      <c r="L144" s="192"/>
      <c r="M144" s="193"/>
      <c r="N144" s="194"/>
      <c r="O144" s="194"/>
      <c r="P144" s="195">
        <f>P145</f>
        <v>0</v>
      </c>
      <c r="Q144" s="194"/>
      <c r="R144" s="195">
        <f>R145</f>
        <v>0</v>
      </c>
      <c r="S144" s="194"/>
      <c r="T144" s="196">
        <f>T145</f>
        <v>0</v>
      </c>
      <c r="AR144" s="197" t="s">
        <v>81</v>
      </c>
      <c r="AT144" s="198" t="s">
        <v>72</v>
      </c>
      <c r="AU144" s="198" t="s">
        <v>73</v>
      </c>
      <c r="AY144" s="197" t="s">
        <v>119</v>
      </c>
      <c r="BK144" s="199">
        <f>BK145</f>
        <v>0</v>
      </c>
    </row>
    <row r="145" spans="1:65" s="12" customFormat="1" ht="22.9" customHeight="1">
      <c r="B145" s="186"/>
      <c r="C145" s="187"/>
      <c r="D145" s="188" t="s">
        <v>72</v>
      </c>
      <c r="E145" s="200" t="s">
        <v>133</v>
      </c>
      <c r="F145" s="200" t="s">
        <v>170</v>
      </c>
      <c r="G145" s="187"/>
      <c r="H145" s="187"/>
      <c r="I145" s="190"/>
      <c r="J145" s="201">
        <f>BK145</f>
        <v>0</v>
      </c>
      <c r="K145" s="187"/>
      <c r="L145" s="192"/>
      <c r="M145" s="193"/>
      <c r="N145" s="194"/>
      <c r="O145" s="194"/>
      <c r="P145" s="195">
        <f>SUM(P146:P153)</f>
        <v>0</v>
      </c>
      <c r="Q145" s="194"/>
      <c r="R145" s="195">
        <f>SUM(R146:R153)</f>
        <v>0</v>
      </c>
      <c r="S145" s="194"/>
      <c r="T145" s="196">
        <f>SUM(T146:T153)</f>
        <v>0</v>
      </c>
      <c r="AR145" s="197" t="s">
        <v>81</v>
      </c>
      <c r="AT145" s="198" t="s">
        <v>72</v>
      </c>
      <c r="AU145" s="198" t="s">
        <v>81</v>
      </c>
      <c r="AY145" s="197" t="s">
        <v>119</v>
      </c>
      <c r="BK145" s="199">
        <f>SUM(BK146:BK153)</f>
        <v>0</v>
      </c>
    </row>
    <row r="146" spans="1:65" s="2" customFormat="1" ht="24">
      <c r="A146" s="31"/>
      <c r="B146" s="32"/>
      <c r="C146" s="202" t="s">
        <v>171</v>
      </c>
      <c r="D146" s="202" t="s">
        <v>172</v>
      </c>
      <c r="E146" s="203" t="s">
        <v>173</v>
      </c>
      <c r="F146" s="204" t="s">
        <v>174</v>
      </c>
      <c r="G146" s="205" t="s">
        <v>175</v>
      </c>
      <c r="H146" s="206">
        <v>1164</v>
      </c>
      <c r="I146" s="207"/>
      <c r="J146" s="208">
        <f>ROUND(I146*H146,2)</f>
        <v>0</v>
      </c>
      <c r="K146" s="204" t="s">
        <v>118</v>
      </c>
      <c r="L146" s="36"/>
      <c r="M146" s="209" t="s">
        <v>1</v>
      </c>
      <c r="N146" s="210" t="s">
        <v>38</v>
      </c>
      <c r="O146" s="68"/>
      <c r="P146" s="177">
        <f>O146*H146</f>
        <v>0</v>
      </c>
      <c r="Q146" s="177">
        <v>0</v>
      </c>
      <c r="R146" s="177">
        <f>Q146*H146</f>
        <v>0</v>
      </c>
      <c r="S146" s="177">
        <v>0</v>
      </c>
      <c r="T146" s="178">
        <f>S146*H146</f>
        <v>0</v>
      </c>
      <c r="U146" s="31"/>
      <c r="V146" s="31"/>
      <c r="W146" s="31"/>
      <c r="X146" s="31"/>
      <c r="Y146" s="31"/>
      <c r="Z146" s="31"/>
      <c r="AA146" s="31"/>
      <c r="AB146" s="31"/>
      <c r="AC146" s="31"/>
      <c r="AD146" s="31"/>
      <c r="AE146" s="31"/>
      <c r="AR146" s="179" t="s">
        <v>81</v>
      </c>
      <c r="AT146" s="179" t="s">
        <v>172</v>
      </c>
      <c r="AU146" s="179" t="s">
        <v>83</v>
      </c>
      <c r="AY146" s="14" t="s">
        <v>119</v>
      </c>
      <c r="BE146" s="180">
        <f>IF(N146="základní",J146,0)</f>
        <v>0</v>
      </c>
      <c r="BF146" s="180">
        <f>IF(N146="snížená",J146,0)</f>
        <v>0</v>
      </c>
      <c r="BG146" s="180">
        <f>IF(N146="zákl. přenesená",J146,0)</f>
        <v>0</v>
      </c>
      <c r="BH146" s="180">
        <f>IF(N146="sníž. přenesená",J146,0)</f>
        <v>0</v>
      </c>
      <c r="BI146" s="180">
        <f>IF(N146="nulová",J146,0)</f>
        <v>0</v>
      </c>
      <c r="BJ146" s="14" t="s">
        <v>81</v>
      </c>
      <c r="BK146" s="180">
        <f>ROUND(I146*H146,2)</f>
        <v>0</v>
      </c>
      <c r="BL146" s="14" t="s">
        <v>81</v>
      </c>
      <c r="BM146" s="179" t="s">
        <v>176</v>
      </c>
    </row>
    <row r="147" spans="1:65" s="2" customFormat="1" ht="39">
      <c r="A147" s="31"/>
      <c r="B147" s="32"/>
      <c r="C147" s="33"/>
      <c r="D147" s="181" t="s">
        <v>121</v>
      </c>
      <c r="E147" s="33"/>
      <c r="F147" s="182" t="s">
        <v>177</v>
      </c>
      <c r="G147" s="33"/>
      <c r="H147" s="33"/>
      <c r="I147" s="183"/>
      <c r="J147" s="33"/>
      <c r="K147" s="33"/>
      <c r="L147" s="36"/>
      <c r="M147" s="184"/>
      <c r="N147" s="185"/>
      <c r="O147" s="68"/>
      <c r="P147" s="68"/>
      <c r="Q147" s="68"/>
      <c r="R147" s="68"/>
      <c r="S147" s="68"/>
      <c r="T147" s="69"/>
      <c r="U147" s="31"/>
      <c r="V147" s="31"/>
      <c r="W147" s="31"/>
      <c r="X147" s="31"/>
      <c r="Y147" s="31"/>
      <c r="Z147" s="31"/>
      <c r="AA147" s="31"/>
      <c r="AB147" s="31"/>
      <c r="AC147" s="31"/>
      <c r="AD147" s="31"/>
      <c r="AE147" s="31"/>
      <c r="AT147" s="14" t="s">
        <v>121</v>
      </c>
      <c r="AU147" s="14" t="s">
        <v>83</v>
      </c>
    </row>
    <row r="148" spans="1:65" s="2" customFormat="1" ht="21.75" customHeight="1">
      <c r="A148" s="31"/>
      <c r="B148" s="32"/>
      <c r="C148" s="167" t="s">
        <v>178</v>
      </c>
      <c r="D148" s="167" t="s">
        <v>114</v>
      </c>
      <c r="E148" s="168" t="s">
        <v>179</v>
      </c>
      <c r="F148" s="169" t="s">
        <v>180</v>
      </c>
      <c r="G148" s="170" t="s">
        <v>156</v>
      </c>
      <c r="H148" s="171">
        <v>20</v>
      </c>
      <c r="I148" s="172"/>
      <c r="J148" s="173">
        <f>ROUND(I148*H148,2)</f>
        <v>0</v>
      </c>
      <c r="K148" s="169" t="s">
        <v>118</v>
      </c>
      <c r="L148" s="174"/>
      <c r="M148" s="175" t="s">
        <v>1</v>
      </c>
      <c r="N148" s="176" t="s">
        <v>38</v>
      </c>
      <c r="O148" s="68"/>
      <c r="P148" s="177">
        <f>O148*H148</f>
        <v>0</v>
      </c>
      <c r="Q148" s="177">
        <v>0</v>
      </c>
      <c r="R148" s="177">
        <f>Q148*H148</f>
        <v>0</v>
      </c>
      <c r="S148" s="177">
        <v>0</v>
      </c>
      <c r="T148" s="178">
        <f>S148*H148</f>
        <v>0</v>
      </c>
      <c r="U148" s="31"/>
      <c r="V148" s="31"/>
      <c r="W148" s="31"/>
      <c r="X148" s="31"/>
      <c r="Y148" s="31"/>
      <c r="Z148" s="31"/>
      <c r="AA148" s="31"/>
      <c r="AB148" s="31"/>
      <c r="AC148" s="31"/>
      <c r="AD148" s="31"/>
      <c r="AE148" s="31"/>
      <c r="AR148" s="179" t="s">
        <v>83</v>
      </c>
      <c r="AT148" s="179" t="s">
        <v>114</v>
      </c>
      <c r="AU148" s="179" t="s">
        <v>83</v>
      </c>
      <c r="AY148" s="14" t="s">
        <v>119</v>
      </c>
      <c r="BE148" s="180">
        <f>IF(N148="základní",J148,0)</f>
        <v>0</v>
      </c>
      <c r="BF148" s="180">
        <f>IF(N148="snížená",J148,0)</f>
        <v>0</v>
      </c>
      <c r="BG148" s="180">
        <f>IF(N148="zákl. přenesená",J148,0)</f>
        <v>0</v>
      </c>
      <c r="BH148" s="180">
        <f>IF(N148="sníž. přenesená",J148,0)</f>
        <v>0</v>
      </c>
      <c r="BI148" s="180">
        <f>IF(N148="nulová",J148,0)</f>
        <v>0</v>
      </c>
      <c r="BJ148" s="14" t="s">
        <v>81</v>
      </c>
      <c r="BK148" s="180">
        <f>ROUND(I148*H148,2)</f>
        <v>0</v>
      </c>
      <c r="BL148" s="14" t="s">
        <v>81</v>
      </c>
      <c r="BM148" s="179" t="s">
        <v>181</v>
      </c>
    </row>
    <row r="149" spans="1:65" s="2" customFormat="1" ht="11.25">
      <c r="A149" s="31"/>
      <c r="B149" s="32"/>
      <c r="C149" s="33"/>
      <c r="D149" s="181" t="s">
        <v>121</v>
      </c>
      <c r="E149" s="33"/>
      <c r="F149" s="182" t="s">
        <v>182</v>
      </c>
      <c r="G149" s="33"/>
      <c r="H149" s="33"/>
      <c r="I149" s="183"/>
      <c r="J149" s="33"/>
      <c r="K149" s="33"/>
      <c r="L149" s="36"/>
      <c r="M149" s="184"/>
      <c r="N149" s="185"/>
      <c r="O149" s="68"/>
      <c r="P149" s="68"/>
      <c r="Q149" s="68"/>
      <c r="R149" s="68"/>
      <c r="S149" s="68"/>
      <c r="T149" s="69"/>
      <c r="U149" s="31"/>
      <c r="V149" s="31"/>
      <c r="W149" s="31"/>
      <c r="X149" s="31"/>
      <c r="Y149" s="31"/>
      <c r="Z149" s="31"/>
      <c r="AA149" s="31"/>
      <c r="AB149" s="31"/>
      <c r="AC149" s="31"/>
      <c r="AD149" s="31"/>
      <c r="AE149" s="31"/>
      <c r="AT149" s="14" t="s">
        <v>121</v>
      </c>
      <c r="AU149" s="14" t="s">
        <v>83</v>
      </c>
    </row>
    <row r="150" spans="1:65" s="2" customFormat="1" ht="24">
      <c r="A150" s="31"/>
      <c r="B150" s="32"/>
      <c r="C150" s="167" t="s">
        <v>8</v>
      </c>
      <c r="D150" s="167" t="s">
        <v>114</v>
      </c>
      <c r="E150" s="168" t="s">
        <v>183</v>
      </c>
      <c r="F150" s="169" t="s">
        <v>184</v>
      </c>
      <c r="G150" s="170" t="s">
        <v>117</v>
      </c>
      <c r="H150" s="171">
        <v>1800</v>
      </c>
      <c r="I150" s="172"/>
      <c r="J150" s="173">
        <f>ROUND(I150*H150,2)</f>
        <v>0</v>
      </c>
      <c r="K150" s="169" t="s">
        <v>118</v>
      </c>
      <c r="L150" s="174"/>
      <c r="M150" s="175" t="s">
        <v>1</v>
      </c>
      <c r="N150" s="176" t="s">
        <v>38</v>
      </c>
      <c r="O150" s="68"/>
      <c r="P150" s="177">
        <f>O150*H150</f>
        <v>0</v>
      </c>
      <c r="Q150" s="177">
        <v>0</v>
      </c>
      <c r="R150" s="177">
        <f>Q150*H150</f>
        <v>0</v>
      </c>
      <c r="S150" s="177">
        <v>0</v>
      </c>
      <c r="T150" s="178">
        <f>S150*H150</f>
        <v>0</v>
      </c>
      <c r="U150" s="31"/>
      <c r="V150" s="31"/>
      <c r="W150" s="31"/>
      <c r="X150" s="31"/>
      <c r="Y150" s="31"/>
      <c r="Z150" s="31"/>
      <c r="AA150" s="31"/>
      <c r="AB150" s="31"/>
      <c r="AC150" s="31"/>
      <c r="AD150" s="31"/>
      <c r="AE150" s="31"/>
      <c r="AR150" s="179" t="s">
        <v>83</v>
      </c>
      <c r="AT150" s="179" t="s">
        <v>114</v>
      </c>
      <c r="AU150" s="179" t="s">
        <v>83</v>
      </c>
      <c r="AY150" s="14" t="s">
        <v>119</v>
      </c>
      <c r="BE150" s="180">
        <f>IF(N150="základní",J150,0)</f>
        <v>0</v>
      </c>
      <c r="BF150" s="180">
        <f>IF(N150="snížená",J150,0)</f>
        <v>0</v>
      </c>
      <c r="BG150" s="180">
        <f>IF(N150="zákl. přenesená",J150,0)</f>
        <v>0</v>
      </c>
      <c r="BH150" s="180">
        <f>IF(N150="sníž. přenesená",J150,0)</f>
        <v>0</v>
      </c>
      <c r="BI150" s="180">
        <f>IF(N150="nulová",J150,0)</f>
        <v>0</v>
      </c>
      <c r="BJ150" s="14" t="s">
        <v>81</v>
      </c>
      <c r="BK150" s="180">
        <f>ROUND(I150*H150,2)</f>
        <v>0</v>
      </c>
      <c r="BL150" s="14" t="s">
        <v>81</v>
      </c>
      <c r="BM150" s="179" t="s">
        <v>185</v>
      </c>
    </row>
    <row r="151" spans="1:65" s="2" customFormat="1" ht="19.5">
      <c r="A151" s="31"/>
      <c r="B151" s="32"/>
      <c r="C151" s="33"/>
      <c r="D151" s="181" t="s">
        <v>121</v>
      </c>
      <c r="E151" s="33"/>
      <c r="F151" s="182" t="s">
        <v>184</v>
      </c>
      <c r="G151" s="33"/>
      <c r="H151" s="33"/>
      <c r="I151" s="183"/>
      <c r="J151" s="33"/>
      <c r="K151" s="33"/>
      <c r="L151" s="36"/>
      <c r="M151" s="184"/>
      <c r="N151" s="185"/>
      <c r="O151" s="68"/>
      <c r="P151" s="68"/>
      <c r="Q151" s="68"/>
      <c r="R151" s="68"/>
      <c r="S151" s="68"/>
      <c r="T151" s="69"/>
      <c r="U151" s="31"/>
      <c r="V151" s="31"/>
      <c r="W151" s="31"/>
      <c r="X151" s="31"/>
      <c r="Y151" s="31"/>
      <c r="Z151" s="31"/>
      <c r="AA151" s="31"/>
      <c r="AB151" s="31"/>
      <c r="AC151" s="31"/>
      <c r="AD151" s="31"/>
      <c r="AE151" s="31"/>
      <c r="AT151" s="14" t="s">
        <v>121</v>
      </c>
      <c r="AU151" s="14" t="s">
        <v>83</v>
      </c>
    </row>
    <row r="152" spans="1:65" s="2" customFormat="1" ht="24">
      <c r="A152" s="31"/>
      <c r="B152" s="32"/>
      <c r="C152" s="167" t="s">
        <v>186</v>
      </c>
      <c r="D152" s="167" t="s">
        <v>114</v>
      </c>
      <c r="E152" s="168" t="s">
        <v>187</v>
      </c>
      <c r="F152" s="169" t="s">
        <v>188</v>
      </c>
      <c r="G152" s="170" t="s">
        <v>156</v>
      </c>
      <c r="H152" s="171">
        <v>400</v>
      </c>
      <c r="I152" s="172"/>
      <c r="J152" s="173">
        <f>ROUND(I152*H152,2)</f>
        <v>0</v>
      </c>
      <c r="K152" s="169" t="s">
        <v>118</v>
      </c>
      <c r="L152" s="174"/>
      <c r="M152" s="175" t="s">
        <v>1</v>
      </c>
      <c r="N152" s="176" t="s">
        <v>38</v>
      </c>
      <c r="O152" s="68"/>
      <c r="P152" s="177">
        <f>O152*H152</f>
        <v>0</v>
      </c>
      <c r="Q152" s="177">
        <v>0</v>
      </c>
      <c r="R152" s="177">
        <f>Q152*H152</f>
        <v>0</v>
      </c>
      <c r="S152" s="177">
        <v>0</v>
      </c>
      <c r="T152" s="178">
        <f>S152*H152</f>
        <v>0</v>
      </c>
      <c r="U152" s="31"/>
      <c r="V152" s="31"/>
      <c r="W152" s="31"/>
      <c r="X152" s="31"/>
      <c r="Y152" s="31"/>
      <c r="Z152" s="31"/>
      <c r="AA152" s="31"/>
      <c r="AB152" s="31"/>
      <c r="AC152" s="31"/>
      <c r="AD152" s="31"/>
      <c r="AE152" s="31"/>
      <c r="AR152" s="179" t="s">
        <v>83</v>
      </c>
      <c r="AT152" s="179" t="s">
        <v>114</v>
      </c>
      <c r="AU152" s="179" t="s">
        <v>83</v>
      </c>
      <c r="AY152" s="14" t="s">
        <v>119</v>
      </c>
      <c r="BE152" s="180">
        <f>IF(N152="základní",J152,0)</f>
        <v>0</v>
      </c>
      <c r="BF152" s="180">
        <f>IF(N152="snížená",J152,0)</f>
        <v>0</v>
      </c>
      <c r="BG152" s="180">
        <f>IF(N152="zákl. přenesená",J152,0)</f>
        <v>0</v>
      </c>
      <c r="BH152" s="180">
        <f>IF(N152="sníž. přenesená",J152,0)</f>
        <v>0</v>
      </c>
      <c r="BI152" s="180">
        <f>IF(N152="nulová",J152,0)</f>
        <v>0</v>
      </c>
      <c r="BJ152" s="14" t="s">
        <v>81</v>
      </c>
      <c r="BK152" s="180">
        <f>ROUND(I152*H152,2)</f>
        <v>0</v>
      </c>
      <c r="BL152" s="14" t="s">
        <v>81</v>
      </c>
      <c r="BM152" s="179" t="s">
        <v>189</v>
      </c>
    </row>
    <row r="153" spans="1:65" s="2" customFormat="1" ht="11.25">
      <c r="A153" s="31"/>
      <c r="B153" s="32"/>
      <c r="C153" s="33"/>
      <c r="D153" s="181" t="s">
        <v>121</v>
      </c>
      <c r="E153" s="33"/>
      <c r="F153" s="182" t="s">
        <v>188</v>
      </c>
      <c r="G153" s="33"/>
      <c r="H153" s="33"/>
      <c r="I153" s="183"/>
      <c r="J153" s="33"/>
      <c r="K153" s="33"/>
      <c r="L153" s="36"/>
      <c r="M153" s="184"/>
      <c r="N153" s="185"/>
      <c r="O153" s="68"/>
      <c r="P153" s="68"/>
      <c r="Q153" s="68"/>
      <c r="R153" s="68"/>
      <c r="S153" s="68"/>
      <c r="T153" s="69"/>
      <c r="U153" s="31"/>
      <c r="V153" s="31"/>
      <c r="W153" s="31"/>
      <c r="X153" s="31"/>
      <c r="Y153" s="31"/>
      <c r="Z153" s="31"/>
      <c r="AA153" s="31"/>
      <c r="AB153" s="31"/>
      <c r="AC153" s="31"/>
      <c r="AD153" s="31"/>
      <c r="AE153" s="31"/>
      <c r="AT153" s="14" t="s">
        <v>121</v>
      </c>
      <c r="AU153" s="14" t="s">
        <v>83</v>
      </c>
    </row>
    <row r="154" spans="1:65" s="12" customFormat="1" ht="25.9" customHeight="1">
      <c r="B154" s="186"/>
      <c r="C154" s="187"/>
      <c r="D154" s="188" t="s">
        <v>72</v>
      </c>
      <c r="E154" s="189" t="s">
        <v>190</v>
      </c>
      <c r="F154" s="189" t="s">
        <v>191</v>
      </c>
      <c r="G154" s="187"/>
      <c r="H154" s="187"/>
      <c r="I154" s="190"/>
      <c r="J154" s="191">
        <f>BK154</f>
        <v>0</v>
      </c>
      <c r="K154" s="187"/>
      <c r="L154" s="192"/>
      <c r="M154" s="193"/>
      <c r="N154" s="194"/>
      <c r="O154" s="194"/>
      <c r="P154" s="195">
        <f>SUM(P155:P226)</f>
        <v>0</v>
      </c>
      <c r="Q154" s="194"/>
      <c r="R154" s="195">
        <f>SUM(R155:R226)</f>
        <v>0</v>
      </c>
      <c r="S154" s="194"/>
      <c r="T154" s="196">
        <f>SUM(T155:T226)</f>
        <v>0</v>
      </c>
      <c r="AR154" s="197" t="s">
        <v>129</v>
      </c>
      <c r="AT154" s="198" t="s">
        <v>72</v>
      </c>
      <c r="AU154" s="198" t="s">
        <v>73</v>
      </c>
      <c r="AY154" s="197" t="s">
        <v>119</v>
      </c>
      <c r="BK154" s="199">
        <f>SUM(BK155:BK226)</f>
        <v>0</v>
      </c>
    </row>
    <row r="155" spans="1:65" s="2" customFormat="1" ht="33" customHeight="1">
      <c r="A155" s="31"/>
      <c r="B155" s="32"/>
      <c r="C155" s="202" t="s">
        <v>192</v>
      </c>
      <c r="D155" s="202" t="s">
        <v>172</v>
      </c>
      <c r="E155" s="203" t="s">
        <v>193</v>
      </c>
      <c r="F155" s="204" t="s">
        <v>194</v>
      </c>
      <c r="G155" s="205" t="s">
        <v>117</v>
      </c>
      <c r="H155" s="206">
        <v>2080</v>
      </c>
      <c r="I155" s="207"/>
      <c r="J155" s="208">
        <f>ROUND(I155*H155,2)</f>
        <v>0</v>
      </c>
      <c r="K155" s="204" t="s">
        <v>118</v>
      </c>
      <c r="L155" s="36"/>
      <c r="M155" s="209" t="s">
        <v>1</v>
      </c>
      <c r="N155" s="210" t="s">
        <v>38</v>
      </c>
      <c r="O155" s="68"/>
      <c r="P155" s="177">
        <f>O155*H155</f>
        <v>0</v>
      </c>
      <c r="Q155" s="177">
        <v>0</v>
      </c>
      <c r="R155" s="177">
        <f>Q155*H155</f>
        <v>0</v>
      </c>
      <c r="S155" s="177">
        <v>0</v>
      </c>
      <c r="T155" s="178">
        <f>S155*H155</f>
        <v>0</v>
      </c>
      <c r="U155" s="31"/>
      <c r="V155" s="31"/>
      <c r="W155" s="31"/>
      <c r="X155" s="31"/>
      <c r="Y155" s="31"/>
      <c r="Z155" s="31"/>
      <c r="AA155" s="31"/>
      <c r="AB155" s="31"/>
      <c r="AC155" s="31"/>
      <c r="AD155" s="31"/>
      <c r="AE155" s="31"/>
      <c r="AR155" s="179" t="s">
        <v>81</v>
      </c>
      <c r="AT155" s="179" t="s">
        <v>172</v>
      </c>
      <c r="AU155" s="179" t="s">
        <v>81</v>
      </c>
      <c r="AY155" s="14" t="s">
        <v>119</v>
      </c>
      <c r="BE155" s="180">
        <f>IF(N155="základní",J155,0)</f>
        <v>0</v>
      </c>
      <c r="BF155" s="180">
        <f>IF(N155="snížená",J155,0)</f>
        <v>0</v>
      </c>
      <c r="BG155" s="180">
        <f>IF(N155="zákl. přenesená",J155,0)</f>
        <v>0</v>
      </c>
      <c r="BH155" s="180">
        <f>IF(N155="sníž. přenesená",J155,0)</f>
        <v>0</v>
      </c>
      <c r="BI155" s="180">
        <f>IF(N155="nulová",J155,0)</f>
        <v>0</v>
      </c>
      <c r="BJ155" s="14" t="s">
        <v>81</v>
      </c>
      <c r="BK155" s="180">
        <f>ROUND(I155*H155,2)</f>
        <v>0</v>
      </c>
      <c r="BL155" s="14" t="s">
        <v>81</v>
      </c>
      <c r="BM155" s="179" t="s">
        <v>195</v>
      </c>
    </row>
    <row r="156" spans="1:65" s="2" customFormat="1" ht="29.25">
      <c r="A156" s="31"/>
      <c r="B156" s="32"/>
      <c r="C156" s="33"/>
      <c r="D156" s="181" t="s">
        <v>121</v>
      </c>
      <c r="E156" s="33"/>
      <c r="F156" s="182" t="s">
        <v>196</v>
      </c>
      <c r="G156" s="33"/>
      <c r="H156" s="33"/>
      <c r="I156" s="183"/>
      <c r="J156" s="33"/>
      <c r="K156" s="33"/>
      <c r="L156" s="36"/>
      <c r="M156" s="184"/>
      <c r="N156" s="185"/>
      <c r="O156" s="68"/>
      <c r="P156" s="68"/>
      <c r="Q156" s="68"/>
      <c r="R156" s="68"/>
      <c r="S156" s="68"/>
      <c r="T156" s="69"/>
      <c r="U156" s="31"/>
      <c r="V156" s="31"/>
      <c r="W156" s="31"/>
      <c r="X156" s="31"/>
      <c r="Y156" s="31"/>
      <c r="Z156" s="31"/>
      <c r="AA156" s="31"/>
      <c r="AB156" s="31"/>
      <c r="AC156" s="31"/>
      <c r="AD156" s="31"/>
      <c r="AE156" s="31"/>
      <c r="AT156" s="14" t="s">
        <v>121</v>
      </c>
      <c r="AU156" s="14" t="s">
        <v>81</v>
      </c>
    </row>
    <row r="157" spans="1:65" s="2" customFormat="1" ht="16.5" customHeight="1">
      <c r="A157" s="31"/>
      <c r="B157" s="32"/>
      <c r="C157" s="202" t="s">
        <v>197</v>
      </c>
      <c r="D157" s="202" t="s">
        <v>172</v>
      </c>
      <c r="E157" s="203" t="s">
        <v>198</v>
      </c>
      <c r="F157" s="204" t="s">
        <v>199</v>
      </c>
      <c r="G157" s="205" t="s">
        <v>117</v>
      </c>
      <c r="H157" s="206">
        <v>4765</v>
      </c>
      <c r="I157" s="207"/>
      <c r="J157" s="208">
        <f>ROUND(I157*H157,2)</f>
        <v>0</v>
      </c>
      <c r="K157" s="204" t="s">
        <v>118</v>
      </c>
      <c r="L157" s="36"/>
      <c r="M157" s="209" t="s">
        <v>1</v>
      </c>
      <c r="N157" s="210" t="s">
        <v>38</v>
      </c>
      <c r="O157" s="68"/>
      <c r="P157" s="177">
        <f>O157*H157</f>
        <v>0</v>
      </c>
      <c r="Q157" s="177">
        <v>0</v>
      </c>
      <c r="R157" s="177">
        <f>Q157*H157</f>
        <v>0</v>
      </c>
      <c r="S157" s="177">
        <v>0</v>
      </c>
      <c r="T157" s="178">
        <f>S157*H157</f>
        <v>0</v>
      </c>
      <c r="U157" s="31"/>
      <c r="V157" s="31"/>
      <c r="W157" s="31"/>
      <c r="X157" s="31"/>
      <c r="Y157" s="31"/>
      <c r="Z157" s="31"/>
      <c r="AA157" s="31"/>
      <c r="AB157" s="31"/>
      <c r="AC157" s="31"/>
      <c r="AD157" s="31"/>
      <c r="AE157" s="31"/>
      <c r="AR157" s="179" t="s">
        <v>81</v>
      </c>
      <c r="AT157" s="179" t="s">
        <v>172</v>
      </c>
      <c r="AU157" s="179" t="s">
        <v>81</v>
      </c>
      <c r="AY157" s="14" t="s">
        <v>119</v>
      </c>
      <c r="BE157" s="180">
        <f>IF(N157="základní",J157,0)</f>
        <v>0</v>
      </c>
      <c r="BF157" s="180">
        <f>IF(N157="snížená",J157,0)</f>
        <v>0</v>
      </c>
      <c r="BG157" s="180">
        <f>IF(N157="zákl. přenesená",J157,0)</f>
        <v>0</v>
      </c>
      <c r="BH157" s="180">
        <f>IF(N157="sníž. přenesená",J157,0)</f>
        <v>0</v>
      </c>
      <c r="BI157" s="180">
        <f>IF(N157="nulová",J157,0)</f>
        <v>0</v>
      </c>
      <c r="BJ157" s="14" t="s">
        <v>81</v>
      </c>
      <c r="BK157" s="180">
        <f>ROUND(I157*H157,2)</f>
        <v>0</v>
      </c>
      <c r="BL157" s="14" t="s">
        <v>81</v>
      </c>
      <c r="BM157" s="179" t="s">
        <v>200</v>
      </c>
    </row>
    <row r="158" spans="1:65" s="2" customFormat="1" ht="19.5">
      <c r="A158" s="31"/>
      <c r="B158" s="32"/>
      <c r="C158" s="33"/>
      <c r="D158" s="181" t="s">
        <v>121</v>
      </c>
      <c r="E158" s="33"/>
      <c r="F158" s="182" t="s">
        <v>201</v>
      </c>
      <c r="G158" s="33"/>
      <c r="H158" s="33"/>
      <c r="I158" s="183"/>
      <c r="J158" s="33"/>
      <c r="K158" s="33"/>
      <c r="L158" s="36"/>
      <c r="M158" s="184"/>
      <c r="N158" s="185"/>
      <c r="O158" s="68"/>
      <c r="P158" s="68"/>
      <c r="Q158" s="68"/>
      <c r="R158" s="68"/>
      <c r="S158" s="68"/>
      <c r="T158" s="69"/>
      <c r="U158" s="31"/>
      <c r="V158" s="31"/>
      <c r="W158" s="31"/>
      <c r="X158" s="31"/>
      <c r="Y158" s="31"/>
      <c r="Z158" s="31"/>
      <c r="AA158" s="31"/>
      <c r="AB158" s="31"/>
      <c r="AC158" s="31"/>
      <c r="AD158" s="31"/>
      <c r="AE158" s="31"/>
      <c r="AT158" s="14" t="s">
        <v>121</v>
      </c>
      <c r="AU158" s="14" t="s">
        <v>81</v>
      </c>
    </row>
    <row r="159" spans="1:65" s="2" customFormat="1" ht="16.5" customHeight="1">
      <c r="A159" s="31"/>
      <c r="B159" s="32"/>
      <c r="C159" s="202" t="s">
        <v>202</v>
      </c>
      <c r="D159" s="202" t="s">
        <v>172</v>
      </c>
      <c r="E159" s="203" t="s">
        <v>203</v>
      </c>
      <c r="F159" s="204" t="s">
        <v>204</v>
      </c>
      <c r="G159" s="205" t="s">
        <v>156</v>
      </c>
      <c r="H159" s="206">
        <v>10</v>
      </c>
      <c r="I159" s="207"/>
      <c r="J159" s="208">
        <f>ROUND(I159*H159,2)</f>
        <v>0</v>
      </c>
      <c r="K159" s="204" t="s">
        <v>118</v>
      </c>
      <c r="L159" s="36"/>
      <c r="M159" s="209" t="s">
        <v>1</v>
      </c>
      <c r="N159" s="210" t="s">
        <v>38</v>
      </c>
      <c r="O159" s="68"/>
      <c r="P159" s="177">
        <f>O159*H159</f>
        <v>0</v>
      </c>
      <c r="Q159" s="177">
        <v>0</v>
      </c>
      <c r="R159" s="177">
        <f>Q159*H159</f>
        <v>0</v>
      </c>
      <c r="S159" s="177">
        <v>0</v>
      </c>
      <c r="T159" s="178">
        <f>S159*H159</f>
        <v>0</v>
      </c>
      <c r="U159" s="31"/>
      <c r="V159" s="31"/>
      <c r="W159" s="31"/>
      <c r="X159" s="31"/>
      <c r="Y159" s="31"/>
      <c r="Z159" s="31"/>
      <c r="AA159" s="31"/>
      <c r="AB159" s="31"/>
      <c r="AC159" s="31"/>
      <c r="AD159" s="31"/>
      <c r="AE159" s="31"/>
      <c r="AR159" s="179" t="s">
        <v>81</v>
      </c>
      <c r="AT159" s="179" t="s">
        <v>172</v>
      </c>
      <c r="AU159" s="179" t="s">
        <v>81</v>
      </c>
      <c r="AY159" s="14" t="s">
        <v>119</v>
      </c>
      <c r="BE159" s="180">
        <f>IF(N159="základní",J159,0)</f>
        <v>0</v>
      </c>
      <c r="BF159" s="180">
        <f>IF(N159="snížená",J159,0)</f>
        <v>0</v>
      </c>
      <c r="BG159" s="180">
        <f>IF(N159="zákl. přenesená",J159,0)</f>
        <v>0</v>
      </c>
      <c r="BH159" s="180">
        <f>IF(N159="sníž. přenesená",J159,0)</f>
        <v>0</v>
      </c>
      <c r="BI159" s="180">
        <f>IF(N159="nulová",J159,0)</f>
        <v>0</v>
      </c>
      <c r="BJ159" s="14" t="s">
        <v>81</v>
      </c>
      <c r="BK159" s="180">
        <f>ROUND(I159*H159,2)</f>
        <v>0</v>
      </c>
      <c r="BL159" s="14" t="s">
        <v>81</v>
      </c>
      <c r="BM159" s="179" t="s">
        <v>205</v>
      </c>
    </row>
    <row r="160" spans="1:65" s="2" customFormat="1" ht="11.25">
      <c r="A160" s="31"/>
      <c r="B160" s="32"/>
      <c r="C160" s="33"/>
      <c r="D160" s="181" t="s">
        <v>121</v>
      </c>
      <c r="E160" s="33"/>
      <c r="F160" s="182" t="s">
        <v>204</v>
      </c>
      <c r="G160" s="33"/>
      <c r="H160" s="33"/>
      <c r="I160" s="183"/>
      <c r="J160" s="33"/>
      <c r="K160" s="33"/>
      <c r="L160" s="36"/>
      <c r="M160" s="184"/>
      <c r="N160" s="185"/>
      <c r="O160" s="68"/>
      <c r="P160" s="68"/>
      <c r="Q160" s="68"/>
      <c r="R160" s="68"/>
      <c r="S160" s="68"/>
      <c r="T160" s="69"/>
      <c r="U160" s="31"/>
      <c r="V160" s="31"/>
      <c r="W160" s="31"/>
      <c r="X160" s="31"/>
      <c r="Y160" s="31"/>
      <c r="Z160" s="31"/>
      <c r="AA160" s="31"/>
      <c r="AB160" s="31"/>
      <c r="AC160" s="31"/>
      <c r="AD160" s="31"/>
      <c r="AE160" s="31"/>
      <c r="AT160" s="14" t="s">
        <v>121</v>
      </c>
      <c r="AU160" s="14" t="s">
        <v>81</v>
      </c>
    </row>
    <row r="161" spans="1:65" s="2" customFormat="1" ht="16.5" customHeight="1">
      <c r="A161" s="31"/>
      <c r="B161" s="32"/>
      <c r="C161" s="202" t="s">
        <v>206</v>
      </c>
      <c r="D161" s="202" t="s">
        <v>172</v>
      </c>
      <c r="E161" s="203" t="s">
        <v>207</v>
      </c>
      <c r="F161" s="204" t="s">
        <v>208</v>
      </c>
      <c r="G161" s="205" t="s">
        <v>156</v>
      </c>
      <c r="H161" s="206">
        <v>3</v>
      </c>
      <c r="I161" s="207"/>
      <c r="J161" s="208">
        <f>ROUND(I161*H161,2)</f>
        <v>0</v>
      </c>
      <c r="K161" s="204" t="s">
        <v>118</v>
      </c>
      <c r="L161" s="36"/>
      <c r="M161" s="209" t="s">
        <v>1</v>
      </c>
      <c r="N161" s="210" t="s">
        <v>38</v>
      </c>
      <c r="O161" s="68"/>
      <c r="P161" s="177">
        <f>O161*H161</f>
        <v>0</v>
      </c>
      <c r="Q161" s="177">
        <v>0</v>
      </c>
      <c r="R161" s="177">
        <f>Q161*H161</f>
        <v>0</v>
      </c>
      <c r="S161" s="177">
        <v>0</v>
      </c>
      <c r="T161" s="178">
        <f>S161*H161</f>
        <v>0</v>
      </c>
      <c r="U161" s="31"/>
      <c r="V161" s="31"/>
      <c r="W161" s="31"/>
      <c r="X161" s="31"/>
      <c r="Y161" s="31"/>
      <c r="Z161" s="31"/>
      <c r="AA161" s="31"/>
      <c r="AB161" s="31"/>
      <c r="AC161" s="31"/>
      <c r="AD161" s="31"/>
      <c r="AE161" s="31"/>
      <c r="AR161" s="179" t="s">
        <v>81</v>
      </c>
      <c r="AT161" s="179" t="s">
        <v>172</v>
      </c>
      <c r="AU161" s="179" t="s">
        <v>81</v>
      </c>
      <c r="AY161" s="14" t="s">
        <v>119</v>
      </c>
      <c r="BE161" s="180">
        <f>IF(N161="základní",J161,0)</f>
        <v>0</v>
      </c>
      <c r="BF161" s="180">
        <f>IF(N161="snížená",J161,0)</f>
        <v>0</v>
      </c>
      <c r="BG161" s="180">
        <f>IF(N161="zákl. přenesená",J161,0)</f>
        <v>0</v>
      </c>
      <c r="BH161" s="180">
        <f>IF(N161="sníž. přenesená",J161,0)</f>
        <v>0</v>
      </c>
      <c r="BI161" s="180">
        <f>IF(N161="nulová",J161,0)</f>
        <v>0</v>
      </c>
      <c r="BJ161" s="14" t="s">
        <v>81</v>
      </c>
      <c r="BK161" s="180">
        <f>ROUND(I161*H161,2)</f>
        <v>0</v>
      </c>
      <c r="BL161" s="14" t="s">
        <v>81</v>
      </c>
      <c r="BM161" s="179" t="s">
        <v>209</v>
      </c>
    </row>
    <row r="162" spans="1:65" s="2" customFormat="1" ht="39">
      <c r="A162" s="31"/>
      <c r="B162" s="32"/>
      <c r="C162" s="33"/>
      <c r="D162" s="181" t="s">
        <v>121</v>
      </c>
      <c r="E162" s="33"/>
      <c r="F162" s="182" t="s">
        <v>210</v>
      </c>
      <c r="G162" s="33"/>
      <c r="H162" s="33"/>
      <c r="I162" s="183"/>
      <c r="J162" s="33"/>
      <c r="K162" s="33"/>
      <c r="L162" s="36"/>
      <c r="M162" s="184"/>
      <c r="N162" s="185"/>
      <c r="O162" s="68"/>
      <c r="P162" s="68"/>
      <c r="Q162" s="68"/>
      <c r="R162" s="68"/>
      <c r="S162" s="68"/>
      <c r="T162" s="69"/>
      <c r="U162" s="31"/>
      <c r="V162" s="31"/>
      <c r="W162" s="31"/>
      <c r="X162" s="31"/>
      <c r="Y162" s="31"/>
      <c r="Z162" s="31"/>
      <c r="AA162" s="31"/>
      <c r="AB162" s="31"/>
      <c r="AC162" s="31"/>
      <c r="AD162" s="31"/>
      <c r="AE162" s="31"/>
      <c r="AT162" s="14" t="s">
        <v>121</v>
      </c>
      <c r="AU162" s="14" t="s">
        <v>81</v>
      </c>
    </row>
    <row r="163" spans="1:65" s="2" customFormat="1" ht="24">
      <c r="A163" s="31"/>
      <c r="B163" s="32"/>
      <c r="C163" s="202" t="s">
        <v>7</v>
      </c>
      <c r="D163" s="202" t="s">
        <v>172</v>
      </c>
      <c r="E163" s="203" t="s">
        <v>211</v>
      </c>
      <c r="F163" s="204" t="s">
        <v>212</v>
      </c>
      <c r="G163" s="205" t="s">
        <v>117</v>
      </c>
      <c r="H163" s="206">
        <v>680</v>
      </c>
      <c r="I163" s="207"/>
      <c r="J163" s="208">
        <f>ROUND(I163*H163,2)</f>
        <v>0</v>
      </c>
      <c r="K163" s="204" t="s">
        <v>118</v>
      </c>
      <c r="L163" s="36"/>
      <c r="M163" s="209" t="s">
        <v>1</v>
      </c>
      <c r="N163" s="210" t="s">
        <v>38</v>
      </c>
      <c r="O163" s="68"/>
      <c r="P163" s="177">
        <f>O163*H163</f>
        <v>0</v>
      </c>
      <c r="Q163" s="177">
        <v>0</v>
      </c>
      <c r="R163" s="177">
        <f>Q163*H163</f>
        <v>0</v>
      </c>
      <c r="S163" s="177">
        <v>0</v>
      </c>
      <c r="T163" s="178">
        <f>S163*H163</f>
        <v>0</v>
      </c>
      <c r="U163" s="31"/>
      <c r="V163" s="31"/>
      <c r="W163" s="31"/>
      <c r="X163" s="31"/>
      <c r="Y163" s="31"/>
      <c r="Z163" s="31"/>
      <c r="AA163" s="31"/>
      <c r="AB163" s="31"/>
      <c r="AC163" s="31"/>
      <c r="AD163" s="31"/>
      <c r="AE163" s="31"/>
      <c r="AR163" s="179" t="s">
        <v>81</v>
      </c>
      <c r="AT163" s="179" t="s">
        <v>172</v>
      </c>
      <c r="AU163" s="179" t="s">
        <v>81</v>
      </c>
      <c r="AY163" s="14" t="s">
        <v>119</v>
      </c>
      <c r="BE163" s="180">
        <f>IF(N163="základní",J163,0)</f>
        <v>0</v>
      </c>
      <c r="BF163" s="180">
        <f>IF(N163="snížená",J163,0)</f>
        <v>0</v>
      </c>
      <c r="BG163" s="180">
        <f>IF(N163="zákl. přenesená",J163,0)</f>
        <v>0</v>
      </c>
      <c r="BH163" s="180">
        <f>IF(N163="sníž. přenesená",J163,0)</f>
        <v>0</v>
      </c>
      <c r="BI163" s="180">
        <f>IF(N163="nulová",J163,0)</f>
        <v>0</v>
      </c>
      <c r="BJ163" s="14" t="s">
        <v>81</v>
      </c>
      <c r="BK163" s="180">
        <f>ROUND(I163*H163,2)</f>
        <v>0</v>
      </c>
      <c r="BL163" s="14" t="s">
        <v>81</v>
      </c>
      <c r="BM163" s="179" t="s">
        <v>213</v>
      </c>
    </row>
    <row r="164" spans="1:65" s="2" customFormat="1" ht="58.5">
      <c r="A164" s="31"/>
      <c r="B164" s="32"/>
      <c r="C164" s="33"/>
      <c r="D164" s="181" t="s">
        <v>121</v>
      </c>
      <c r="E164" s="33"/>
      <c r="F164" s="182" t="s">
        <v>214</v>
      </c>
      <c r="G164" s="33"/>
      <c r="H164" s="33"/>
      <c r="I164" s="183"/>
      <c r="J164" s="33"/>
      <c r="K164" s="33"/>
      <c r="L164" s="36"/>
      <c r="M164" s="184"/>
      <c r="N164" s="185"/>
      <c r="O164" s="68"/>
      <c r="P164" s="68"/>
      <c r="Q164" s="68"/>
      <c r="R164" s="68"/>
      <c r="S164" s="68"/>
      <c r="T164" s="69"/>
      <c r="U164" s="31"/>
      <c r="V164" s="31"/>
      <c r="W164" s="31"/>
      <c r="X164" s="31"/>
      <c r="Y164" s="31"/>
      <c r="Z164" s="31"/>
      <c r="AA164" s="31"/>
      <c r="AB164" s="31"/>
      <c r="AC164" s="31"/>
      <c r="AD164" s="31"/>
      <c r="AE164" s="31"/>
      <c r="AT164" s="14" t="s">
        <v>121</v>
      </c>
      <c r="AU164" s="14" t="s">
        <v>81</v>
      </c>
    </row>
    <row r="165" spans="1:65" s="2" customFormat="1" ht="36">
      <c r="A165" s="31"/>
      <c r="B165" s="32"/>
      <c r="C165" s="202" t="s">
        <v>215</v>
      </c>
      <c r="D165" s="202" t="s">
        <v>172</v>
      </c>
      <c r="E165" s="203" t="s">
        <v>216</v>
      </c>
      <c r="F165" s="204" t="s">
        <v>217</v>
      </c>
      <c r="G165" s="205" t="s">
        <v>117</v>
      </c>
      <c r="H165" s="206">
        <v>4310</v>
      </c>
      <c r="I165" s="207"/>
      <c r="J165" s="208">
        <f>ROUND(I165*H165,2)</f>
        <v>0</v>
      </c>
      <c r="K165" s="204" t="s">
        <v>118</v>
      </c>
      <c r="L165" s="36"/>
      <c r="M165" s="209" t="s">
        <v>1</v>
      </c>
      <c r="N165" s="210" t="s">
        <v>38</v>
      </c>
      <c r="O165" s="68"/>
      <c r="P165" s="177">
        <f>O165*H165</f>
        <v>0</v>
      </c>
      <c r="Q165" s="177">
        <v>0</v>
      </c>
      <c r="R165" s="177">
        <f>Q165*H165</f>
        <v>0</v>
      </c>
      <c r="S165" s="177">
        <v>0</v>
      </c>
      <c r="T165" s="178">
        <f>S165*H165</f>
        <v>0</v>
      </c>
      <c r="U165" s="31"/>
      <c r="V165" s="31"/>
      <c r="W165" s="31"/>
      <c r="X165" s="31"/>
      <c r="Y165" s="31"/>
      <c r="Z165" s="31"/>
      <c r="AA165" s="31"/>
      <c r="AB165" s="31"/>
      <c r="AC165" s="31"/>
      <c r="AD165" s="31"/>
      <c r="AE165" s="31"/>
      <c r="AR165" s="179" t="s">
        <v>81</v>
      </c>
      <c r="AT165" s="179" t="s">
        <v>172</v>
      </c>
      <c r="AU165" s="179" t="s">
        <v>81</v>
      </c>
      <c r="AY165" s="14" t="s">
        <v>119</v>
      </c>
      <c r="BE165" s="180">
        <f>IF(N165="základní",J165,0)</f>
        <v>0</v>
      </c>
      <c r="BF165" s="180">
        <f>IF(N165="snížená",J165,0)</f>
        <v>0</v>
      </c>
      <c r="BG165" s="180">
        <f>IF(N165="zákl. přenesená",J165,0)</f>
        <v>0</v>
      </c>
      <c r="BH165" s="180">
        <f>IF(N165="sníž. přenesená",J165,0)</f>
        <v>0</v>
      </c>
      <c r="BI165" s="180">
        <f>IF(N165="nulová",J165,0)</f>
        <v>0</v>
      </c>
      <c r="BJ165" s="14" t="s">
        <v>81</v>
      </c>
      <c r="BK165" s="180">
        <f>ROUND(I165*H165,2)</f>
        <v>0</v>
      </c>
      <c r="BL165" s="14" t="s">
        <v>81</v>
      </c>
      <c r="BM165" s="179" t="s">
        <v>218</v>
      </c>
    </row>
    <row r="166" spans="1:65" s="2" customFormat="1" ht="68.25">
      <c r="A166" s="31"/>
      <c r="B166" s="32"/>
      <c r="C166" s="33"/>
      <c r="D166" s="181" t="s">
        <v>121</v>
      </c>
      <c r="E166" s="33"/>
      <c r="F166" s="182" t="s">
        <v>219</v>
      </c>
      <c r="G166" s="33"/>
      <c r="H166" s="33"/>
      <c r="I166" s="183"/>
      <c r="J166" s="33"/>
      <c r="K166" s="33"/>
      <c r="L166" s="36"/>
      <c r="M166" s="184"/>
      <c r="N166" s="185"/>
      <c r="O166" s="68"/>
      <c r="P166" s="68"/>
      <c r="Q166" s="68"/>
      <c r="R166" s="68"/>
      <c r="S166" s="68"/>
      <c r="T166" s="69"/>
      <c r="U166" s="31"/>
      <c r="V166" s="31"/>
      <c r="W166" s="31"/>
      <c r="X166" s="31"/>
      <c r="Y166" s="31"/>
      <c r="Z166" s="31"/>
      <c r="AA166" s="31"/>
      <c r="AB166" s="31"/>
      <c r="AC166" s="31"/>
      <c r="AD166" s="31"/>
      <c r="AE166" s="31"/>
      <c r="AT166" s="14" t="s">
        <v>121</v>
      </c>
      <c r="AU166" s="14" t="s">
        <v>81</v>
      </c>
    </row>
    <row r="167" spans="1:65" s="2" customFormat="1" ht="36">
      <c r="A167" s="31"/>
      <c r="B167" s="32"/>
      <c r="C167" s="202" t="s">
        <v>220</v>
      </c>
      <c r="D167" s="202" t="s">
        <v>172</v>
      </c>
      <c r="E167" s="203" t="s">
        <v>221</v>
      </c>
      <c r="F167" s="204" t="s">
        <v>222</v>
      </c>
      <c r="G167" s="205" t="s">
        <v>117</v>
      </c>
      <c r="H167" s="206">
        <v>1360</v>
      </c>
      <c r="I167" s="207"/>
      <c r="J167" s="208">
        <f>ROUND(I167*H167,2)</f>
        <v>0</v>
      </c>
      <c r="K167" s="204" t="s">
        <v>118</v>
      </c>
      <c r="L167" s="36"/>
      <c r="M167" s="209" t="s">
        <v>1</v>
      </c>
      <c r="N167" s="210" t="s">
        <v>38</v>
      </c>
      <c r="O167" s="68"/>
      <c r="P167" s="177">
        <f>O167*H167</f>
        <v>0</v>
      </c>
      <c r="Q167" s="177">
        <v>0</v>
      </c>
      <c r="R167" s="177">
        <f>Q167*H167</f>
        <v>0</v>
      </c>
      <c r="S167" s="177">
        <v>0</v>
      </c>
      <c r="T167" s="178">
        <f>S167*H167</f>
        <v>0</v>
      </c>
      <c r="U167" s="31"/>
      <c r="V167" s="31"/>
      <c r="W167" s="31"/>
      <c r="X167" s="31"/>
      <c r="Y167" s="31"/>
      <c r="Z167" s="31"/>
      <c r="AA167" s="31"/>
      <c r="AB167" s="31"/>
      <c r="AC167" s="31"/>
      <c r="AD167" s="31"/>
      <c r="AE167" s="31"/>
      <c r="AR167" s="179" t="s">
        <v>81</v>
      </c>
      <c r="AT167" s="179" t="s">
        <v>172</v>
      </c>
      <c r="AU167" s="179" t="s">
        <v>81</v>
      </c>
      <c r="AY167" s="14" t="s">
        <v>119</v>
      </c>
      <c r="BE167" s="180">
        <f>IF(N167="základní",J167,0)</f>
        <v>0</v>
      </c>
      <c r="BF167" s="180">
        <f>IF(N167="snížená",J167,0)</f>
        <v>0</v>
      </c>
      <c r="BG167" s="180">
        <f>IF(N167="zákl. přenesená",J167,0)</f>
        <v>0</v>
      </c>
      <c r="BH167" s="180">
        <f>IF(N167="sníž. přenesená",J167,0)</f>
        <v>0</v>
      </c>
      <c r="BI167" s="180">
        <f>IF(N167="nulová",J167,0)</f>
        <v>0</v>
      </c>
      <c r="BJ167" s="14" t="s">
        <v>81</v>
      </c>
      <c r="BK167" s="180">
        <f>ROUND(I167*H167,2)</f>
        <v>0</v>
      </c>
      <c r="BL167" s="14" t="s">
        <v>81</v>
      </c>
      <c r="BM167" s="179" t="s">
        <v>223</v>
      </c>
    </row>
    <row r="168" spans="1:65" s="2" customFormat="1" ht="68.25">
      <c r="A168" s="31"/>
      <c r="B168" s="32"/>
      <c r="C168" s="33"/>
      <c r="D168" s="181" t="s">
        <v>121</v>
      </c>
      <c r="E168" s="33"/>
      <c r="F168" s="182" t="s">
        <v>224</v>
      </c>
      <c r="G168" s="33"/>
      <c r="H168" s="33"/>
      <c r="I168" s="183"/>
      <c r="J168" s="33"/>
      <c r="K168" s="33"/>
      <c r="L168" s="36"/>
      <c r="M168" s="184"/>
      <c r="N168" s="185"/>
      <c r="O168" s="68"/>
      <c r="P168" s="68"/>
      <c r="Q168" s="68"/>
      <c r="R168" s="68"/>
      <c r="S168" s="68"/>
      <c r="T168" s="69"/>
      <c r="U168" s="31"/>
      <c r="V168" s="31"/>
      <c r="W168" s="31"/>
      <c r="X168" s="31"/>
      <c r="Y168" s="31"/>
      <c r="Z168" s="31"/>
      <c r="AA168" s="31"/>
      <c r="AB168" s="31"/>
      <c r="AC168" s="31"/>
      <c r="AD168" s="31"/>
      <c r="AE168" s="31"/>
      <c r="AT168" s="14" t="s">
        <v>121</v>
      </c>
      <c r="AU168" s="14" t="s">
        <v>81</v>
      </c>
    </row>
    <row r="169" spans="1:65" s="2" customFormat="1" ht="36">
      <c r="A169" s="31"/>
      <c r="B169" s="32"/>
      <c r="C169" s="202" t="s">
        <v>225</v>
      </c>
      <c r="D169" s="202" t="s">
        <v>172</v>
      </c>
      <c r="E169" s="203" t="s">
        <v>226</v>
      </c>
      <c r="F169" s="204" t="s">
        <v>227</v>
      </c>
      <c r="G169" s="205" t="s">
        <v>117</v>
      </c>
      <c r="H169" s="206">
        <v>620</v>
      </c>
      <c r="I169" s="207"/>
      <c r="J169" s="208">
        <f>ROUND(I169*H169,2)</f>
        <v>0</v>
      </c>
      <c r="K169" s="204" t="s">
        <v>118</v>
      </c>
      <c r="L169" s="36"/>
      <c r="M169" s="209" t="s">
        <v>1</v>
      </c>
      <c r="N169" s="210" t="s">
        <v>38</v>
      </c>
      <c r="O169" s="68"/>
      <c r="P169" s="177">
        <f>O169*H169</f>
        <v>0</v>
      </c>
      <c r="Q169" s="177">
        <v>0</v>
      </c>
      <c r="R169" s="177">
        <f>Q169*H169</f>
        <v>0</v>
      </c>
      <c r="S169" s="177">
        <v>0</v>
      </c>
      <c r="T169" s="178">
        <f>S169*H169</f>
        <v>0</v>
      </c>
      <c r="U169" s="31"/>
      <c r="V169" s="31"/>
      <c r="W169" s="31"/>
      <c r="X169" s="31"/>
      <c r="Y169" s="31"/>
      <c r="Z169" s="31"/>
      <c r="AA169" s="31"/>
      <c r="AB169" s="31"/>
      <c r="AC169" s="31"/>
      <c r="AD169" s="31"/>
      <c r="AE169" s="31"/>
      <c r="AR169" s="179" t="s">
        <v>81</v>
      </c>
      <c r="AT169" s="179" t="s">
        <v>172</v>
      </c>
      <c r="AU169" s="179" t="s">
        <v>81</v>
      </c>
      <c r="AY169" s="14" t="s">
        <v>119</v>
      </c>
      <c r="BE169" s="180">
        <f>IF(N169="základní",J169,0)</f>
        <v>0</v>
      </c>
      <c r="BF169" s="180">
        <f>IF(N169="snížená",J169,0)</f>
        <v>0</v>
      </c>
      <c r="BG169" s="180">
        <f>IF(N169="zákl. přenesená",J169,0)</f>
        <v>0</v>
      </c>
      <c r="BH169" s="180">
        <f>IF(N169="sníž. přenesená",J169,0)</f>
        <v>0</v>
      </c>
      <c r="BI169" s="180">
        <f>IF(N169="nulová",J169,0)</f>
        <v>0</v>
      </c>
      <c r="BJ169" s="14" t="s">
        <v>81</v>
      </c>
      <c r="BK169" s="180">
        <f>ROUND(I169*H169,2)</f>
        <v>0</v>
      </c>
      <c r="BL169" s="14" t="s">
        <v>81</v>
      </c>
      <c r="BM169" s="179" t="s">
        <v>228</v>
      </c>
    </row>
    <row r="170" spans="1:65" s="2" customFormat="1" ht="68.25">
      <c r="A170" s="31"/>
      <c r="B170" s="32"/>
      <c r="C170" s="33"/>
      <c r="D170" s="181" t="s">
        <v>121</v>
      </c>
      <c r="E170" s="33"/>
      <c r="F170" s="182" t="s">
        <v>229</v>
      </c>
      <c r="G170" s="33"/>
      <c r="H170" s="33"/>
      <c r="I170" s="183"/>
      <c r="J170" s="33"/>
      <c r="K170" s="33"/>
      <c r="L170" s="36"/>
      <c r="M170" s="184"/>
      <c r="N170" s="185"/>
      <c r="O170" s="68"/>
      <c r="P170" s="68"/>
      <c r="Q170" s="68"/>
      <c r="R170" s="68"/>
      <c r="S170" s="68"/>
      <c r="T170" s="69"/>
      <c r="U170" s="31"/>
      <c r="V170" s="31"/>
      <c r="W170" s="31"/>
      <c r="X170" s="31"/>
      <c r="Y170" s="31"/>
      <c r="Z170" s="31"/>
      <c r="AA170" s="31"/>
      <c r="AB170" s="31"/>
      <c r="AC170" s="31"/>
      <c r="AD170" s="31"/>
      <c r="AE170" s="31"/>
      <c r="AT170" s="14" t="s">
        <v>121</v>
      </c>
      <c r="AU170" s="14" t="s">
        <v>81</v>
      </c>
    </row>
    <row r="171" spans="1:65" s="2" customFormat="1" ht="36">
      <c r="A171" s="31"/>
      <c r="B171" s="32"/>
      <c r="C171" s="202" t="s">
        <v>230</v>
      </c>
      <c r="D171" s="202" t="s">
        <v>172</v>
      </c>
      <c r="E171" s="203" t="s">
        <v>231</v>
      </c>
      <c r="F171" s="204" t="s">
        <v>232</v>
      </c>
      <c r="G171" s="205" t="s">
        <v>117</v>
      </c>
      <c r="H171" s="206">
        <v>680</v>
      </c>
      <c r="I171" s="207"/>
      <c r="J171" s="208">
        <f>ROUND(I171*H171,2)</f>
        <v>0</v>
      </c>
      <c r="K171" s="204" t="s">
        <v>118</v>
      </c>
      <c r="L171" s="36"/>
      <c r="M171" s="209" t="s">
        <v>1</v>
      </c>
      <c r="N171" s="210" t="s">
        <v>38</v>
      </c>
      <c r="O171" s="68"/>
      <c r="P171" s="177">
        <f>O171*H171</f>
        <v>0</v>
      </c>
      <c r="Q171" s="177">
        <v>0</v>
      </c>
      <c r="R171" s="177">
        <f>Q171*H171</f>
        <v>0</v>
      </c>
      <c r="S171" s="177">
        <v>0</v>
      </c>
      <c r="T171" s="178">
        <f>S171*H171</f>
        <v>0</v>
      </c>
      <c r="U171" s="31"/>
      <c r="V171" s="31"/>
      <c r="W171" s="31"/>
      <c r="X171" s="31"/>
      <c r="Y171" s="31"/>
      <c r="Z171" s="31"/>
      <c r="AA171" s="31"/>
      <c r="AB171" s="31"/>
      <c r="AC171" s="31"/>
      <c r="AD171" s="31"/>
      <c r="AE171" s="31"/>
      <c r="AR171" s="179" t="s">
        <v>81</v>
      </c>
      <c r="AT171" s="179" t="s">
        <v>172</v>
      </c>
      <c r="AU171" s="179" t="s">
        <v>81</v>
      </c>
      <c r="AY171" s="14" t="s">
        <v>119</v>
      </c>
      <c r="BE171" s="180">
        <f>IF(N171="základní",J171,0)</f>
        <v>0</v>
      </c>
      <c r="BF171" s="180">
        <f>IF(N171="snížená",J171,0)</f>
        <v>0</v>
      </c>
      <c r="BG171" s="180">
        <f>IF(N171="zákl. přenesená",J171,0)</f>
        <v>0</v>
      </c>
      <c r="BH171" s="180">
        <f>IF(N171="sníž. přenesená",J171,0)</f>
        <v>0</v>
      </c>
      <c r="BI171" s="180">
        <f>IF(N171="nulová",J171,0)</f>
        <v>0</v>
      </c>
      <c r="BJ171" s="14" t="s">
        <v>81</v>
      </c>
      <c r="BK171" s="180">
        <f>ROUND(I171*H171,2)</f>
        <v>0</v>
      </c>
      <c r="BL171" s="14" t="s">
        <v>81</v>
      </c>
      <c r="BM171" s="179" t="s">
        <v>233</v>
      </c>
    </row>
    <row r="172" spans="1:65" s="2" customFormat="1" ht="68.25">
      <c r="A172" s="31"/>
      <c r="B172" s="32"/>
      <c r="C172" s="33"/>
      <c r="D172" s="181" t="s">
        <v>121</v>
      </c>
      <c r="E172" s="33"/>
      <c r="F172" s="182" t="s">
        <v>234</v>
      </c>
      <c r="G172" s="33"/>
      <c r="H172" s="33"/>
      <c r="I172" s="183"/>
      <c r="J172" s="33"/>
      <c r="K172" s="33"/>
      <c r="L172" s="36"/>
      <c r="M172" s="184"/>
      <c r="N172" s="185"/>
      <c r="O172" s="68"/>
      <c r="P172" s="68"/>
      <c r="Q172" s="68"/>
      <c r="R172" s="68"/>
      <c r="S172" s="68"/>
      <c r="T172" s="69"/>
      <c r="U172" s="31"/>
      <c r="V172" s="31"/>
      <c r="W172" s="31"/>
      <c r="X172" s="31"/>
      <c r="Y172" s="31"/>
      <c r="Z172" s="31"/>
      <c r="AA172" s="31"/>
      <c r="AB172" s="31"/>
      <c r="AC172" s="31"/>
      <c r="AD172" s="31"/>
      <c r="AE172" s="31"/>
      <c r="AT172" s="14" t="s">
        <v>121</v>
      </c>
      <c r="AU172" s="14" t="s">
        <v>81</v>
      </c>
    </row>
    <row r="173" spans="1:65" s="2" customFormat="1" ht="48">
      <c r="A173" s="31"/>
      <c r="B173" s="32"/>
      <c r="C173" s="167" t="s">
        <v>235</v>
      </c>
      <c r="D173" s="167" t="s">
        <v>114</v>
      </c>
      <c r="E173" s="168" t="s">
        <v>236</v>
      </c>
      <c r="F173" s="169" t="s">
        <v>237</v>
      </c>
      <c r="G173" s="170" t="s">
        <v>156</v>
      </c>
      <c r="H173" s="171">
        <v>15</v>
      </c>
      <c r="I173" s="172"/>
      <c r="J173" s="173">
        <f>ROUND(I173*H173,2)</f>
        <v>0</v>
      </c>
      <c r="K173" s="169" t="s">
        <v>118</v>
      </c>
      <c r="L173" s="174"/>
      <c r="M173" s="175" t="s">
        <v>1</v>
      </c>
      <c r="N173" s="176" t="s">
        <v>38</v>
      </c>
      <c r="O173" s="68"/>
      <c r="P173" s="177">
        <f>O173*H173</f>
        <v>0</v>
      </c>
      <c r="Q173" s="177">
        <v>0</v>
      </c>
      <c r="R173" s="177">
        <f>Q173*H173</f>
        <v>0</v>
      </c>
      <c r="S173" s="177">
        <v>0</v>
      </c>
      <c r="T173" s="178">
        <f>S173*H173</f>
        <v>0</v>
      </c>
      <c r="U173" s="31"/>
      <c r="V173" s="31"/>
      <c r="W173" s="31"/>
      <c r="X173" s="31"/>
      <c r="Y173" s="31"/>
      <c r="Z173" s="31"/>
      <c r="AA173" s="31"/>
      <c r="AB173" s="31"/>
      <c r="AC173" s="31"/>
      <c r="AD173" s="31"/>
      <c r="AE173" s="31"/>
      <c r="AR173" s="179" t="s">
        <v>157</v>
      </c>
      <c r="AT173" s="179" t="s">
        <v>114</v>
      </c>
      <c r="AU173" s="179" t="s">
        <v>81</v>
      </c>
      <c r="AY173" s="14" t="s">
        <v>119</v>
      </c>
      <c r="BE173" s="180">
        <f>IF(N173="základní",J173,0)</f>
        <v>0</v>
      </c>
      <c r="BF173" s="180">
        <f>IF(N173="snížená",J173,0)</f>
        <v>0</v>
      </c>
      <c r="BG173" s="180">
        <f>IF(N173="zákl. přenesená",J173,0)</f>
        <v>0</v>
      </c>
      <c r="BH173" s="180">
        <f>IF(N173="sníž. přenesená",J173,0)</f>
        <v>0</v>
      </c>
      <c r="BI173" s="180">
        <f>IF(N173="nulová",J173,0)</f>
        <v>0</v>
      </c>
      <c r="BJ173" s="14" t="s">
        <v>81</v>
      </c>
      <c r="BK173" s="180">
        <f>ROUND(I173*H173,2)</f>
        <v>0</v>
      </c>
      <c r="BL173" s="14" t="s">
        <v>157</v>
      </c>
      <c r="BM173" s="179" t="s">
        <v>238</v>
      </c>
    </row>
    <row r="174" spans="1:65" s="2" customFormat="1" ht="29.25">
      <c r="A174" s="31"/>
      <c r="B174" s="32"/>
      <c r="C174" s="33"/>
      <c r="D174" s="181" t="s">
        <v>121</v>
      </c>
      <c r="E174" s="33"/>
      <c r="F174" s="182" t="s">
        <v>237</v>
      </c>
      <c r="G174" s="33"/>
      <c r="H174" s="33"/>
      <c r="I174" s="183"/>
      <c r="J174" s="33"/>
      <c r="K174" s="33"/>
      <c r="L174" s="36"/>
      <c r="M174" s="184"/>
      <c r="N174" s="185"/>
      <c r="O174" s="68"/>
      <c r="P174" s="68"/>
      <c r="Q174" s="68"/>
      <c r="R174" s="68"/>
      <c r="S174" s="68"/>
      <c r="T174" s="69"/>
      <c r="U174" s="31"/>
      <c r="V174" s="31"/>
      <c r="W174" s="31"/>
      <c r="X174" s="31"/>
      <c r="Y174" s="31"/>
      <c r="Z174" s="31"/>
      <c r="AA174" s="31"/>
      <c r="AB174" s="31"/>
      <c r="AC174" s="31"/>
      <c r="AD174" s="31"/>
      <c r="AE174" s="31"/>
      <c r="AT174" s="14" t="s">
        <v>121</v>
      </c>
      <c r="AU174" s="14" t="s">
        <v>81</v>
      </c>
    </row>
    <row r="175" spans="1:65" s="2" customFormat="1" ht="36">
      <c r="A175" s="31"/>
      <c r="B175" s="32"/>
      <c r="C175" s="202" t="s">
        <v>239</v>
      </c>
      <c r="D175" s="202" t="s">
        <v>172</v>
      </c>
      <c r="E175" s="203" t="s">
        <v>240</v>
      </c>
      <c r="F175" s="204" t="s">
        <v>241</v>
      </c>
      <c r="G175" s="205" t="s">
        <v>156</v>
      </c>
      <c r="H175" s="206">
        <v>5</v>
      </c>
      <c r="I175" s="207"/>
      <c r="J175" s="208">
        <f>ROUND(I175*H175,2)</f>
        <v>0</v>
      </c>
      <c r="K175" s="204" t="s">
        <v>118</v>
      </c>
      <c r="L175" s="36"/>
      <c r="M175" s="209" t="s">
        <v>1</v>
      </c>
      <c r="N175" s="210" t="s">
        <v>38</v>
      </c>
      <c r="O175" s="68"/>
      <c r="P175" s="177">
        <f>O175*H175</f>
        <v>0</v>
      </c>
      <c r="Q175" s="177">
        <v>0</v>
      </c>
      <c r="R175" s="177">
        <f>Q175*H175</f>
        <v>0</v>
      </c>
      <c r="S175" s="177">
        <v>0</v>
      </c>
      <c r="T175" s="178">
        <f>S175*H175</f>
        <v>0</v>
      </c>
      <c r="U175" s="31"/>
      <c r="V175" s="31"/>
      <c r="W175" s="31"/>
      <c r="X175" s="31"/>
      <c r="Y175" s="31"/>
      <c r="Z175" s="31"/>
      <c r="AA175" s="31"/>
      <c r="AB175" s="31"/>
      <c r="AC175" s="31"/>
      <c r="AD175" s="31"/>
      <c r="AE175" s="31"/>
      <c r="AR175" s="179" t="s">
        <v>81</v>
      </c>
      <c r="AT175" s="179" t="s">
        <v>172</v>
      </c>
      <c r="AU175" s="179" t="s">
        <v>81</v>
      </c>
      <c r="AY175" s="14" t="s">
        <v>119</v>
      </c>
      <c r="BE175" s="180">
        <f>IF(N175="základní",J175,0)</f>
        <v>0</v>
      </c>
      <c r="BF175" s="180">
        <f>IF(N175="snížená",J175,0)</f>
        <v>0</v>
      </c>
      <c r="BG175" s="180">
        <f>IF(N175="zákl. přenesená",J175,0)</f>
        <v>0</v>
      </c>
      <c r="BH175" s="180">
        <f>IF(N175="sníž. přenesená",J175,0)</f>
        <v>0</v>
      </c>
      <c r="BI175" s="180">
        <f>IF(N175="nulová",J175,0)</f>
        <v>0</v>
      </c>
      <c r="BJ175" s="14" t="s">
        <v>81</v>
      </c>
      <c r="BK175" s="180">
        <f>ROUND(I175*H175,2)</f>
        <v>0</v>
      </c>
      <c r="BL175" s="14" t="s">
        <v>81</v>
      </c>
      <c r="BM175" s="179" t="s">
        <v>242</v>
      </c>
    </row>
    <row r="176" spans="1:65" s="2" customFormat="1" ht="39">
      <c r="A176" s="31"/>
      <c r="B176" s="32"/>
      <c r="C176" s="33"/>
      <c r="D176" s="181" t="s">
        <v>121</v>
      </c>
      <c r="E176" s="33"/>
      <c r="F176" s="182" t="s">
        <v>243</v>
      </c>
      <c r="G176" s="33"/>
      <c r="H176" s="33"/>
      <c r="I176" s="183"/>
      <c r="J176" s="33"/>
      <c r="K176" s="33"/>
      <c r="L176" s="36"/>
      <c r="M176" s="184"/>
      <c r="N176" s="185"/>
      <c r="O176" s="68"/>
      <c r="P176" s="68"/>
      <c r="Q176" s="68"/>
      <c r="R176" s="68"/>
      <c r="S176" s="68"/>
      <c r="T176" s="69"/>
      <c r="U176" s="31"/>
      <c r="V176" s="31"/>
      <c r="W176" s="31"/>
      <c r="X176" s="31"/>
      <c r="Y176" s="31"/>
      <c r="Z176" s="31"/>
      <c r="AA176" s="31"/>
      <c r="AB176" s="31"/>
      <c r="AC176" s="31"/>
      <c r="AD176" s="31"/>
      <c r="AE176" s="31"/>
      <c r="AT176" s="14" t="s">
        <v>121</v>
      </c>
      <c r="AU176" s="14" t="s">
        <v>81</v>
      </c>
    </row>
    <row r="177" spans="1:65" s="2" customFormat="1" ht="36">
      <c r="A177" s="31"/>
      <c r="B177" s="32"/>
      <c r="C177" s="202" t="s">
        <v>244</v>
      </c>
      <c r="D177" s="202" t="s">
        <v>172</v>
      </c>
      <c r="E177" s="203" t="s">
        <v>245</v>
      </c>
      <c r="F177" s="204" t="s">
        <v>246</v>
      </c>
      <c r="G177" s="205" t="s">
        <v>156</v>
      </c>
      <c r="H177" s="206">
        <v>3</v>
      </c>
      <c r="I177" s="207"/>
      <c r="J177" s="208">
        <f>ROUND(I177*H177,2)</f>
        <v>0</v>
      </c>
      <c r="K177" s="204" t="s">
        <v>118</v>
      </c>
      <c r="L177" s="36"/>
      <c r="M177" s="209" t="s">
        <v>1</v>
      </c>
      <c r="N177" s="210" t="s">
        <v>38</v>
      </c>
      <c r="O177" s="68"/>
      <c r="P177" s="177">
        <f>O177*H177</f>
        <v>0</v>
      </c>
      <c r="Q177" s="177">
        <v>0</v>
      </c>
      <c r="R177" s="177">
        <f>Q177*H177</f>
        <v>0</v>
      </c>
      <c r="S177" s="177">
        <v>0</v>
      </c>
      <c r="T177" s="178">
        <f>S177*H177</f>
        <v>0</v>
      </c>
      <c r="U177" s="31"/>
      <c r="V177" s="31"/>
      <c r="W177" s="31"/>
      <c r="X177" s="31"/>
      <c r="Y177" s="31"/>
      <c r="Z177" s="31"/>
      <c r="AA177" s="31"/>
      <c r="AB177" s="31"/>
      <c r="AC177" s="31"/>
      <c r="AD177" s="31"/>
      <c r="AE177" s="31"/>
      <c r="AR177" s="179" t="s">
        <v>81</v>
      </c>
      <c r="AT177" s="179" t="s">
        <v>172</v>
      </c>
      <c r="AU177" s="179" t="s">
        <v>81</v>
      </c>
      <c r="AY177" s="14" t="s">
        <v>119</v>
      </c>
      <c r="BE177" s="180">
        <f>IF(N177="základní",J177,0)</f>
        <v>0</v>
      </c>
      <c r="BF177" s="180">
        <f>IF(N177="snížená",J177,0)</f>
        <v>0</v>
      </c>
      <c r="BG177" s="180">
        <f>IF(N177="zákl. přenesená",J177,0)</f>
        <v>0</v>
      </c>
      <c r="BH177" s="180">
        <f>IF(N177="sníž. přenesená",J177,0)</f>
        <v>0</v>
      </c>
      <c r="BI177" s="180">
        <f>IF(N177="nulová",J177,0)</f>
        <v>0</v>
      </c>
      <c r="BJ177" s="14" t="s">
        <v>81</v>
      </c>
      <c r="BK177" s="180">
        <f>ROUND(I177*H177,2)</f>
        <v>0</v>
      </c>
      <c r="BL177" s="14" t="s">
        <v>81</v>
      </c>
      <c r="BM177" s="179" t="s">
        <v>247</v>
      </c>
    </row>
    <row r="178" spans="1:65" s="2" customFormat="1" ht="39">
      <c r="A178" s="31"/>
      <c r="B178" s="32"/>
      <c r="C178" s="33"/>
      <c r="D178" s="181" t="s">
        <v>121</v>
      </c>
      <c r="E178" s="33"/>
      <c r="F178" s="182" t="s">
        <v>248</v>
      </c>
      <c r="G178" s="33"/>
      <c r="H178" s="33"/>
      <c r="I178" s="183"/>
      <c r="J178" s="33"/>
      <c r="K178" s="33"/>
      <c r="L178" s="36"/>
      <c r="M178" s="184"/>
      <c r="N178" s="185"/>
      <c r="O178" s="68"/>
      <c r="P178" s="68"/>
      <c r="Q178" s="68"/>
      <c r="R178" s="68"/>
      <c r="S178" s="68"/>
      <c r="T178" s="69"/>
      <c r="U178" s="31"/>
      <c r="V178" s="31"/>
      <c r="W178" s="31"/>
      <c r="X178" s="31"/>
      <c r="Y178" s="31"/>
      <c r="Z178" s="31"/>
      <c r="AA178" s="31"/>
      <c r="AB178" s="31"/>
      <c r="AC178" s="31"/>
      <c r="AD178" s="31"/>
      <c r="AE178" s="31"/>
      <c r="AT178" s="14" t="s">
        <v>121</v>
      </c>
      <c r="AU178" s="14" t="s">
        <v>81</v>
      </c>
    </row>
    <row r="179" spans="1:65" s="2" customFormat="1" ht="36">
      <c r="A179" s="31"/>
      <c r="B179" s="32"/>
      <c r="C179" s="202" t="s">
        <v>249</v>
      </c>
      <c r="D179" s="202" t="s">
        <v>172</v>
      </c>
      <c r="E179" s="203" t="s">
        <v>250</v>
      </c>
      <c r="F179" s="204" t="s">
        <v>251</v>
      </c>
      <c r="G179" s="205" t="s">
        <v>156</v>
      </c>
      <c r="H179" s="206">
        <v>3</v>
      </c>
      <c r="I179" s="207"/>
      <c r="J179" s="208">
        <f>ROUND(I179*H179,2)</f>
        <v>0</v>
      </c>
      <c r="K179" s="204" t="s">
        <v>118</v>
      </c>
      <c r="L179" s="36"/>
      <c r="M179" s="209" t="s">
        <v>1</v>
      </c>
      <c r="N179" s="210" t="s">
        <v>38</v>
      </c>
      <c r="O179" s="68"/>
      <c r="P179" s="177">
        <f>O179*H179</f>
        <v>0</v>
      </c>
      <c r="Q179" s="177">
        <v>0</v>
      </c>
      <c r="R179" s="177">
        <f>Q179*H179</f>
        <v>0</v>
      </c>
      <c r="S179" s="177">
        <v>0</v>
      </c>
      <c r="T179" s="178">
        <f>S179*H179</f>
        <v>0</v>
      </c>
      <c r="U179" s="31"/>
      <c r="V179" s="31"/>
      <c r="W179" s="31"/>
      <c r="X179" s="31"/>
      <c r="Y179" s="31"/>
      <c r="Z179" s="31"/>
      <c r="AA179" s="31"/>
      <c r="AB179" s="31"/>
      <c r="AC179" s="31"/>
      <c r="AD179" s="31"/>
      <c r="AE179" s="31"/>
      <c r="AR179" s="179" t="s">
        <v>81</v>
      </c>
      <c r="AT179" s="179" t="s">
        <v>172</v>
      </c>
      <c r="AU179" s="179" t="s">
        <v>81</v>
      </c>
      <c r="AY179" s="14" t="s">
        <v>119</v>
      </c>
      <c r="BE179" s="180">
        <f>IF(N179="základní",J179,0)</f>
        <v>0</v>
      </c>
      <c r="BF179" s="180">
        <f>IF(N179="snížená",J179,0)</f>
        <v>0</v>
      </c>
      <c r="BG179" s="180">
        <f>IF(N179="zákl. přenesená",J179,0)</f>
        <v>0</v>
      </c>
      <c r="BH179" s="180">
        <f>IF(N179="sníž. přenesená",J179,0)</f>
        <v>0</v>
      </c>
      <c r="BI179" s="180">
        <f>IF(N179="nulová",J179,0)</f>
        <v>0</v>
      </c>
      <c r="BJ179" s="14" t="s">
        <v>81</v>
      </c>
      <c r="BK179" s="180">
        <f>ROUND(I179*H179,2)</f>
        <v>0</v>
      </c>
      <c r="BL179" s="14" t="s">
        <v>81</v>
      </c>
      <c r="BM179" s="179" t="s">
        <v>252</v>
      </c>
    </row>
    <row r="180" spans="1:65" s="2" customFormat="1" ht="39">
      <c r="A180" s="31"/>
      <c r="B180" s="32"/>
      <c r="C180" s="33"/>
      <c r="D180" s="181" t="s">
        <v>121</v>
      </c>
      <c r="E180" s="33"/>
      <c r="F180" s="182" t="s">
        <v>253</v>
      </c>
      <c r="G180" s="33"/>
      <c r="H180" s="33"/>
      <c r="I180" s="183"/>
      <c r="J180" s="33"/>
      <c r="K180" s="33"/>
      <c r="L180" s="36"/>
      <c r="M180" s="184"/>
      <c r="N180" s="185"/>
      <c r="O180" s="68"/>
      <c r="P180" s="68"/>
      <c r="Q180" s="68"/>
      <c r="R180" s="68"/>
      <c r="S180" s="68"/>
      <c r="T180" s="69"/>
      <c r="U180" s="31"/>
      <c r="V180" s="31"/>
      <c r="W180" s="31"/>
      <c r="X180" s="31"/>
      <c r="Y180" s="31"/>
      <c r="Z180" s="31"/>
      <c r="AA180" s="31"/>
      <c r="AB180" s="31"/>
      <c r="AC180" s="31"/>
      <c r="AD180" s="31"/>
      <c r="AE180" s="31"/>
      <c r="AT180" s="14" t="s">
        <v>121</v>
      </c>
      <c r="AU180" s="14" t="s">
        <v>81</v>
      </c>
    </row>
    <row r="181" spans="1:65" s="2" customFormat="1" ht="36">
      <c r="A181" s="31"/>
      <c r="B181" s="32"/>
      <c r="C181" s="202" t="s">
        <v>254</v>
      </c>
      <c r="D181" s="202" t="s">
        <v>172</v>
      </c>
      <c r="E181" s="203" t="s">
        <v>255</v>
      </c>
      <c r="F181" s="204" t="s">
        <v>256</v>
      </c>
      <c r="G181" s="205" t="s">
        <v>156</v>
      </c>
      <c r="H181" s="206">
        <v>2</v>
      </c>
      <c r="I181" s="207"/>
      <c r="J181" s="208">
        <f>ROUND(I181*H181,2)</f>
        <v>0</v>
      </c>
      <c r="K181" s="204" t="s">
        <v>118</v>
      </c>
      <c r="L181" s="36"/>
      <c r="M181" s="209" t="s">
        <v>1</v>
      </c>
      <c r="N181" s="210" t="s">
        <v>38</v>
      </c>
      <c r="O181" s="68"/>
      <c r="P181" s="177">
        <f>O181*H181</f>
        <v>0</v>
      </c>
      <c r="Q181" s="177">
        <v>0</v>
      </c>
      <c r="R181" s="177">
        <f>Q181*H181</f>
        <v>0</v>
      </c>
      <c r="S181" s="177">
        <v>0</v>
      </c>
      <c r="T181" s="178">
        <f>S181*H181</f>
        <v>0</v>
      </c>
      <c r="U181" s="31"/>
      <c r="V181" s="31"/>
      <c r="W181" s="31"/>
      <c r="X181" s="31"/>
      <c r="Y181" s="31"/>
      <c r="Z181" s="31"/>
      <c r="AA181" s="31"/>
      <c r="AB181" s="31"/>
      <c r="AC181" s="31"/>
      <c r="AD181" s="31"/>
      <c r="AE181" s="31"/>
      <c r="AR181" s="179" t="s">
        <v>81</v>
      </c>
      <c r="AT181" s="179" t="s">
        <v>172</v>
      </c>
      <c r="AU181" s="179" t="s">
        <v>81</v>
      </c>
      <c r="AY181" s="14" t="s">
        <v>119</v>
      </c>
      <c r="BE181" s="180">
        <f>IF(N181="základní",J181,0)</f>
        <v>0</v>
      </c>
      <c r="BF181" s="180">
        <f>IF(N181="snížená",J181,0)</f>
        <v>0</v>
      </c>
      <c r="BG181" s="180">
        <f>IF(N181="zákl. přenesená",J181,0)</f>
        <v>0</v>
      </c>
      <c r="BH181" s="180">
        <f>IF(N181="sníž. přenesená",J181,0)</f>
        <v>0</v>
      </c>
      <c r="BI181" s="180">
        <f>IF(N181="nulová",J181,0)</f>
        <v>0</v>
      </c>
      <c r="BJ181" s="14" t="s">
        <v>81</v>
      </c>
      <c r="BK181" s="180">
        <f>ROUND(I181*H181,2)</f>
        <v>0</v>
      </c>
      <c r="BL181" s="14" t="s">
        <v>81</v>
      </c>
      <c r="BM181" s="179" t="s">
        <v>257</v>
      </c>
    </row>
    <row r="182" spans="1:65" s="2" customFormat="1" ht="39">
      <c r="A182" s="31"/>
      <c r="B182" s="32"/>
      <c r="C182" s="33"/>
      <c r="D182" s="181" t="s">
        <v>121</v>
      </c>
      <c r="E182" s="33"/>
      <c r="F182" s="182" t="s">
        <v>258</v>
      </c>
      <c r="G182" s="33"/>
      <c r="H182" s="33"/>
      <c r="I182" s="183"/>
      <c r="J182" s="33"/>
      <c r="K182" s="33"/>
      <c r="L182" s="36"/>
      <c r="M182" s="184"/>
      <c r="N182" s="185"/>
      <c r="O182" s="68"/>
      <c r="P182" s="68"/>
      <c r="Q182" s="68"/>
      <c r="R182" s="68"/>
      <c r="S182" s="68"/>
      <c r="T182" s="69"/>
      <c r="U182" s="31"/>
      <c r="V182" s="31"/>
      <c r="W182" s="31"/>
      <c r="X182" s="31"/>
      <c r="Y182" s="31"/>
      <c r="Z182" s="31"/>
      <c r="AA182" s="31"/>
      <c r="AB182" s="31"/>
      <c r="AC182" s="31"/>
      <c r="AD182" s="31"/>
      <c r="AE182" s="31"/>
      <c r="AT182" s="14" t="s">
        <v>121</v>
      </c>
      <c r="AU182" s="14" t="s">
        <v>81</v>
      </c>
    </row>
    <row r="183" spans="1:65" s="2" customFormat="1" ht="36">
      <c r="A183" s="31"/>
      <c r="B183" s="32"/>
      <c r="C183" s="202" t="s">
        <v>259</v>
      </c>
      <c r="D183" s="202" t="s">
        <v>172</v>
      </c>
      <c r="E183" s="203" t="s">
        <v>260</v>
      </c>
      <c r="F183" s="204" t="s">
        <v>261</v>
      </c>
      <c r="G183" s="205" t="s">
        <v>156</v>
      </c>
      <c r="H183" s="206">
        <v>2</v>
      </c>
      <c r="I183" s="207"/>
      <c r="J183" s="208">
        <f>ROUND(I183*H183,2)</f>
        <v>0</v>
      </c>
      <c r="K183" s="204" t="s">
        <v>118</v>
      </c>
      <c r="L183" s="36"/>
      <c r="M183" s="209" t="s">
        <v>1</v>
      </c>
      <c r="N183" s="210" t="s">
        <v>38</v>
      </c>
      <c r="O183" s="68"/>
      <c r="P183" s="177">
        <f>O183*H183</f>
        <v>0</v>
      </c>
      <c r="Q183" s="177">
        <v>0</v>
      </c>
      <c r="R183" s="177">
        <f>Q183*H183</f>
        <v>0</v>
      </c>
      <c r="S183" s="177">
        <v>0</v>
      </c>
      <c r="T183" s="178">
        <f>S183*H183</f>
        <v>0</v>
      </c>
      <c r="U183" s="31"/>
      <c r="V183" s="31"/>
      <c r="W183" s="31"/>
      <c r="X183" s="31"/>
      <c r="Y183" s="31"/>
      <c r="Z183" s="31"/>
      <c r="AA183" s="31"/>
      <c r="AB183" s="31"/>
      <c r="AC183" s="31"/>
      <c r="AD183" s="31"/>
      <c r="AE183" s="31"/>
      <c r="AR183" s="179" t="s">
        <v>81</v>
      </c>
      <c r="AT183" s="179" t="s">
        <v>172</v>
      </c>
      <c r="AU183" s="179" t="s">
        <v>81</v>
      </c>
      <c r="AY183" s="14" t="s">
        <v>119</v>
      </c>
      <c r="BE183" s="180">
        <f>IF(N183="základní",J183,0)</f>
        <v>0</v>
      </c>
      <c r="BF183" s="180">
        <f>IF(N183="snížená",J183,0)</f>
        <v>0</v>
      </c>
      <c r="BG183" s="180">
        <f>IF(N183="zákl. přenesená",J183,0)</f>
        <v>0</v>
      </c>
      <c r="BH183" s="180">
        <f>IF(N183="sníž. přenesená",J183,0)</f>
        <v>0</v>
      </c>
      <c r="BI183" s="180">
        <f>IF(N183="nulová",J183,0)</f>
        <v>0</v>
      </c>
      <c r="BJ183" s="14" t="s">
        <v>81</v>
      </c>
      <c r="BK183" s="180">
        <f>ROUND(I183*H183,2)</f>
        <v>0</v>
      </c>
      <c r="BL183" s="14" t="s">
        <v>81</v>
      </c>
      <c r="BM183" s="179" t="s">
        <v>262</v>
      </c>
    </row>
    <row r="184" spans="1:65" s="2" customFormat="1" ht="39">
      <c r="A184" s="31"/>
      <c r="B184" s="32"/>
      <c r="C184" s="33"/>
      <c r="D184" s="181" t="s">
        <v>121</v>
      </c>
      <c r="E184" s="33"/>
      <c r="F184" s="182" t="s">
        <v>263</v>
      </c>
      <c r="G184" s="33"/>
      <c r="H184" s="33"/>
      <c r="I184" s="183"/>
      <c r="J184" s="33"/>
      <c r="K184" s="33"/>
      <c r="L184" s="36"/>
      <c r="M184" s="184"/>
      <c r="N184" s="185"/>
      <c r="O184" s="68"/>
      <c r="P184" s="68"/>
      <c r="Q184" s="68"/>
      <c r="R184" s="68"/>
      <c r="S184" s="68"/>
      <c r="T184" s="69"/>
      <c r="U184" s="31"/>
      <c r="V184" s="31"/>
      <c r="W184" s="31"/>
      <c r="X184" s="31"/>
      <c r="Y184" s="31"/>
      <c r="Z184" s="31"/>
      <c r="AA184" s="31"/>
      <c r="AB184" s="31"/>
      <c r="AC184" s="31"/>
      <c r="AD184" s="31"/>
      <c r="AE184" s="31"/>
      <c r="AT184" s="14" t="s">
        <v>121</v>
      </c>
      <c r="AU184" s="14" t="s">
        <v>81</v>
      </c>
    </row>
    <row r="185" spans="1:65" s="2" customFormat="1" ht="36">
      <c r="A185" s="31"/>
      <c r="B185" s="32"/>
      <c r="C185" s="202" t="s">
        <v>264</v>
      </c>
      <c r="D185" s="202" t="s">
        <v>172</v>
      </c>
      <c r="E185" s="203" t="s">
        <v>265</v>
      </c>
      <c r="F185" s="204" t="s">
        <v>266</v>
      </c>
      <c r="G185" s="205" t="s">
        <v>156</v>
      </c>
      <c r="H185" s="206">
        <v>3</v>
      </c>
      <c r="I185" s="207"/>
      <c r="J185" s="208">
        <f>ROUND(I185*H185,2)</f>
        <v>0</v>
      </c>
      <c r="K185" s="204" t="s">
        <v>118</v>
      </c>
      <c r="L185" s="36"/>
      <c r="M185" s="209" t="s">
        <v>1</v>
      </c>
      <c r="N185" s="210" t="s">
        <v>38</v>
      </c>
      <c r="O185" s="68"/>
      <c r="P185" s="177">
        <f>O185*H185</f>
        <v>0</v>
      </c>
      <c r="Q185" s="177">
        <v>0</v>
      </c>
      <c r="R185" s="177">
        <f>Q185*H185</f>
        <v>0</v>
      </c>
      <c r="S185" s="177">
        <v>0</v>
      </c>
      <c r="T185" s="178">
        <f>S185*H185</f>
        <v>0</v>
      </c>
      <c r="U185" s="31"/>
      <c r="V185" s="31"/>
      <c r="W185" s="31"/>
      <c r="X185" s="31"/>
      <c r="Y185" s="31"/>
      <c r="Z185" s="31"/>
      <c r="AA185" s="31"/>
      <c r="AB185" s="31"/>
      <c r="AC185" s="31"/>
      <c r="AD185" s="31"/>
      <c r="AE185" s="31"/>
      <c r="AR185" s="179" t="s">
        <v>81</v>
      </c>
      <c r="AT185" s="179" t="s">
        <v>172</v>
      </c>
      <c r="AU185" s="179" t="s">
        <v>81</v>
      </c>
      <c r="AY185" s="14" t="s">
        <v>119</v>
      </c>
      <c r="BE185" s="180">
        <f>IF(N185="základní",J185,0)</f>
        <v>0</v>
      </c>
      <c r="BF185" s="180">
        <f>IF(N185="snížená",J185,0)</f>
        <v>0</v>
      </c>
      <c r="BG185" s="180">
        <f>IF(N185="zákl. přenesená",J185,0)</f>
        <v>0</v>
      </c>
      <c r="BH185" s="180">
        <f>IF(N185="sníž. přenesená",J185,0)</f>
        <v>0</v>
      </c>
      <c r="BI185" s="180">
        <f>IF(N185="nulová",J185,0)</f>
        <v>0</v>
      </c>
      <c r="BJ185" s="14" t="s">
        <v>81</v>
      </c>
      <c r="BK185" s="180">
        <f>ROUND(I185*H185,2)</f>
        <v>0</v>
      </c>
      <c r="BL185" s="14" t="s">
        <v>81</v>
      </c>
      <c r="BM185" s="179" t="s">
        <v>267</v>
      </c>
    </row>
    <row r="186" spans="1:65" s="2" customFormat="1" ht="29.25">
      <c r="A186" s="31"/>
      <c r="B186" s="32"/>
      <c r="C186" s="33"/>
      <c r="D186" s="181" t="s">
        <v>121</v>
      </c>
      <c r="E186" s="33"/>
      <c r="F186" s="182" t="s">
        <v>268</v>
      </c>
      <c r="G186" s="33"/>
      <c r="H186" s="33"/>
      <c r="I186" s="183"/>
      <c r="J186" s="33"/>
      <c r="K186" s="33"/>
      <c r="L186" s="36"/>
      <c r="M186" s="184"/>
      <c r="N186" s="185"/>
      <c r="O186" s="68"/>
      <c r="P186" s="68"/>
      <c r="Q186" s="68"/>
      <c r="R186" s="68"/>
      <c r="S186" s="68"/>
      <c r="T186" s="69"/>
      <c r="U186" s="31"/>
      <c r="V186" s="31"/>
      <c r="W186" s="31"/>
      <c r="X186" s="31"/>
      <c r="Y186" s="31"/>
      <c r="Z186" s="31"/>
      <c r="AA186" s="31"/>
      <c r="AB186" s="31"/>
      <c r="AC186" s="31"/>
      <c r="AD186" s="31"/>
      <c r="AE186" s="31"/>
      <c r="AT186" s="14" t="s">
        <v>121</v>
      </c>
      <c r="AU186" s="14" t="s">
        <v>81</v>
      </c>
    </row>
    <row r="187" spans="1:65" s="2" customFormat="1" ht="36">
      <c r="A187" s="31"/>
      <c r="B187" s="32"/>
      <c r="C187" s="202" t="s">
        <v>269</v>
      </c>
      <c r="D187" s="202" t="s">
        <v>172</v>
      </c>
      <c r="E187" s="203" t="s">
        <v>270</v>
      </c>
      <c r="F187" s="204" t="s">
        <v>271</v>
      </c>
      <c r="G187" s="205" t="s">
        <v>156</v>
      </c>
      <c r="H187" s="206">
        <v>31</v>
      </c>
      <c r="I187" s="207"/>
      <c r="J187" s="208">
        <f>ROUND(I187*H187,2)</f>
        <v>0</v>
      </c>
      <c r="K187" s="204" t="s">
        <v>118</v>
      </c>
      <c r="L187" s="36"/>
      <c r="M187" s="209" t="s">
        <v>1</v>
      </c>
      <c r="N187" s="210" t="s">
        <v>38</v>
      </c>
      <c r="O187" s="68"/>
      <c r="P187" s="177">
        <f>O187*H187</f>
        <v>0</v>
      </c>
      <c r="Q187" s="177">
        <v>0</v>
      </c>
      <c r="R187" s="177">
        <f>Q187*H187</f>
        <v>0</v>
      </c>
      <c r="S187" s="177">
        <v>0</v>
      </c>
      <c r="T187" s="178">
        <f>S187*H187</f>
        <v>0</v>
      </c>
      <c r="U187" s="31"/>
      <c r="V187" s="31"/>
      <c r="W187" s="31"/>
      <c r="X187" s="31"/>
      <c r="Y187" s="31"/>
      <c r="Z187" s="31"/>
      <c r="AA187" s="31"/>
      <c r="AB187" s="31"/>
      <c r="AC187" s="31"/>
      <c r="AD187" s="31"/>
      <c r="AE187" s="31"/>
      <c r="AR187" s="179" t="s">
        <v>81</v>
      </c>
      <c r="AT187" s="179" t="s">
        <v>172</v>
      </c>
      <c r="AU187" s="179" t="s">
        <v>81</v>
      </c>
      <c r="AY187" s="14" t="s">
        <v>119</v>
      </c>
      <c r="BE187" s="180">
        <f>IF(N187="základní",J187,0)</f>
        <v>0</v>
      </c>
      <c r="BF187" s="180">
        <f>IF(N187="snížená",J187,0)</f>
        <v>0</v>
      </c>
      <c r="BG187" s="180">
        <f>IF(N187="zákl. přenesená",J187,0)</f>
        <v>0</v>
      </c>
      <c r="BH187" s="180">
        <f>IF(N187="sníž. přenesená",J187,0)</f>
        <v>0</v>
      </c>
      <c r="BI187" s="180">
        <f>IF(N187="nulová",J187,0)</f>
        <v>0</v>
      </c>
      <c r="BJ187" s="14" t="s">
        <v>81</v>
      </c>
      <c r="BK187" s="180">
        <f>ROUND(I187*H187,2)</f>
        <v>0</v>
      </c>
      <c r="BL187" s="14" t="s">
        <v>81</v>
      </c>
      <c r="BM187" s="179" t="s">
        <v>272</v>
      </c>
    </row>
    <row r="188" spans="1:65" s="2" customFormat="1" ht="39">
      <c r="A188" s="31"/>
      <c r="B188" s="32"/>
      <c r="C188" s="33"/>
      <c r="D188" s="181" t="s">
        <v>121</v>
      </c>
      <c r="E188" s="33"/>
      <c r="F188" s="182" t="s">
        <v>273</v>
      </c>
      <c r="G188" s="33"/>
      <c r="H188" s="33"/>
      <c r="I188" s="183"/>
      <c r="J188" s="33"/>
      <c r="K188" s="33"/>
      <c r="L188" s="36"/>
      <c r="M188" s="184"/>
      <c r="N188" s="185"/>
      <c r="O188" s="68"/>
      <c r="P188" s="68"/>
      <c r="Q188" s="68"/>
      <c r="R188" s="68"/>
      <c r="S188" s="68"/>
      <c r="T188" s="69"/>
      <c r="U188" s="31"/>
      <c r="V188" s="31"/>
      <c r="W188" s="31"/>
      <c r="X188" s="31"/>
      <c r="Y188" s="31"/>
      <c r="Z188" s="31"/>
      <c r="AA188" s="31"/>
      <c r="AB188" s="31"/>
      <c r="AC188" s="31"/>
      <c r="AD188" s="31"/>
      <c r="AE188" s="31"/>
      <c r="AT188" s="14" t="s">
        <v>121</v>
      </c>
      <c r="AU188" s="14" t="s">
        <v>81</v>
      </c>
    </row>
    <row r="189" spans="1:65" s="2" customFormat="1" ht="36">
      <c r="A189" s="31"/>
      <c r="B189" s="32"/>
      <c r="C189" s="202" t="s">
        <v>274</v>
      </c>
      <c r="D189" s="202" t="s">
        <v>172</v>
      </c>
      <c r="E189" s="203" t="s">
        <v>275</v>
      </c>
      <c r="F189" s="204" t="s">
        <v>276</v>
      </c>
      <c r="G189" s="205" t="s">
        <v>156</v>
      </c>
      <c r="H189" s="206">
        <v>4</v>
      </c>
      <c r="I189" s="207"/>
      <c r="J189" s="208">
        <f>ROUND(I189*H189,2)</f>
        <v>0</v>
      </c>
      <c r="K189" s="204" t="s">
        <v>118</v>
      </c>
      <c r="L189" s="36"/>
      <c r="M189" s="209" t="s">
        <v>1</v>
      </c>
      <c r="N189" s="210" t="s">
        <v>38</v>
      </c>
      <c r="O189" s="68"/>
      <c r="P189" s="177">
        <f>O189*H189</f>
        <v>0</v>
      </c>
      <c r="Q189" s="177">
        <v>0</v>
      </c>
      <c r="R189" s="177">
        <f>Q189*H189</f>
        <v>0</v>
      </c>
      <c r="S189" s="177">
        <v>0</v>
      </c>
      <c r="T189" s="178">
        <f>S189*H189</f>
        <v>0</v>
      </c>
      <c r="U189" s="31"/>
      <c r="V189" s="31"/>
      <c r="W189" s="31"/>
      <c r="X189" s="31"/>
      <c r="Y189" s="31"/>
      <c r="Z189" s="31"/>
      <c r="AA189" s="31"/>
      <c r="AB189" s="31"/>
      <c r="AC189" s="31"/>
      <c r="AD189" s="31"/>
      <c r="AE189" s="31"/>
      <c r="AR189" s="179" t="s">
        <v>81</v>
      </c>
      <c r="AT189" s="179" t="s">
        <v>172</v>
      </c>
      <c r="AU189" s="179" t="s">
        <v>81</v>
      </c>
      <c r="AY189" s="14" t="s">
        <v>119</v>
      </c>
      <c r="BE189" s="180">
        <f>IF(N189="základní",J189,0)</f>
        <v>0</v>
      </c>
      <c r="BF189" s="180">
        <f>IF(N189="snížená",J189,0)</f>
        <v>0</v>
      </c>
      <c r="BG189" s="180">
        <f>IF(N189="zákl. přenesená",J189,0)</f>
        <v>0</v>
      </c>
      <c r="BH189" s="180">
        <f>IF(N189="sníž. přenesená",J189,0)</f>
        <v>0</v>
      </c>
      <c r="BI189" s="180">
        <f>IF(N189="nulová",J189,0)</f>
        <v>0</v>
      </c>
      <c r="BJ189" s="14" t="s">
        <v>81</v>
      </c>
      <c r="BK189" s="180">
        <f>ROUND(I189*H189,2)</f>
        <v>0</v>
      </c>
      <c r="BL189" s="14" t="s">
        <v>81</v>
      </c>
      <c r="BM189" s="179" t="s">
        <v>277</v>
      </c>
    </row>
    <row r="190" spans="1:65" s="2" customFormat="1" ht="39">
      <c r="A190" s="31"/>
      <c r="B190" s="32"/>
      <c r="C190" s="33"/>
      <c r="D190" s="181" t="s">
        <v>121</v>
      </c>
      <c r="E190" s="33"/>
      <c r="F190" s="182" t="s">
        <v>278</v>
      </c>
      <c r="G190" s="33"/>
      <c r="H190" s="33"/>
      <c r="I190" s="183"/>
      <c r="J190" s="33"/>
      <c r="K190" s="33"/>
      <c r="L190" s="36"/>
      <c r="M190" s="184"/>
      <c r="N190" s="185"/>
      <c r="O190" s="68"/>
      <c r="P190" s="68"/>
      <c r="Q190" s="68"/>
      <c r="R190" s="68"/>
      <c r="S190" s="68"/>
      <c r="T190" s="69"/>
      <c r="U190" s="31"/>
      <c r="V190" s="31"/>
      <c r="W190" s="31"/>
      <c r="X190" s="31"/>
      <c r="Y190" s="31"/>
      <c r="Z190" s="31"/>
      <c r="AA190" s="31"/>
      <c r="AB190" s="31"/>
      <c r="AC190" s="31"/>
      <c r="AD190" s="31"/>
      <c r="AE190" s="31"/>
      <c r="AT190" s="14" t="s">
        <v>121</v>
      </c>
      <c r="AU190" s="14" t="s">
        <v>81</v>
      </c>
    </row>
    <row r="191" spans="1:65" s="2" customFormat="1" ht="36">
      <c r="A191" s="31"/>
      <c r="B191" s="32"/>
      <c r="C191" s="202" t="s">
        <v>279</v>
      </c>
      <c r="D191" s="202" t="s">
        <v>172</v>
      </c>
      <c r="E191" s="203" t="s">
        <v>280</v>
      </c>
      <c r="F191" s="204" t="s">
        <v>281</v>
      </c>
      <c r="G191" s="205" t="s">
        <v>156</v>
      </c>
      <c r="H191" s="206">
        <v>4</v>
      </c>
      <c r="I191" s="207"/>
      <c r="J191" s="208">
        <f>ROUND(I191*H191,2)</f>
        <v>0</v>
      </c>
      <c r="K191" s="204" t="s">
        <v>118</v>
      </c>
      <c r="L191" s="36"/>
      <c r="M191" s="209" t="s">
        <v>1</v>
      </c>
      <c r="N191" s="210" t="s">
        <v>38</v>
      </c>
      <c r="O191" s="68"/>
      <c r="P191" s="177">
        <f>O191*H191</f>
        <v>0</v>
      </c>
      <c r="Q191" s="177">
        <v>0</v>
      </c>
      <c r="R191" s="177">
        <f>Q191*H191</f>
        <v>0</v>
      </c>
      <c r="S191" s="177">
        <v>0</v>
      </c>
      <c r="T191" s="178">
        <f>S191*H191</f>
        <v>0</v>
      </c>
      <c r="U191" s="31"/>
      <c r="V191" s="31"/>
      <c r="W191" s="31"/>
      <c r="X191" s="31"/>
      <c r="Y191" s="31"/>
      <c r="Z191" s="31"/>
      <c r="AA191" s="31"/>
      <c r="AB191" s="31"/>
      <c r="AC191" s="31"/>
      <c r="AD191" s="31"/>
      <c r="AE191" s="31"/>
      <c r="AR191" s="179" t="s">
        <v>81</v>
      </c>
      <c r="AT191" s="179" t="s">
        <v>172</v>
      </c>
      <c r="AU191" s="179" t="s">
        <v>81</v>
      </c>
      <c r="AY191" s="14" t="s">
        <v>119</v>
      </c>
      <c r="BE191" s="180">
        <f>IF(N191="základní",J191,0)</f>
        <v>0</v>
      </c>
      <c r="BF191" s="180">
        <f>IF(N191="snížená",J191,0)</f>
        <v>0</v>
      </c>
      <c r="BG191" s="180">
        <f>IF(N191="zákl. přenesená",J191,0)</f>
        <v>0</v>
      </c>
      <c r="BH191" s="180">
        <f>IF(N191="sníž. přenesená",J191,0)</f>
        <v>0</v>
      </c>
      <c r="BI191" s="180">
        <f>IF(N191="nulová",J191,0)</f>
        <v>0</v>
      </c>
      <c r="BJ191" s="14" t="s">
        <v>81</v>
      </c>
      <c r="BK191" s="180">
        <f>ROUND(I191*H191,2)</f>
        <v>0</v>
      </c>
      <c r="BL191" s="14" t="s">
        <v>81</v>
      </c>
      <c r="BM191" s="179" t="s">
        <v>282</v>
      </c>
    </row>
    <row r="192" spans="1:65" s="2" customFormat="1" ht="39">
      <c r="A192" s="31"/>
      <c r="B192" s="32"/>
      <c r="C192" s="33"/>
      <c r="D192" s="181" t="s">
        <v>121</v>
      </c>
      <c r="E192" s="33"/>
      <c r="F192" s="182" t="s">
        <v>283</v>
      </c>
      <c r="G192" s="33"/>
      <c r="H192" s="33"/>
      <c r="I192" s="183"/>
      <c r="J192" s="33"/>
      <c r="K192" s="33"/>
      <c r="L192" s="36"/>
      <c r="M192" s="184"/>
      <c r="N192" s="185"/>
      <c r="O192" s="68"/>
      <c r="P192" s="68"/>
      <c r="Q192" s="68"/>
      <c r="R192" s="68"/>
      <c r="S192" s="68"/>
      <c r="T192" s="69"/>
      <c r="U192" s="31"/>
      <c r="V192" s="31"/>
      <c r="W192" s="31"/>
      <c r="X192" s="31"/>
      <c r="Y192" s="31"/>
      <c r="Z192" s="31"/>
      <c r="AA192" s="31"/>
      <c r="AB192" s="31"/>
      <c r="AC192" s="31"/>
      <c r="AD192" s="31"/>
      <c r="AE192" s="31"/>
      <c r="AT192" s="14" t="s">
        <v>121</v>
      </c>
      <c r="AU192" s="14" t="s">
        <v>81</v>
      </c>
    </row>
    <row r="193" spans="1:65" s="2" customFormat="1" ht="24">
      <c r="A193" s="31"/>
      <c r="B193" s="32"/>
      <c r="C193" s="202" t="s">
        <v>284</v>
      </c>
      <c r="D193" s="202" t="s">
        <v>172</v>
      </c>
      <c r="E193" s="203" t="s">
        <v>285</v>
      </c>
      <c r="F193" s="204" t="s">
        <v>286</v>
      </c>
      <c r="G193" s="205" t="s">
        <v>117</v>
      </c>
      <c r="H193" s="206">
        <v>2040</v>
      </c>
      <c r="I193" s="207"/>
      <c r="J193" s="208">
        <f>ROUND(I193*H193,2)</f>
        <v>0</v>
      </c>
      <c r="K193" s="204" t="s">
        <v>118</v>
      </c>
      <c r="L193" s="36"/>
      <c r="M193" s="209" t="s">
        <v>1</v>
      </c>
      <c r="N193" s="210" t="s">
        <v>38</v>
      </c>
      <c r="O193" s="68"/>
      <c r="P193" s="177">
        <f>O193*H193</f>
        <v>0</v>
      </c>
      <c r="Q193" s="177">
        <v>0</v>
      </c>
      <c r="R193" s="177">
        <f>Q193*H193</f>
        <v>0</v>
      </c>
      <c r="S193" s="177">
        <v>0</v>
      </c>
      <c r="T193" s="178">
        <f>S193*H193</f>
        <v>0</v>
      </c>
      <c r="U193" s="31"/>
      <c r="V193" s="31"/>
      <c r="W193" s="31"/>
      <c r="X193" s="31"/>
      <c r="Y193" s="31"/>
      <c r="Z193" s="31"/>
      <c r="AA193" s="31"/>
      <c r="AB193" s="31"/>
      <c r="AC193" s="31"/>
      <c r="AD193" s="31"/>
      <c r="AE193" s="31"/>
      <c r="AR193" s="179" t="s">
        <v>81</v>
      </c>
      <c r="AT193" s="179" t="s">
        <v>172</v>
      </c>
      <c r="AU193" s="179" t="s">
        <v>81</v>
      </c>
      <c r="AY193" s="14" t="s">
        <v>119</v>
      </c>
      <c r="BE193" s="180">
        <f>IF(N193="základní",J193,0)</f>
        <v>0</v>
      </c>
      <c r="BF193" s="180">
        <f>IF(N193="snížená",J193,0)</f>
        <v>0</v>
      </c>
      <c r="BG193" s="180">
        <f>IF(N193="zákl. přenesená",J193,0)</f>
        <v>0</v>
      </c>
      <c r="BH193" s="180">
        <f>IF(N193="sníž. přenesená",J193,0)</f>
        <v>0</v>
      </c>
      <c r="BI193" s="180">
        <f>IF(N193="nulová",J193,0)</f>
        <v>0</v>
      </c>
      <c r="BJ193" s="14" t="s">
        <v>81</v>
      </c>
      <c r="BK193" s="180">
        <f>ROUND(I193*H193,2)</f>
        <v>0</v>
      </c>
      <c r="BL193" s="14" t="s">
        <v>81</v>
      </c>
      <c r="BM193" s="179" t="s">
        <v>287</v>
      </c>
    </row>
    <row r="194" spans="1:65" s="2" customFormat="1" ht="19.5">
      <c r="A194" s="31"/>
      <c r="B194" s="32"/>
      <c r="C194" s="33"/>
      <c r="D194" s="181" t="s">
        <v>121</v>
      </c>
      <c r="E194" s="33"/>
      <c r="F194" s="182" t="s">
        <v>286</v>
      </c>
      <c r="G194" s="33"/>
      <c r="H194" s="33"/>
      <c r="I194" s="183"/>
      <c r="J194" s="33"/>
      <c r="K194" s="33"/>
      <c r="L194" s="36"/>
      <c r="M194" s="184"/>
      <c r="N194" s="185"/>
      <c r="O194" s="68"/>
      <c r="P194" s="68"/>
      <c r="Q194" s="68"/>
      <c r="R194" s="68"/>
      <c r="S194" s="68"/>
      <c r="T194" s="69"/>
      <c r="U194" s="31"/>
      <c r="V194" s="31"/>
      <c r="W194" s="31"/>
      <c r="X194" s="31"/>
      <c r="Y194" s="31"/>
      <c r="Z194" s="31"/>
      <c r="AA194" s="31"/>
      <c r="AB194" s="31"/>
      <c r="AC194" s="31"/>
      <c r="AD194" s="31"/>
      <c r="AE194" s="31"/>
      <c r="AT194" s="14" t="s">
        <v>121</v>
      </c>
      <c r="AU194" s="14" t="s">
        <v>81</v>
      </c>
    </row>
    <row r="195" spans="1:65" s="2" customFormat="1" ht="24">
      <c r="A195" s="31"/>
      <c r="B195" s="32"/>
      <c r="C195" s="202" t="s">
        <v>288</v>
      </c>
      <c r="D195" s="202" t="s">
        <v>172</v>
      </c>
      <c r="E195" s="203" t="s">
        <v>289</v>
      </c>
      <c r="F195" s="204" t="s">
        <v>290</v>
      </c>
      <c r="G195" s="205" t="s">
        <v>156</v>
      </c>
      <c r="H195" s="206">
        <v>10</v>
      </c>
      <c r="I195" s="207"/>
      <c r="J195" s="208">
        <f>ROUND(I195*H195,2)</f>
        <v>0</v>
      </c>
      <c r="K195" s="204" t="s">
        <v>118</v>
      </c>
      <c r="L195" s="36"/>
      <c r="M195" s="209" t="s">
        <v>1</v>
      </c>
      <c r="N195" s="210" t="s">
        <v>38</v>
      </c>
      <c r="O195" s="68"/>
      <c r="P195" s="177">
        <f>O195*H195</f>
        <v>0</v>
      </c>
      <c r="Q195" s="177">
        <v>0</v>
      </c>
      <c r="R195" s="177">
        <f>Q195*H195</f>
        <v>0</v>
      </c>
      <c r="S195" s="177">
        <v>0</v>
      </c>
      <c r="T195" s="178">
        <f>S195*H195</f>
        <v>0</v>
      </c>
      <c r="U195" s="31"/>
      <c r="V195" s="31"/>
      <c r="W195" s="31"/>
      <c r="X195" s="31"/>
      <c r="Y195" s="31"/>
      <c r="Z195" s="31"/>
      <c r="AA195" s="31"/>
      <c r="AB195" s="31"/>
      <c r="AC195" s="31"/>
      <c r="AD195" s="31"/>
      <c r="AE195" s="31"/>
      <c r="AR195" s="179" t="s">
        <v>81</v>
      </c>
      <c r="AT195" s="179" t="s">
        <v>172</v>
      </c>
      <c r="AU195" s="179" t="s">
        <v>81</v>
      </c>
      <c r="AY195" s="14" t="s">
        <v>119</v>
      </c>
      <c r="BE195" s="180">
        <f>IF(N195="základní",J195,0)</f>
        <v>0</v>
      </c>
      <c r="BF195" s="180">
        <f>IF(N195="snížená",J195,0)</f>
        <v>0</v>
      </c>
      <c r="BG195" s="180">
        <f>IF(N195="zákl. přenesená",J195,0)</f>
        <v>0</v>
      </c>
      <c r="BH195" s="180">
        <f>IF(N195="sníž. přenesená",J195,0)</f>
        <v>0</v>
      </c>
      <c r="BI195" s="180">
        <f>IF(N195="nulová",J195,0)</f>
        <v>0</v>
      </c>
      <c r="BJ195" s="14" t="s">
        <v>81</v>
      </c>
      <c r="BK195" s="180">
        <f>ROUND(I195*H195,2)</f>
        <v>0</v>
      </c>
      <c r="BL195" s="14" t="s">
        <v>81</v>
      </c>
      <c r="BM195" s="179" t="s">
        <v>291</v>
      </c>
    </row>
    <row r="196" spans="1:65" s="2" customFormat="1" ht="11.25">
      <c r="A196" s="31"/>
      <c r="B196" s="32"/>
      <c r="C196" s="33"/>
      <c r="D196" s="181" t="s">
        <v>121</v>
      </c>
      <c r="E196" s="33"/>
      <c r="F196" s="182" t="s">
        <v>290</v>
      </c>
      <c r="G196" s="33"/>
      <c r="H196" s="33"/>
      <c r="I196" s="183"/>
      <c r="J196" s="33"/>
      <c r="K196" s="33"/>
      <c r="L196" s="36"/>
      <c r="M196" s="184"/>
      <c r="N196" s="185"/>
      <c r="O196" s="68"/>
      <c r="P196" s="68"/>
      <c r="Q196" s="68"/>
      <c r="R196" s="68"/>
      <c r="S196" s="68"/>
      <c r="T196" s="69"/>
      <c r="U196" s="31"/>
      <c r="V196" s="31"/>
      <c r="W196" s="31"/>
      <c r="X196" s="31"/>
      <c r="Y196" s="31"/>
      <c r="Z196" s="31"/>
      <c r="AA196" s="31"/>
      <c r="AB196" s="31"/>
      <c r="AC196" s="31"/>
      <c r="AD196" s="31"/>
      <c r="AE196" s="31"/>
      <c r="AT196" s="14" t="s">
        <v>121</v>
      </c>
      <c r="AU196" s="14" t="s">
        <v>81</v>
      </c>
    </row>
    <row r="197" spans="1:65" s="2" customFormat="1" ht="16.5" customHeight="1">
      <c r="A197" s="31"/>
      <c r="B197" s="32"/>
      <c r="C197" s="202" t="s">
        <v>292</v>
      </c>
      <c r="D197" s="202" t="s">
        <v>172</v>
      </c>
      <c r="E197" s="203" t="s">
        <v>293</v>
      </c>
      <c r="F197" s="204" t="s">
        <v>294</v>
      </c>
      <c r="G197" s="205" t="s">
        <v>156</v>
      </c>
      <c r="H197" s="206">
        <v>105</v>
      </c>
      <c r="I197" s="207"/>
      <c r="J197" s="208">
        <f>ROUND(I197*H197,2)</f>
        <v>0</v>
      </c>
      <c r="K197" s="204" t="s">
        <v>118</v>
      </c>
      <c r="L197" s="36"/>
      <c r="M197" s="209" t="s">
        <v>1</v>
      </c>
      <c r="N197" s="210" t="s">
        <v>38</v>
      </c>
      <c r="O197" s="68"/>
      <c r="P197" s="177">
        <f>O197*H197</f>
        <v>0</v>
      </c>
      <c r="Q197" s="177">
        <v>0</v>
      </c>
      <c r="R197" s="177">
        <f>Q197*H197</f>
        <v>0</v>
      </c>
      <c r="S197" s="177">
        <v>0</v>
      </c>
      <c r="T197" s="178">
        <f>S197*H197</f>
        <v>0</v>
      </c>
      <c r="U197" s="31"/>
      <c r="V197" s="31"/>
      <c r="W197" s="31"/>
      <c r="X197" s="31"/>
      <c r="Y197" s="31"/>
      <c r="Z197" s="31"/>
      <c r="AA197" s="31"/>
      <c r="AB197" s="31"/>
      <c r="AC197" s="31"/>
      <c r="AD197" s="31"/>
      <c r="AE197" s="31"/>
      <c r="AR197" s="179" t="s">
        <v>81</v>
      </c>
      <c r="AT197" s="179" t="s">
        <v>172</v>
      </c>
      <c r="AU197" s="179" t="s">
        <v>81</v>
      </c>
      <c r="AY197" s="14" t="s">
        <v>119</v>
      </c>
      <c r="BE197" s="180">
        <f>IF(N197="základní",J197,0)</f>
        <v>0</v>
      </c>
      <c r="BF197" s="180">
        <f>IF(N197="snížená",J197,0)</f>
        <v>0</v>
      </c>
      <c r="BG197" s="180">
        <f>IF(N197="zákl. přenesená",J197,0)</f>
        <v>0</v>
      </c>
      <c r="BH197" s="180">
        <f>IF(N197="sníž. přenesená",J197,0)</f>
        <v>0</v>
      </c>
      <c r="BI197" s="180">
        <f>IF(N197="nulová",J197,0)</f>
        <v>0</v>
      </c>
      <c r="BJ197" s="14" t="s">
        <v>81</v>
      </c>
      <c r="BK197" s="180">
        <f>ROUND(I197*H197,2)</f>
        <v>0</v>
      </c>
      <c r="BL197" s="14" t="s">
        <v>81</v>
      </c>
      <c r="BM197" s="179" t="s">
        <v>295</v>
      </c>
    </row>
    <row r="198" spans="1:65" s="2" customFormat="1" ht="19.5">
      <c r="A198" s="31"/>
      <c r="B198" s="32"/>
      <c r="C198" s="33"/>
      <c r="D198" s="181" t="s">
        <v>121</v>
      </c>
      <c r="E198" s="33"/>
      <c r="F198" s="182" t="s">
        <v>296</v>
      </c>
      <c r="G198" s="33"/>
      <c r="H198" s="33"/>
      <c r="I198" s="183"/>
      <c r="J198" s="33"/>
      <c r="K198" s="33"/>
      <c r="L198" s="36"/>
      <c r="M198" s="184"/>
      <c r="N198" s="185"/>
      <c r="O198" s="68"/>
      <c r="P198" s="68"/>
      <c r="Q198" s="68"/>
      <c r="R198" s="68"/>
      <c r="S198" s="68"/>
      <c r="T198" s="69"/>
      <c r="U198" s="31"/>
      <c r="V198" s="31"/>
      <c r="W198" s="31"/>
      <c r="X198" s="31"/>
      <c r="Y198" s="31"/>
      <c r="Z198" s="31"/>
      <c r="AA198" s="31"/>
      <c r="AB198" s="31"/>
      <c r="AC198" s="31"/>
      <c r="AD198" s="31"/>
      <c r="AE198" s="31"/>
      <c r="AT198" s="14" t="s">
        <v>121</v>
      </c>
      <c r="AU198" s="14" t="s">
        <v>81</v>
      </c>
    </row>
    <row r="199" spans="1:65" s="2" customFormat="1" ht="16.5" customHeight="1">
      <c r="A199" s="31"/>
      <c r="B199" s="32"/>
      <c r="C199" s="202" t="s">
        <v>297</v>
      </c>
      <c r="D199" s="202" t="s">
        <v>172</v>
      </c>
      <c r="E199" s="203" t="s">
        <v>298</v>
      </c>
      <c r="F199" s="204" t="s">
        <v>299</v>
      </c>
      <c r="G199" s="205" t="s">
        <v>117</v>
      </c>
      <c r="H199" s="206">
        <v>1800</v>
      </c>
      <c r="I199" s="207"/>
      <c r="J199" s="208">
        <f>ROUND(I199*H199,2)</f>
        <v>0</v>
      </c>
      <c r="K199" s="204" t="s">
        <v>118</v>
      </c>
      <c r="L199" s="36"/>
      <c r="M199" s="209" t="s">
        <v>1</v>
      </c>
      <c r="N199" s="210" t="s">
        <v>38</v>
      </c>
      <c r="O199" s="68"/>
      <c r="P199" s="177">
        <f>O199*H199</f>
        <v>0</v>
      </c>
      <c r="Q199" s="177">
        <v>0</v>
      </c>
      <c r="R199" s="177">
        <f>Q199*H199</f>
        <v>0</v>
      </c>
      <c r="S199" s="177">
        <v>0</v>
      </c>
      <c r="T199" s="178">
        <f>S199*H199</f>
        <v>0</v>
      </c>
      <c r="U199" s="31"/>
      <c r="V199" s="31"/>
      <c r="W199" s="31"/>
      <c r="X199" s="31"/>
      <c r="Y199" s="31"/>
      <c r="Z199" s="31"/>
      <c r="AA199" s="31"/>
      <c r="AB199" s="31"/>
      <c r="AC199" s="31"/>
      <c r="AD199" s="31"/>
      <c r="AE199" s="31"/>
      <c r="AR199" s="179" t="s">
        <v>81</v>
      </c>
      <c r="AT199" s="179" t="s">
        <v>172</v>
      </c>
      <c r="AU199" s="179" t="s">
        <v>81</v>
      </c>
      <c r="AY199" s="14" t="s">
        <v>119</v>
      </c>
      <c r="BE199" s="180">
        <f>IF(N199="základní",J199,0)</f>
        <v>0</v>
      </c>
      <c r="BF199" s="180">
        <f>IF(N199="snížená",J199,0)</f>
        <v>0</v>
      </c>
      <c r="BG199" s="180">
        <f>IF(N199="zákl. přenesená",J199,0)</f>
        <v>0</v>
      </c>
      <c r="BH199" s="180">
        <f>IF(N199="sníž. přenesená",J199,0)</f>
        <v>0</v>
      </c>
      <c r="BI199" s="180">
        <f>IF(N199="nulová",J199,0)</f>
        <v>0</v>
      </c>
      <c r="BJ199" s="14" t="s">
        <v>81</v>
      </c>
      <c r="BK199" s="180">
        <f>ROUND(I199*H199,2)</f>
        <v>0</v>
      </c>
      <c r="BL199" s="14" t="s">
        <v>81</v>
      </c>
      <c r="BM199" s="179" t="s">
        <v>300</v>
      </c>
    </row>
    <row r="200" spans="1:65" s="2" customFormat="1" ht="11.25">
      <c r="A200" s="31"/>
      <c r="B200" s="32"/>
      <c r="C200" s="33"/>
      <c r="D200" s="181" t="s">
        <v>121</v>
      </c>
      <c r="E200" s="33"/>
      <c r="F200" s="182" t="s">
        <v>299</v>
      </c>
      <c r="G200" s="33"/>
      <c r="H200" s="33"/>
      <c r="I200" s="183"/>
      <c r="J200" s="33"/>
      <c r="K200" s="33"/>
      <c r="L200" s="36"/>
      <c r="M200" s="184"/>
      <c r="N200" s="185"/>
      <c r="O200" s="68"/>
      <c r="P200" s="68"/>
      <c r="Q200" s="68"/>
      <c r="R200" s="68"/>
      <c r="S200" s="68"/>
      <c r="T200" s="69"/>
      <c r="U200" s="31"/>
      <c r="V200" s="31"/>
      <c r="W200" s="31"/>
      <c r="X200" s="31"/>
      <c r="Y200" s="31"/>
      <c r="Z200" s="31"/>
      <c r="AA200" s="31"/>
      <c r="AB200" s="31"/>
      <c r="AC200" s="31"/>
      <c r="AD200" s="31"/>
      <c r="AE200" s="31"/>
      <c r="AT200" s="14" t="s">
        <v>121</v>
      </c>
      <c r="AU200" s="14" t="s">
        <v>81</v>
      </c>
    </row>
    <row r="201" spans="1:65" s="2" customFormat="1" ht="33" customHeight="1">
      <c r="A201" s="31"/>
      <c r="B201" s="32"/>
      <c r="C201" s="167" t="s">
        <v>301</v>
      </c>
      <c r="D201" s="167" t="s">
        <v>114</v>
      </c>
      <c r="E201" s="168" t="s">
        <v>302</v>
      </c>
      <c r="F201" s="169" t="s">
        <v>303</v>
      </c>
      <c r="G201" s="170" t="s">
        <v>117</v>
      </c>
      <c r="H201" s="171">
        <v>105</v>
      </c>
      <c r="I201" s="172"/>
      <c r="J201" s="173">
        <f>ROUND(I201*H201,2)</f>
        <v>0</v>
      </c>
      <c r="K201" s="169" t="s">
        <v>118</v>
      </c>
      <c r="L201" s="174"/>
      <c r="M201" s="175" t="s">
        <v>1</v>
      </c>
      <c r="N201" s="176" t="s">
        <v>38</v>
      </c>
      <c r="O201" s="68"/>
      <c r="P201" s="177">
        <f>O201*H201</f>
        <v>0</v>
      </c>
      <c r="Q201" s="177">
        <v>0</v>
      </c>
      <c r="R201" s="177">
        <f>Q201*H201</f>
        <v>0</v>
      </c>
      <c r="S201" s="177">
        <v>0</v>
      </c>
      <c r="T201" s="178">
        <f>S201*H201</f>
        <v>0</v>
      </c>
      <c r="U201" s="31"/>
      <c r="V201" s="31"/>
      <c r="W201" s="31"/>
      <c r="X201" s="31"/>
      <c r="Y201" s="31"/>
      <c r="Z201" s="31"/>
      <c r="AA201" s="31"/>
      <c r="AB201" s="31"/>
      <c r="AC201" s="31"/>
      <c r="AD201" s="31"/>
      <c r="AE201" s="31"/>
      <c r="AR201" s="179" t="s">
        <v>83</v>
      </c>
      <c r="AT201" s="179" t="s">
        <v>114</v>
      </c>
      <c r="AU201" s="179" t="s">
        <v>81</v>
      </c>
      <c r="AY201" s="14" t="s">
        <v>119</v>
      </c>
      <c r="BE201" s="180">
        <f>IF(N201="základní",J201,0)</f>
        <v>0</v>
      </c>
      <c r="BF201" s="180">
        <f>IF(N201="snížená",J201,0)</f>
        <v>0</v>
      </c>
      <c r="BG201" s="180">
        <f>IF(N201="zákl. přenesená",J201,0)</f>
        <v>0</v>
      </c>
      <c r="BH201" s="180">
        <f>IF(N201="sníž. přenesená",J201,0)</f>
        <v>0</v>
      </c>
      <c r="BI201" s="180">
        <f>IF(N201="nulová",J201,0)</f>
        <v>0</v>
      </c>
      <c r="BJ201" s="14" t="s">
        <v>81</v>
      </c>
      <c r="BK201" s="180">
        <f>ROUND(I201*H201,2)</f>
        <v>0</v>
      </c>
      <c r="BL201" s="14" t="s">
        <v>81</v>
      </c>
      <c r="BM201" s="179" t="s">
        <v>304</v>
      </c>
    </row>
    <row r="202" spans="1:65" s="2" customFormat="1" ht="19.5">
      <c r="A202" s="31"/>
      <c r="B202" s="32"/>
      <c r="C202" s="33"/>
      <c r="D202" s="181" t="s">
        <v>121</v>
      </c>
      <c r="E202" s="33"/>
      <c r="F202" s="182" t="s">
        <v>303</v>
      </c>
      <c r="G202" s="33"/>
      <c r="H202" s="33"/>
      <c r="I202" s="183"/>
      <c r="J202" s="33"/>
      <c r="K202" s="33"/>
      <c r="L202" s="36"/>
      <c r="M202" s="184"/>
      <c r="N202" s="185"/>
      <c r="O202" s="68"/>
      <c r="P202" s="68"/>
      <c r="Q202" s="68"/>
      <c r="R202" s="68"/>
      <c r="S202" s="68"/>
      <c r="T202" s="69"/>
      <c r="U202" s="31"/>
      <c r="V202" s="31"/>
      <c r="W202" s="31"/>
      <c r="X202" s="31"/>
      <c r="Y202" s="31"/>
      <c r="Z202" s="31"/>
      <c r="AA202" s="31"/>
      <c r="AB202" s="31"/>
      <c r="AC202" s="31"/>
      <c r="AD202" s="31"/>
      <c r="AE202" s="31"/>
      <c r="AT202" s="14" t="s">
        <v>121</v>
      </c>
      <c r="AU202" s="14" t="s">
        <v>81</v>
      </c>
    </row>
    <row r="203" spans="1:65" s="2" customFormat="1" ht="36">
      <c r="A203" s="31"/>
      <c r="B203" s="32"/>
      <c r="C203" s="167" t="s">
        <v>305</v>
      </c>
      <c r="D203" s="167" t="s">
        <v>114</v>
      </c>
      <c r="E203" s="168" t="s">
        <v>306</v>
      </c>
      <c r="F203" s="169" t="s">
        <v>307</v>
      </c>
      <c r="G203" s="170" t="s">
        <v>117</v>
      </c>
      <c r="H203" s="171">
        <v>2080</v>
      </c>
      <c r="I203" s="172"/>
      <c r="J203" s="173">
        <f>ROUND(I203*H203,2)</f>
        <v>0</v>
      </c>
      <c r="K203" s="169" t="s">
        <v>1</v>
      </c>
      <c r="L203" s="174"/>
      <c r="M203" s="175" t="s">
        <v>1</v>
      </c>
      <c r="N203" s="176" t="s">
        <v>38</v>
      </c>
      <c r="O203" s="68"/>
      <c r="P203" s="177">
        <f>O203*H203</f>
        <v>0</v>
      </c>
      <c r="Q203" s="177">
        <v>0</v>
      </c>
      <c r="R203" s="177">
        <f>Q203*H203</f>
        <v>0</v>
      </c>
      <c r="S203" s="177">
        <v>0</v>
      </c>
      <c r="T203" s="178">
        <f>S203*H203</f>
        <v>0</v>
      </c>
      <c r="U203" s="31"/>
      <c r="V203" s="31"/>
      <c r="W203" s="31"/>
      <c r="X203" s="31"/>
      <c r="Y203" s="31"/>
      <c r="Z203" s="31"/>
      <c r="AA203" s="31"/>
      <c r="AB203" s="31"/>
      <c r="AC203" s="31"/>
      <c r="AD203" s="31"/>
      <c r="AE203" s="31"/>
      <c r="AR203" s="179" t="s">
        <v>83</v>
      </c>
      <c r="AT203" s="179" t="s">
        <v>114</v>
      </c>
      <c r="AU203" s="179" t="s">
        <v>81</v>
      </c>
      <c r="AY203" s="14" t="s">
        <v>119</v>
      </c>
      <c r="BE203" s="180">
        <f>IF(N203="základní",J203,0)</f>
        <v>0</v>
      </c>
      <c r="BF203" s="180">
        <f>IF(N203="snížená",J203,0)</f>
        <v>0</v>
      </c>
      <c r="BG203" s="180">
        <f>IF(N203="zákl. přenesená",J203,0)</f>
        <v>0</v>
      </c>
      <c r="BH203" s="180">
        <f>IF(N203="sníž. přenesená",J203,0)</f>
        <v>0</v>
      </c>
      <c r="BI203" s="180">
        <f>IF(N203="nulová",J203,0)</f>
        <v>0</v>
      </c>
      <c r="BJ203" s="14" t="s">
        <v>81</v>
      </c>
      <c r="BK203" s="180">
        <f>ROUND(I203*H203,2)</f>
        <v>0</v>
      </c>
      <c r="BL203" s="14" t="s">
        <v>81</v>
      </c>
      <c r="BM203" s="179" t="s">
        <v>308</v>
      </c>
    </row>
    <row r="204" spans="1:65" s="2" customFormat="1" ht="29.25">
      <c r="A204" s="31"/>
      <c r="B204" s="32"/>
      <c r="C204" s="33"/>
      <c r="D204" s="181" t="s">
        <v>121</v>
      </c>
      <c r="E204" s="33"/>
      <c r="F204" s="182" t="s">
        <v>307</v>
      </c>
      <c r="G204" s="33"/>
      <c r="H204" s="33"/>
      <c r="I204" s="183"/>
      <c r="J204" s="33"/>
      <c r="K204" s="33"/>
      <c r="L204" s="36"/>
      <c r="M204" s="184"/>
      <c r="N204" s="185"/>
      <c r="O204" s="68"/>
      <c r="P204" s="68"/>
      <c r="Q204" s="68"/>
      <c r="R204" s="68"/>
      <c r="S204" s="68"/>
      <c r="T204" s="69"/>
      <c r="U204" s="31"/>
      <c r="V204" s="31"/>
      <c r="W204" s="31"/>
      <c r="X204" s="31"/>
      <c r="Y204" s="31"/>
      <c r="Z204" s="31"/>
      <c r="AA204" s="31"/>
      <c r="AB204" s="31"/>
      <c r="AC204" s="31"/>
      <c r="AD204" s="31"/>
      <c r="AE204" s="31"/>
      <c r="AT204" s="14" t="s">
        <v>121</v>
      </c>
      <c r="AU204" s="14" t="s">
        <v>81</v>
      </c>
    </row>
    <row r="205" spans="1:65" s="2" customFormat="1" ht="24">
      <c r="A205" s="31"/>
      <c r="B205" s="32"/>
      <c r="C205" s="167" t="s">
        <v>309</v>
      </c>
      <c r="D205" s="167" t="s">
        <v>114</v>
      </c>
      <c r="E205" s="168" t="s">
        <v>310</v>
      </c>
      <c r="F205" s="169" t="s">
        <v>311</v>
      </c>
      <c r="G205" s="170" t="s">
        <v>156</v>
      </c>
      <c r="H205" s="171">
        <v>2</v>
      </c>
      <c r="I205" s="172"/>
      <c r="J205" s="173">
        <f>ROUND(I205*H205,2)</f>
        <v>0</v>
      </c>
      <c r="K205" s="169" t="s">
        <v>1</v>
      </c>
      <c r="L205" s="174"/>
      <c r="M205" s="175" t="s">
        <v>1</v>
      </c>
      <c r="N205" s="176" t="s">
        <v>38</v>
      </c>
      <c r="O205" s="68"/>
      <c r="P205" s="177">
        <f>O205*H205</f>
        <v>0</v>
      </c>
      <c r="Q205" s="177">
        <v>0</v>
      </c>
      <c r="R205" s="177">
        <f>Q205*H205</f>
        <v>0</v>
      </c>
      <c r="S205" s="177">
        <v>0</v>
      </c>
      <c r="T205" s="178">
        <f>S205*H205</f>
        <v>0</v>
      </c>
      <c r="U205" s="31"/>
      <c r="V205" s="31"/>
      <c r="W205" s="31"/>
      <c r="X205" s="31"/>
      <c r="Y205" s="31"/>
      <c r="Z205" s="31"/>
      <c r="AA205" s="31"/>
      <c r="AB205" s="31"/>
      <c r="AC205" s="31"/>
      <c r="AD205" s="31"/>
      <c r="AE205" s="31"/>
      <c r="AR205" s="179" t="s">
        <v>83</v>
      </c>
      <c r="AT205" s="179" t="s">
        <v>114</v>
      </c>
      <c r="AU205" s="179" t="s">
        <v>81</v>
      </c>
      <c r="AY205" s="14" t="s">
        <v>119</v>
      </c>
      <c r="BE205" s="180">
        <f>IF(N205="základní",J205,0)</f>
        <v>0</v>
      </c>
      <c r="BF205" s="180">
        <f>IF(N205="snížená",J205,0)</f>
        <v>0</v>
      </c>
      <c r="BG205" s="180">
        <f>IF(N205="zákl. přenesená",J205,0)</f>
        <v>0</v>
      </c>
      <c r="BH205" s="180">
        <f>IF(N205="sníž. přenesená",J205,0)</f>
        <v>0</v>
      </c>
      <c r="BI205" s="180">
        <f>IF(N205="nulová",J205,0)</f>
        <v>0</v>
      </c>
      <c r="BJ205" s="14" t="s">
        <v>81</v>
      </c>
      <c r="BK205" s="180">
        <f>ROUND(I205*H205,2)</f>
        <v>0</v>
      </c>
      <c r="BL205" s="14" t="s">
        <v>81</v>
      </c>
      <c r="BM205" s="179" t="s">
        <v>312</v>
      </c>
    </row>
    <row r="206" spans="1:65" s="2" customFormat="1" ht="11.25">
      <c r="A206" s="31"/>
      <c r="B206" s="32"/>
      <c r="C206" s="33"/>
      <c r="D206" s="181" t="s">
        <v>121</v>
      </c>
      <c r="E206" s="33"/>
      <c r="F206" s="182" t="s">
        <v>311</v>
      </c>
      <c r="G206" s="33"/>
      <c r="H206" s="33"/>
      <c r="I206" s="183"/>
      <c r="J206" s="33"/>
      <c r="K206" s="33"/>
      <c r="L206" s="36"/>
      <c r="M206" s="184"/>
      <c r="N206" s="185"/>
      <c r="O206" s="68"/>
      <c r="P206" s="68"/>
      <c r="Q206" s="68"/>
      <c r="R206" s="68"/>
      <c r="S206" s="68"/>
      <c r="T206" s="69"/>
      <c r="U206" s="31"/>
      <c r="V206" s="31"/>
      <c r="W206" s="31"/>
      <c r="X206" s="31"/>
      <c r="Y206" s="31"/>
      <c r="Z206" s="31"/>
      <c r="AA206" s="31"/>
      <c r="AB206" s="31"/>
      <c r="AC206" s="31"/>
      <c r="AD206" s="31"/>
      <c r="AE206" s="31"/>
      <c r="AT206" s="14" t="s">
        <v>121</v>
      </c>
      <c r="AU206" s="14" t="s">
        <v>81</v>
      </c>
    </row>
    <row r="207" spans="1:65" s="2" customFormat="1" ht="48">
      <c r="A207" s="31"/>
      <c r="B207" s="32"/>
      <c r="C207" s="167" t="s">
        <v>313</v>
      </c>
      <c r="D207" s="167" t="s">
        <v>114</v>
      </c>
      <c r="E207" s="168" t="s">
        <v>314</v>
      </c>
      <c r="F207" s="169" t="s">
        <v>315</v>
      </c>
      <c r="G207" s="170" t="s">
        <v>156</v>
      </c>
      <c r="H207" s="171">
        <v>80</v>
      </c>
      <c r="I207" s="172"/>
      <c r="J207" s="173">
        <f>ROUND(I207*H207,2)</f>
        <v>0</v>
      </c>
      <c r="K207" s="169" t="s">
        <v>1</v>
      </c>
      <c r="L207" s="174"/>
      <c r="M207" s="175" t="s">
        <v>1</v>
      </c>
      <c r="N207" s="176" t="s">
        <v>38</v>
      </c>
      <c r="O207" s="68"/>
      <c r="P207" s="177">
        <f>O207*H207</f>
        <v>0</v>
      </c>
      <c r="Q207" s="177">
        <v>0</v>
      </c>
      <c r="R207" s="177">
        <f>Q207*H207</f>
        <v>0</v>
      </c>
      <c r="S207" s="177">
        <v>0</v>
      </c>
      <c r="T207" s="178">
        <f>S207*H207</f>
        <v>0</v>
      </c>
      <c r="U207" s="31"/>
      <c r="V207" s="31"/>
      <c r="W207" s="31"/>
      <c r="X207" s="31"/>
      <c r="Y207" s="31"/>
      <c r="Z207" s="31"/>
      <c r="AA207" s="31"/>
      <c r="AB207" s="31"/>
      <c r="AC207" s="31"/>
      <c r="AD207" s="31"/>
      <c r="AE207" s="31"/>
      <c r="AR207" s="179" t="s">
        <v>83</v>
      </c>
      <c r="AT207" s="179" t="s">
        <v>114</v>
      </c>
      <c r="AU207" s="179" t="s">
        <v>81</v>
      </c>
      <c r="AY207" s="14" t="s">
        <v>119</v>
      </c>
      <c r="BE207" s="180">
        <f>IF(N207="základní",J207,0)</f>
        <v>0</v>
      </c>
      <c r="BF207" s="180">
        <f>IF(N207="snížená",J207,0)</f>
        <v>0</v>
      </c>
      <c r="BG207" s="180">
        <f>IF(N207="zákl. přenesená",J207,0)</f>
        <v>0</v>
      </c>
      <c r="BH207" s="180">
        <f>IF(N207="sníž. přenesená",J207,0)</f>
        <v>0</v>
      </c>
      <c r="BI207" s="180">
        <f>IF(N207="nulová",J207,0)</f>
        <v>0</v>
      </c>
      <c r="BJ207" s="14" t="s">
        <v>81</v>
      </c>
      <c r="BK207" s="180">
        <f>ROUND(I207*H207,2)</f>
        <v>0</v>
      </c>
      <c r="BL207" s="14" t="s">
        <v>81</v>
      </c>
      <c r="BM207" s="179" t="s">
        <v>316</v>
      </c>
    </row>
    <row r="208" spans="1:65" s="2" customFormat="1" ht="29.25">
      <c r="A208" s="31"/>
      <c r="B208" s="32"/>
      <c r="C208" s="33"/>
      <c r="D208" s="181" t="s">
        <v>121</v>
      </c>
      <c r="E208" s="33"/>
      <c r="F208" s="182" t="s">
        <v>315</v>
      </c>
      <c r="G208" s="33"/>
      <c r="H208" s="33"/>
      <c r="I208" s="183"/>
      <c r="J208" s="33"/>
      <c r="K208" s="33"/>
      <c r="L208" s="36"/>
      <c r="M208" s="184"/>
      <c r="N208" s="185"/>
      <c r="O208" s="68"/>
      <c r="P208" s="68"/>
      <c r="Q208" s="68"/>
      <c r="R208" s="68"/>
      <c r="S208" s="68"/>
      <c r="T208" s="69"/>
      <c r="U208" s="31"/>
      <c r="V208" s="31"/>
      <c r="W208" s="31"/>
      <c r="X208" s="31"/>
      <c r="Y208" s="31"/>
      <c r="Z208" s="31"/>
      <c r="AA208" s="31"/>
      <c r="AB208" s="31"/>
      <c r="AC208" s="31"/>
      <c r="AD208" s="31"/>
      <c r="AE208" s="31"/>
      <c r="AT208" s="14" t="s">
        <v>121</v>
      </c>
      <c r="AU208" s="14" t="s">
        <v>81</v>
      </c>
    </row>
    <row r="209" spans="1:65" s="2" customFormat="1" ht="48">
      <c r="A209" s="31"/>
      <c r="B209" s="32"/>
      <c r="C209" s="167" t="s">
        <v>317</v>
      </c>
      <c r="D209" s="167" t="s">
        <v>114</v>
      </c>
      <c r="E209" s="168" t="s">
        <v>318</v>
      </c>
      <c r="F209" s="169" t="s">
        <v>319</v>
      </c>
      <c r="G209" s="170" t="s">
        <v>156</v>
      </c>
      <c r="H209" s="171">
        <v>80</v>
      </c>
      <c r="I209" s="172"/>
      <c r="J209" s="173">
        <f>ROUND(I209*H209,2)</f>
        <v>0</v>
      </c>
      <c r="K209" s="169" t="s">
        <v>1</v>
      </c>
      <c r="L209" s="174"/>
      <c r="M209" s="175" t="s">
        <v>1</v>
      </c>
      <c r="N209" s="176" t="s">
        <v>38</v>
      </c>
      <c r="O209" s="68"/>
      <c r="P209" s="177">
        <f>O209*H209</f>
        <v>0</v>
      </c>
      <c r="Q209" s="177">
        <v>0</v>
      </c>
      <c r="R209" s="177">
        <f>Q209*H209</f>
        <v>0</v>
      </c>
      <c r="S209" s="177">
        <v>0</v>
      </c>
      <c r="T209" s="178">
        <f>S209*H209</f>
        <v>0</v>
      </c>
      <c r="U209" s="31"/>
      <c r="V209" s="31"/>
      <c r="W209" s="31"/>
      <c r="X209" s="31"/>
      <c r="Y209" s="31"/>
      <c r="Z209" s="31"/>
      <c r="AA209" s="31"/>
      <c r="AB209" s="31"/>
      <c r="AC209" s="31"/>
      <c r="AD209" s="31"/>
      <c r="AE209" s="31"/>
      <c r="AR209" s="179" t="s">
        <v>83</v>
      </c>
      <c r="AT209" s="179" t="s">
        <v>114</v>
      </c>
      <c r="AU209" s="179" t="s">
        <v>81</v>
      </c>
      <c r="AY209" s="14" t="s">
        <v>119</v>
      </c>
      <c r="BE209" s="180">
        <f>IF(N209="základní",J209,0)</f>
        <v>0</v>
      </c>
      <c r="BF209" s="180">
        <f>IF(N209="snížená",J209,0)</f>
        <v>0</v>
      </c>
      <c r="BG209" s="180">
        <f>IF(N209="zákl. přenesená",J209,0)</f>
        <v>0</v>
      </c>
      <c r="BH209" s="180">
        <f>IF(N209="sníž. přenesená",J209,0)</f>
        <v>0</v>
      </c>
      <c r="BI209" s="180">
        <f>IF(N209="nulová",J209,0)</f>
        <v>0</v>
      </c>
      <c r="BJ209" s="14" t="s">
        <v>81</v>
      </c>
      <c r="BK209" s="180">
        <f>ROUND(I209*H209,2)</f>
        <v>0</v>
      </c>
      <c r="BL209" s="14" t="s">
        <v>81</v>
      </c>
      <c r="BM209" s="179" t="s">
        <v>320</v>
      </c>
    </row>
    <row r="210" spans="1:65" s="2" customFormat="1" ht="29.25">
      <c r="A210" s="31"/>
      <c r="B210" s="32"/>
      <c r="C210" s="33"/>
      <c r="D210" s="181" t="s">
        <v>121</v>
      </c>
      <c r="E210" s="33"/>
      <c r="F210" s="182" t="s">
        <v>319</v>
      </c>
      <c r="G210" s="33"/>
      <c r="H210" s="33"/>
      <c r="I210" s="183"/>
      <c r="J210" s="33"/>
      <c r="K210" s="33"/>
      <c r="L210" s="36"/>
      <c r="M210" s="184"/>
      <c r="N210" s="185"/>
      <c r="O210" s="68"/>
      <c r="P210" s="68"/>
      <c r="Q210" s="68"/>
      <c r="R210" s="68"/>
      <c r="S210" s="68"/>
      <c r="T210" s="69"/>
      <c r="U210" s="31"/>
      <c r="V210" s="31"/>
      <c r="W210" s="31"/>
      <c r="X210" s="31"/>
      <c r="Y210" s="31"/>
      <c r="Z210" s="31"/>
      <c r="AA210" s="31"/>
      <c r="AB210" s="31"/>
      <c r="AC210" s="31"/>
      <c r="AD210" s="31"/>
      <c r="AE210" s="31"/>
      <c r="AT210" s="14" t="s">
        <v>121</v>
      </c>
      <c r="AU210" s="14" t="s">
        <v>81</v>
      </c>
    </row>
    <row r="211" spans="1:65" s="2" customFormat="1" ht="21.75" customHeight="1">
      <c r="A211" s="31"/>
      <c r="B211" s="32"/>
      <c r="C211" s="202" t="s">
        <v>321</v>
      </c>
      <c r="D211" s="202" t="s">
        <v>172</v>
      </c>
      <c r="E211" s="203" t="s">
        <v>322</v>
      </c>
      <c r="F211" s="204" t="s">
        <v>323</v>
      </c>
      <c r="G211" s="205" t="s">
        <v>156</v>
      </c>
      <c r="H211" s="206">
        <v>7</v>
      </c>
      <c r="I211" s="207"/>
      <c r="J211" s="208">
        <f>ROUND(I211*H211,2)</f>
        <v>0</v>
      </c>
      <c r="K211" s="204" t="s">
        <v>118</v>
      </c>
      <c r="L211" s="36"/>
      <c r="M211" s="209" t="s">
        <v>1</v>
      </c>
      <c r="N211" s="210" t="s">
        <v>38</v>
      </c>
      <c r="O211" s="68"/>
      <c r="P211" s="177">
        <f>O211*H211</f>
        <v>0</v>
      </c>
      <c r="Q211" s="177">
        <v>0</v>
      </c>
      <c r="R211" s="177">
        <f>Q211*H211</f>
        <v>0</v>
      </c>
      <c r="S211" s="177">
        <v>0</v>
      </c>
      <c r="T211" s="178">
        <f>S211*H211</f>
        <v>0</v>
      </c>
      <c r="U211" s="31"/>
      <c r="V211" s="31"/>
      <c r="W211" s="31"/>
      <c r="X211" s="31"/>
      <c r="Y211" s="31"/>
      <c r="Z211" s="31"/>
      <c r="AA211" s="31"/>
      <c r="AB211" s="31"/>
      <c r="AC211" s="31"/>
      <c r="AD211" s="31"/>
      <c r="AE211" s="31"/>
      <c r="AR211" s="179" t="s">
        <v>81</v>
      </c>
      <c r="AT211" s="179" t="s">
        <v>172</v>
      </c>
      <c r="AU211" s="179" t="s">
        <v>81</v>
      </c>
      <c r="AY211" s="14" t="s">
        <v>119</v>
      </c>
      <c r="BE211" s="180">
        <f>IF(N211="základní",J211,0)</f>
        <v>0</v>
      </c>
      <c r="BF211" s="180">
        <f>IF(N211="snížená",J211,0)</f>
        <v>0</v>
      </c>
      <c r="BG211" s="180">
        <f>IF(N211="zákl. přenesená",J211,0)</f>
        <v>0</v>
      </c>
      <c r="BH211" s="180">
        <f>IF(N211="sníž. přenesená",J211,0)</f>
        <v>0</v>
      </c>
      <c r="BI211" s="180">
        <f>IF(N211="nulová",J211,0)</f>
        <v>0</v>
      </c>
      <c r="BJ211" s="14" t="s">
        <v>81</v>
      </c>
      <c r="BK211" s="180">
        <f>ROUND(I211*H211,2)</f>
        <v>0</v>
      </c>
      <c r="BL211" s="14" t="s">
        <v>81</v>
      </c>
      <c r="BM211" s="179" t="s">
        <v>324</v>
      </c>
    </row>
    <row r="212" spans="1:65" s="2" customFormat="1" ht="11.25">
      <c r="A212" s="31"/>
      <c r="B212" s="32"/>
      <c r="C212" s="33"/>
      <c r="D212" s="181" t="s">
        <v>121</v>
      </c>
      <c r="E212" s="33"/>
      <c r="F212" s="182" t="s">
        <v>323</v>
      </c>
      <c r="G212" s="33"/>
      <c r="H212" s="33"/>
      <c r="I212" s="183"/>
      <c r="J212" s="33"/>
      <c r="K212" s="33"/>
      <c r="L212" s="36"/>
      <c r="M212" s="184"/>
      <c r="N212" s="185"/>
      <c r="O212" s="68"/>
      <c r="P212" s="68"/>
      <c r="Q212" s="68"/>
      <c r="R212" s="68"/>
      <c r="S212" s="68"/>
      <c r="T212" s="69"/>
      <c r="U212" s="31"/>
      <c r="V212" s="31"/>
      <c r="W212" s="31"/>
      <c r="X212" s="31"/>
      <c r="Y212" s="31"/>
      <c r="Z212" s="31"/>
      <c r="AA212" s="31"/>
      <c r="AB212" s="31"/>
      <c r="AC212" s="31"/>
      <c r="AD212" s="31"/>
      <c r="AE212" s="31"/>
      <c r="AT212" s="14" t="s">
        <v>121</v>
      </c>
      <c r="AU212" s="14" t="s">
        <v>81</v>
      </c>
    </row>
    <row r="213" spans="1:65" s="2" customFormat="1" ht="16.5" customHeight="1">
      <c r="A213" s="31"/>
      <c r="B213" s="32"/>
      <c r="C213" s="202" t="s">
        <v>325</v>
      </c>
      <c r="D213" s="202" t="s">
        <v>172</v>
      </c>
      <c r="E213" s="203" t="s">
        <v>326</v>
      </c>
      <c r="F213" s="204" t="s">
        <v>327</v>
      </c>
      <c r="G213" s="205" t="s">
        <v>328</v>
      </c>
      <c r="H213" s="206">
        <v>14.3</v>
      </c>
      <c r="I213" s="207"/>
      <c r="J213" s="208">
        <f>ROUND(I213*H213,2)</f>
        <v>0</v>
      </c>
      <c r="K213" s="204" t="s">
        <v>118</v>
      </c>
      <c r="L213" s="36"/>
      <c r="M213" s="209" t="s">
        <v>1</v>
      </c>
      <c r="N213" s="210" t="s">
        <v>38</v>
      </c>
      <c r="O213" s="68"/>
      <c r="P213" s="177">
        <f>O213*H213</f>
        <v>0</v>
      </c>
      <c r="Q213" s="177">
        <v>0</v>
      </c>
      <c r="R213" s="177">
        <f>Q213*H213</f>
        <v>0</v>
      </c>
      <c r="S213" s="177">
        <v>0</v>
      </c>
      <c r="T213" s="178">
        <f>S213*H213</f>
        <v>0</v>
      </c>
      <c r="U213" s="31"/>
      <c r="V213" s="31"/>
      <c r="W213" s="31"/>
      <c r="X213" s="31"/>
      <c r="Y213" s="31"/>
      <c r="Z213" s="31"/>
      <c r="AA213" s="31"/>
      <c r="AB213" s="31"/>
      <c r="AC213" s="31"/>
      <c r="AD213" s="31"/>
      <c r="AE213" s="31"/>
      <c r="AR213" s="179" t="s">
        <v>81</v>
      </c>
      <c r="AT213" s="179" t="s">
        <v>172</v>
      </c>
      <c r="AU213" s="179" t="s">
        <v>81</v>
      </c>
      <c r="AY213" s="14" t="s">
        <v>119</v>
      </c>
      <c r="BE213" s="180">
        <f>IF(N213="základní",J213,0)</f>
        <v>0</v>
      </c>
      <c r="BF213" s="180">
        <f>IF(N213="snížená",J213,0)</f>
        <v>0</v>
      </c>
      <c r="BG213" s="180">
        <f>IF(N213="zákl. přenesená",J213,0)</f>
        <v>0</v>
      </c>
      <c r="BH213" s="180">
        <f>IF(N213="sníž. přenesená",J213,0)</f>
        <v>0</v>
      </c>
      <c r="BI213" s="180">
        <f>IF(N213="nulová",J213,0)</f>
        <v>0</v>
      </c>
      <c r="BJ213" s="14" t="s">
        <v>81</v>
      </c>
      <c r="BK213" s="180">
        <f>ROUND(I213*H213,2)</f>
        <v>0</v>
      </c>
      <c r="BL213" s="14" t="s">
        <v>81</v>
      </c>
      <c r="BM213" s="179" t="s">
        <v>329</v>
      </c>
    </row>
    <row r="214" spans="1:65" s="2" customFormat="1" ht="11.25">
      <c r="A214" s="31"/>
      <c r="B214" s="32"/>
      <c r="C214" s="33"/>
      <c r="D214" s="181" t="s">
        <v>121</v>
      </c>
      <c r="E214" s="33"/>
      <c r="F214" s="182" t="s">
        <v>327</v>
      </c>
      <c r="G214" s="33"/>
      <c r="H214" s="33"/>
      <c r="I214" s="183"/>
      <c r="J214" s="33"/>
      <c r="K214" s="33"/>
      <c r="L214" s="36"/>
      <c r="M214" s="184"/>
      <c r="N214" s="185"/>
      <c r="O214" s="68"/>
      <c r="P214" s="68"/>
      <c r="Q214" s="68"/>
      <c r="R214" s="68"/>
      <c r="S214" s="68"/>
      <c r="T214" s="69"/>
      <c r="U214" s="31"/>
      <c r="V214" s="31"/>
      <c r="W214" s="31"/>
      <c r="X214" s="31"/>
      <c r="Y214" s="31"/>
      <c r="Z214" s="31"/>
      <c r="AA214" s="31"/>
      <c r="AB214" s="31"/>
      <c r="AC214" s="31"/>
      <c r="AD214" s="31"/>
      <c r="AE214" s="31"/>
      <c r="AT214" s="14" t="s">
        <v>121</v>
      </c>
      <c r="AU214" s="14" t="s">
        <v>81</v>
      </c>
    </row>
    <row r="215" spans="1:65" s="2" customFormat="1" ht="24">
      <c r="A215" s="31"/>
      <c r="B215" s="32"/>
      <c r="C215" s="167" t="s">
        <v>330</v>
      </c>
      <c r="D215" s="167" t="s">
        <v>114</v>
      </c>
      <c r="E215" s="168" t="s">
        <v>331</v>
      </c>
      <c r="F215" s="169" t="s">
        <v>332</v>
      </c>
      <c r="G215" s="170" t="s">
        <v>156</v>
      </c>
      <c r="H215" s="171">
        <v>3</v>
      </c>
      <c r="I215" s="172"/>
      <c r="J215" s="173">
        <f>ROUND(I215*H215,2)</f>
        <v>0</v>
      </c>
      <c r="K215" s="169" t="s">
        <v>118</v>
      </c>
      <c r="L215" s="174"/>
      <c r="M215" s="175" t="s">
        <v>1</v>
      </c>
      <c r="N215" s="176" t="s">
        <v>38</v>
      </c>
      <c r="O215" s="68"/>
      <c r="P215" s="177">
        <f>O215*H215</f>
        <v>0</v>
      </c>
      <c r="Q215" s="177">
        <v>0</v>
      </c>
      <c r="R215" s="177">
        <f>Q215*H215</f>
        <v>0</v>
      </c>
      <c r="S215" s="177">
        <v>0</v>
      </c>
      <c r="T215" s="178">
        <f>S215*H215</f>
        <v>0</v>
      </c>
      <c r="U215" s="31"/>
      <c r="V215" s="31"/>
      <c r="W215" s="31"/>
      <c r="X215" s="31"/>
      <c r="Y215" s="31"/>
      <c r="Z215" s="31"/>
      <c r="AA215" s="31"/>
      <c r="AB215" s="31"/>
      <c r="AC215" s="31"/>
      <c r="AD215" s="31"/>
      <c r="AE215" s="31"/>
      <c r="AR215" s="179" t="s">
        <v>83</v>
      </c>
      <c r="AT215" s="179" t="s">
        <v>114</v>
      </c>
      <c r="AU215" s="179" t="s">
        <v>81</v>
      </c>
      <c r="AY215" s="14" t="s">
        <v>119</v>
      </c>
      <c r="BE215" s="180">
        <f>IF(N215="základní",J215,0)</f>
        <v>0</v>
      </c>
      <c r="BF215" s="180">
        <f>IF(N215="snížená",J215,0)</f>
        <v>0</v>
      </c>
      <c r="BG215" s="180">
        <f>IF(N215="zákl. přenesená",J215,0)</f>
        <v>0</v>
      </c>
      <c r="BH215" s="180">
        <f>IF(N215="sníž. přenesená",J215,0)</f>
        <v>0</v>
      </c>
      <c r="BI215" s="180">
        <f>IF(N215="nulová",J215,0)</f>
        <v>0</v>
      </c>
      <c r="BJ215" s="14" t="s">
        <v>81</v>
      </c>
      <c r="BK215" s="180">
        <f>ROUND(I215*H215,2)</f>
        <v>0</v>
      </c>
      <c r="BL215" s="14" t="s">
        <v>81</v>
      </c>
      <c r="BM215" s="179" t="s">
        <v>333</v>
      </c>
    </row>
    <row r="216" spans="1:65" s="2" customFormat="1" ht="19.5">
      <c r="A216" s="31"/>
      <c r="B216" s="32"/>
      <c r="C216" s="33"/>
      <c r="D216" s="181" t="s">
        <v>121</v>
      </c>
      <c r="E216" s="33"/>
      <c r="F216" s="182" t="s">
        <v>332</v>
      </c>
      <c r="G216" s="33"/>
      <c r="H216" s="33"/>
      <c r="I216" s="183"/>
      <c r="J216" s="33"/>
      <c r="K216" s="33"/>
      <c r="L216" s="36"/>
      <c r="M216" s="184"/>
      <c r="N216" s="185"/>
      <c r="O216" s="68"/>
      <c r="P216" s="68"/>
      <c r="Q216" s="68"/>
      <c r="R216" s="68"/>
      <c r="S216" s="68"/>
      <c r="T216" s="69"/>
      <c r="U216" s="31"/>
      <c r="V216" s="31"/>
      <c r="W216" s="31"/>
      <c r="X216" s="31"/>
      <c r="Y216" s="31"/>
      <c r="Z216" s="31"/>
      <c r="AA216" s="31"/>
      <c r="AB216" s="31"/>
      <c r="AC216" s="31"/>
      <c r="AD216" s="31"/>
      <c r="AE216" s="31"/>
      <c r="AT216" s="14" t="s">
        <v>121</v>
      </c>
      <c r="AU216" s="14" t="s">
        <v>81</v>
      </c>
    </row>
    <row r="217" spans="1:65" s="2" customFormat="1" ht="60">
      <c r="A217" s="31"/>
      <c r="B217" s="32"/>
      <c r="C217" s="202" t="s">
        <v>334</v>
      </c>
      <c r="D217" s="202" t="s">
        <v>172</v>
      </c>
      <c r="E217" s="203" t="s">
        <v>335</v>
      </c>
      <c r="F217" s="204" t="s">
        <v>336</v>
      </c>
      <c r="G217" s="205" t="s">
        <v>156</v>
      </c>
      <c r="H217" s="206">
        <v>5</v>
      </c>
      <c r="I217" s="207"/>
      <c r="J217" s="208">
        <f>ROUND(I217*H217,2)</f>
        <v>0</v>
      </c>
      <c r="K217" s="204" t="s">
        <v>118</v>
      </c>
      <c r="L217" s="36"/>
      <c r="M217" s="209" t="s">
        <v>1</v>
      </c>
      <c r="N217" s="210" t="s">
        <v>38</v>
      </c>
      <c r="O217" s="68"/>
      <c r="P217" s="177">
        <f>O217*H217</f>
        <v>0</v>
      </c>
      <c r="Q217" s="177">
        <v>0</v>
      </c>
      <c r="R217" s="177">
        <f>Q217*H217</f>
        <v>0</v>
      </c>
      <c r="S217" s="177">
        <v>0</v>
      </c>
      <c r="T217" s="178">
        <f>S217*H217</f>
        <v>0</v>
      </c>
      <c r="U217" s="31"/>
      <c r="V217" s="31"/>
      <c r="W217" s="31"/>
      <c r="X217" s="31"/>
      <c r="Y217" s="31"/>
      <c r="Z217" s="31"/>
      <c r="AA217" s="31"/>
      <c r="AB217" s="31"/>
      <c r="AC217" s="31"/>
      <c r="AD217" s="31"/>
      <c r="AE217" s="31"/>
      <c r="AR217" s="179" t="s">
        <v>81</v>
      </c>
      <c r="AT217" s="179" t="s">
        <v>172</v>
      </c>
      <c r="AU217" s="179" t="s">
        <v>81</v>
      </c>
      <c r="AY217" s="14" t="s">
        <v>119</v>
      </c>
      <c r="BE217" s="180">
        <f>IF(N217="základní",J217,0)</f>
        <v>0</v>
      </c>
      <c r="BF217" s="180">
        <f>IF(N217="snížená",J217,0)</f>
        <v>0</v>
      </c>
      <c r="BG217" s="180">
        <f>IF(N217="zákl. přenesená",J217,0)</f>
        <v>0</v>
      </c>
      <c r="BH217" s="180">
        <f>IF(N217="sníž. přenesená",J217,0)</f>
        <v>0</v>
      </c>
      <c r="BI217" s="180">
        <f>IF(N217="nulová",J217,0)</f>
        <v>0</v>
      </c>
      <c r="BJ217" s="14" t="s">
        <v>81</v>
      </c>
      <c r="BK217" s="180">
        <f>ROUND(I217*H217,2)</f>
        <v>0</v>
      </c>
      <c r="BL217" s="14" t="s">
        <v>81</v>
      </c>
      <c r="BM217" s="179" t="s">
        <v>337</v>
      </c>
    </row>
    <row r="218" spans="1:65" s="2" customFormat="1" ht="78">
      <c r="A218" s="31"/>
      <c r="B218" s="32"/>
      <c r="C218" s="33"/>
      <c r="D218" s="181" t="s">
        <v>121</v>
      </c>
      <c r="E218" s="33"/>
      <c r="F218" s="182" t="s">
        <v>338</v>
      </c>
      <c r="G218" s="33"/>
      <c r="H218" s="33"/>
      <c r="I218" s="183"/>
      <c r="J218" s="33"/>
      <c r="K218" s="33"/>
      <c r="L218" s="36"/>
      <c r="M218" s="184"/>
      <c r="N218" s="185"/>
      <c r="O218" s="68"/>
      <c r="P218" s="68"/>
      <c r="Q218" s="68"/>
      <c r="R218" s="68"/>
      <c r="S218" s="68"/>
      <c r="T218" s="69"/>
      <c r="U218" s="31"/>
      <c r="V218" s="31"/>
      <c r="W218" s="31"/>
      <c r="X218" s="31"/>
      <c r="Y218" s="31"/>
      <c r="Z218" s="31"/>
      <c r="AA218" s="31"/>
      <c r="AB218" s="31"/>
      <c r="AC218" s="31"/>
      <c r="AD218" s="31"/>
      <c r="AE218" s="31"/>
      <c r="AT218" s="14" t="s">
        <v>121</v>
      </c>
      <c r="AU218" s="14" t="s">
        <v>81</v>
      </c>
    </row>
    <row r="219" spans="1:65" s="2" customFormat="1" ht="66.75" customHeight="1">
      <c r="A219" s="31"/>
      <c r="B219" s="32"/>
      <c r="C219" s="202" t="s">
        <v>339</v>
      </c>
      <c r="D219" s="202" t="s">
        <v>172</v>
      </c>
      <c r="E219" s="203" t="s">
        <v>340</v>
      </c>
      <c r="F219" s="204" t="s">
        <v>341</v>
      </c>
      <c r="G219" s="205" t="s">
        <v>342</v>
      </c>
      <c r="H219" s="206">
        <v>2</v>
      </c>
      <c r="I219" s="207"/>
      <c r="J219" s="208">
        <f>ROUND(I219*H219,2)</f>
        <v>0</v>
      </c>
      <c r="K219" s="204" t="s">
        <v>118</v>
      </c>
      <c r="L219" s="36"/>
      <c r="M219" s="209" t="s">
        <v>1</v>
      </c>
      <c r="N219" s="210" t="s">
        <v>38</v>
      </c>
      <c r="O219" s="68"/>
      <c r="P219" s="177">
        <f>O219*H219</f>
        <v>0</v>
      </c>
      <c r="Q219" s="177">
        <v>0</v>
      </c>
      <c r="R219" s="177">
        <f>Q219*H219</f>
        <v>0</v>
      </c>
      <c r="S219" s="177">
        <v>0</v>
      </c>
      <c r="T219" s="178">
        <f>S219*H219</f>
        <v>0</v>
      </c>
      <c r="U219" s="31"/>
      <c r="V219" s="31"/>
      <c r="W219" s="31"/>
      <c r="X219" s="31"/>
      <c r="Y219" s="31"/>
      <c r="Z219" s="31"/>
      <c r="AA219" s="31"/>
      <c r="AB219" s="31"/>
      <c r="AC219" s="31"/>
      <c r="AD219" s="31"/>
      <c r="AE219" s="31"/>
      <c r="AR219" s="179" t="s">
        <v>81</v>
      </c>
      <c r="AT219" s="179" t="s">
        <v>172</v>
      </c>
      <c r="AU219" s="179" t="s">
        <v>81</v>
      </c>
      <c r="AY219" s="14" t="s">
        <v>119</v>
      </c>
      <c r="BE219" s="180">
        <f>IF(N219="základní",J219,0)</f>
        <v>0</v>
      </c>
      <c r="BF219" s="180">
        <f>IF(N219="snížená",J219,0)</f>
        <v>0</v>
      </c>
      <c r="BG219" s="180">
        <f>IF(N219="zákl. přenesená",J219,0)</f>
        <v>0</v>
      </c>
      <c r="BH219" s="180">
        <f>IF(N219="sníž. přenesená",J219,0)</f>
        <v>0</v>
      </c>
      <c r="BI219" s="180">
        <f>IF(N219="nulová",J219,0)</f>
        <v>0</v>
      </c>
      <c r="BJ219" s="14" t="s">
        <v>81</v>
      </c>
      <c r="BK219" s="180">
        <f>ROUND(I219*H219,2)</f>
        <v>0</v>
      </c>
      <c r="BL219" s="14" t="s">
        <v>81</v>
      </c>
      <c r="BM219" s="179" t="s">
        <v>343</v>
      </c>
    </row>
    <row r="220" spans="1:65" s="2" customFormat="1" ht="78">
      <c r="A220" s="31"/>
      <c r="B220" s="32"/>
      <c r="C220" s="33"/>
      <c r="D220" s="181" t="s">
        <v>121</v>
      </c>
      <c r="E220" s="33"/>
      <c r="F220" s="182" t="s">
        <v>344</v>
      </c>
      <c r="G220" s="33"/>
      <c r="H220" s="33"/>
      <c r="I220" s="183"/>
      <c r="J220" s="33"/>
      <c r="K220" s="33"/>
      <c r="L220" s="36"/>
      <c r="M220" s="184"/>
      <c r="N220" s="185"/>
      <c r="O220" s="68"/>
      <c r="P220" s="68"/>
      <c r="Q220" s="68"/>
      <c r="R220" s="68"/>
      <c r="S220" s="68"/>
      <c r="T220" s="69"/>
      <c r="U220" s="31"/>
      <c r="V220" s="31"/>
      <c r="W220" s="31"/>
      <c r="X220" s="31"/>
      <c r="Y220" s="31"/>
      <c r="Z220" s="31"/>
      <c r="AA220" s="31"/>
      <c r="AB220" s="31"/>
      <c r="AC220" s="31"/>
      <c r="AD220" s="31"/>
      <c r="AE220" s="31"/>
      <c r="AT220" s="14" t="s">
        <v>121</v>
      </c>
      <c r="AU220" s="14" t="s">
        <v>81</v>
      </c>
    </row>
    <row r="221" spans="1:65" s="2" customFormat="1" ht="21.75" customHeight="1">
      <c r="A221" s="31"/>
      <c r="B221" s="32"/>
      <c r="C221" s="202" t="s">
        <v>345</v>
      </c>
      <c r="D221" s="202" t="s">
        <v>172</v>
      </c>
      <c r="E221" s="203" t="s">
        <v>346</v>
      </c>
      <c r="F221" s="204" t="s">
        <v>347</v>
      </c>
      <c r="G221" s="205" t="s">
        <v>342</v>
      </c>
      <c r="H221" s="206">
        <v>2</v>
      </c>
      <c r="I221" s="207"/>
      <c r="J221" s="208">
        <f>ROUND(I221*H221,2)</f>
        <v>0</v>
      </c>
      <c r="K221" s="204" t="s">
        <v>118</v>
      </c>
      <c r="L221" s="36"/>
      <c r="M221" s="209" t="s">
        <v>1</v>
      </c>
      <c r="N221" s="210" t="s">
        <v>38</v>
      </c>
      <c r="O221" s="68"/>
      <c r="P221" s="177">
        <f>O221*H221</f>
        <v>0</v>
      </c>
      <c r="Q221" s="177">
        <v>0</v>
      </c>
      <c r="R221" s="177">
        <f>Q221*H221</f>
        <v>0</v>
      </c>
      <c r="S221" s="177">
        <v>0</v>
      </c>
      <c r="T221" s="178">
        <f>S221*H221</f>
        <v>0</v>
      </c>
      <c r="U221" s="31"/>
      <c r="V221" s="31"/>
      <c r="W221" s="31"/>
      <c r="X221" s="31"/>
      <c r="Y221" s="31"/>
      <c r="Z221" s="31"/>
      <c r="AA221" s="31"/>
      <c r="AB221" s="31"/>
      <c r="AC221" s="31"/>
      <c r="AD221" s="31"/>
      <c r="AE221" s="31"/>
      <c r="AR221" s="179" t="s">
        <v>81</v>
      </c>
      <c r="AT221" s="179" t="s">
        <v>172</v>
      </c>
      <c r="AU221" s="179" t="s">
        <v>81</v>
      </c>
      <c r="AY221" s="14" t="s">
        <v>119</v>
      </c>
      <c r="BE221" s="180">
        <f>IF(N221="základní",J221,0)</f>
        <v>0</v>
      </c>
      <c r="BF221" s="180">
        <f>IF(N221="snížená",J221,0)</f>
        <v>0</v>
      </c>
      <c r="BG221" s="180">
        <f>IF(N221="zákl. přenesená",J221,0)</f>
        <v>0</v>
      </c>
      <c r="BH221" s="180">
        <f>IF(N221="sníž. přenesená",J221,0)</f>
        <v>0</v>
      </c>
      <c r="BI221" s="180">
        <f>IF(N221="nulová",J221,0)</f>
        <v>0</v>
      </c>
      <c r="BJ221" s="14" t="s">
        <v>81</v>
      </c>
      <c r="BK221" s="180">
        <f>ROUND(I221*H221,2)</f>
        <v>0</v>
      </c>
      <c r="BL221" s="14" t="s">
        <v>81</v>
      </c>
      <c r="BM221" s="179" t="s">
        <v>348</v>
      </c>
    </row>
    <row r="222" spans="1:65" s="2" customFormat="1" ht="48.75">
      <c r="A222" s="31"/>
      <c r="B222" s="32"/>
      <c r="C222" s="33"/>
      <c r="D222" s="181" t="s">
        <v>121</v>
      </c>
      <c r="E222" s="33"/>
      <c r="F222" s="182" t="s">
        <v>349</v>
      </c>
      <c r="G222" s="33"/>
      <c r="H222" s="33"/>
      <c r="I222" s="183"/>
      <c r="J222" s="33"/>
      <c r="K222" s="33"/>
      <c r="L222" s="36"/>
      <c r="M222" s="184"/>
      <c r="N222" s="185"/>
      <c r="O222" s="68"/>
      <c r="P222" s="68"/>
      <c r="Q222" s="68"/>
      <c r="R222" s="68"/>
      <c r="S222" s="68"/>
      <c r="T222" s="69"/>
      <c r="U222" s="31"/>
      <c r="V222" s="31"/>
      <c r="W222" s="31"/>
      <c r="X222" s="31"/>
      <c r="Y222" s="31"/>
      <c r="Z222" s="31"/>
      <c r="AA222" s="31"/>
      <c r="AB222" s="31"/>
      <c r="AC222" s="31"/>
      <c r="AD222" s="31"/>
      <c r="AE222" s="31"/>
      <c r="AT222" s="14" t="s">
        <v>121</v>
      </c>
      <c r="AU222" s="14" t="s">
        <v>81</v>
      </c>
    </row>
    <row r="223" spans="1:65" s="2" customFormat="1" ht="24">
      <c r="A223" s="31"/>
      <c r="B223" s="32"/>
      <c r="C223" s="202" t="s">
        <v>350</v>
      </c>
      <c r="D223" s="202" t="s">
        <v>172</v>
      </c>
      <c r="E223" s="203" t="s">
        <v>351</v>
      </c>
      <c r="F223" s="204" t="s">
        <v>352</v>
      </c>
      <c r="G223" s="205" t="s">
        <v>156</v>
      </c>
      <c r="H223" s="206">
        <v>2</v>
      </c>
      <c r="I223" s="207"/>
      <c r="J223" s="208">
        <f>ROUND(I223*H223,2)</f>
        <v>0</v>
      </c>
      <c r="K223" s="204" t="s">
        <v>118</v>
      </c>
      <c r="L223" s="36"/>
      <c r="M223" s="209" t="s">
        <v>1</v>
      </c>
      <c r="N223" s="210" t="s">
        <v>38</v>
      </c>
      <c r="O223" s="68"/>
      <c r="P223" s="177">
        <f>O223*H223</f>
        <v>0</v>
      </c>
      <c r="Q223" s="177">
        <v>0</v>
      </c>
      <c r="R223" s="177">
        <f>Q223*H223</f>
        <v>0</v>
      </c>
      <c r="S223" s="177">
        <v>0</v>
      </c>
      <c r="T223" s="178">
        <f>S223*H223</f>
        <v>0</v>
      </c>
      <c r="U223" s="31"/>
      <c r="V223" s="31"/>
      <c r="W223" s="31"/>
      <c r="X223" s="31"/>
      <c r="Y223" s="31"/>
      <c r="Z223" s="31"/>
      <c r="AA223" s="31"/>
      <c r="AB223" s="31"/>
      <c r="AC223" s="31"/>
      <c r="AD223" s="31"/>
      <c r="AE223" s="31"/>
      <c r="AR223" s="179" t="s">
        <v>81</v>
      </c>
      <c r="AT223" s="179" t="s">
        <v>172</v>
      </c>
      <c r="AU223" s="179" t="s">
        <v>81</v>
      </c>
      <c r="AY223" s="14" t="s">
        <v>119</v>
      </c>
      <c r="BE223" s="180">
        <f>IF(N223="základní",J223,0)</f>
        <v>0</v>
      </c>
      <c r="BF223" s="180">
        <f>IF(N223="snížená",J223,0)</f>
        <v>0</v>
      </c>
      <c r="BG223" s="180">
        <f>IF(N223="zákl. přenesená",J223,0)</f>
        <v>0</v>
      </c>
      <c r="BH223" s="180">
        <f>IF(N223="sníž. přenesená",J223,0)</f>
        <v>0</v>
      </c>
      <c r="BI223" s="180">
        <f>IF(N223="nulová",J223,0)</f>
        <v>0</v>
      </c>
      <c r="BJ223" s="14" t="s">
        <v>81</v>
      </c>
      <c r="BK223" s="180">
        <f>ROUND(I223*H223,2)</f>
        <v>0</v>
      </c>
      <c r="BL223" s="14" t="s">
        <v>81</v>
      </c>
      <c r="BM223" s="179" t="s">
        <v>353</v>
      </c>
    </row>
    <row r="224" spans="1:65" s="2" customFormat="1" ht="48.75">
      <c r="A224" s="31"/>
      <c r="B224" s="32"/>
      <c r="C224" s="33"/>
      <c r="D224" s="181" t="s">
        <v>121</v>
      </c>
      <c r="E224" s="33"/>
      <c r="F224" s="182" t="s">
        <v>354</v>
      </c>
      <c r="G224" s="33"/>
      <c r="H224" s="33"/>
      <c r="I224" s="183"/>
      <c r="J224" s="33"/>
      <c r="K224" s="33"/>
      <c r="L224" s="36"/>
      <c r="M224" s="184"/>
      <c r="N224" s="185"/>
      <c r="O224" s="68"/>
      <c r="P224" s="68"/>
      <c r="Q224" s="68"/>
      <c r="R224" s="68"/>
      <c r="S224" s="68"/>
      <c r="T224" s="69"/>
      <c r="U224" s="31"/>
      <c r="V224" s="31"/>
      <c r="W224" s="31"/>
      <c r="X224" s="31"/>
      <c r="Y224" s="31"/>
      <c r="Z224" s="31"/>
      <c r="AA224" s="31"/>
      <c r="AB224" s="31"/>
      <c r="AC224" s="31"/>
      <c r="AD224" s="31"/>
      <c r="AE224" s="31"/>
      <c r="AT224" s="14" t="s">
        <v>121</v>
      </c>
      <c r="AU224" s="14" t="s">
        <v>81</v>
      </c>
    </row>
    <row r="225" spans="1:65" s="2" customFormat="1" ht="21.75" customHeight="1">
      <c r="A225" s="31"/>
      <c r="B225" s="32"/>
      <c r="C225" s="202" t="s">
        <v>355</v>
      </c>
      <c r="D225" s="202" t="s">
        <v>172</v>
      </c>
      <c r="E225" s="203" t="s">
        <v>356</v>
      </c>
      <c r="F225" s="204" t="s">
        <v>357</v>
      </c>
      <c r="G225" s="205" t="s">
        <v>342</v>
      </c>
      <c r="H225" s="206">
        <v>6</v>
      </c>
      <c r="I225" s="207"/>
      <c r="J225" s="208">
        <f>ROUND(I225*H225,2)</f>
        <v>0</v>
      </c>
      <c r="K225" s="204" t="s">
        <v>118</v>
      </c>
      <c r="L225" s="36"/>
      <c r="M225" s="209" t="s">
        <v>1</v>
      </c>
      <c r="N225" s="210" t="s">
        <v>38</v>
      </c>
      <c r="O225" s="68"/>
      <c r="P225" s="177">
        <f>O225*H225</f>
        <v>0</v>
      </c>
      <c r="Q225" s="177">
        <v>0</v>
      </c>
      <c r="R225" s="177">
        <f>Q225*H225</f>
        <v>0</v>
      </c>
      <c r="S225" s="177">
        <v>0</v>
      </c>
      <c r="T225" s="178">
        <f>S225*H225</f>
        <v>0</v>
      </c>
      <c r="U225" s="31"/>
      <c r="V225" s="31"/>
      <c r="W225" s="31"/>
      <c r="X225" s="31"/>
      <c r="Y225" s="31"/>
      <c r="Z225" s="31"/>
      <c r="AA225" s="31"/>
      <c r="AB225" s="31"/>
      <c r="AC225" s="31"/>
      <c r="AD225" s="31"/>
      <c r="AE225" s="31"/>
      <c r="AR225" s="179" t="s">
        <v>81</v>
      </c>
      <c r="AT225" s="179" t="s">
        <v>172</v>
      </c>
      <c r="AU225" s="179" t="s">
        <v>81</v>
      </c>
      <c r="AY225" s="14" t="s">
        <v>119</v>
      </c>
      <c r="BE225" s="180">
        <f>IF(N225="základní",J225,0)</f>
        <v>0</v>
      </c>
      <c r="BF225" s="180">
        <f>IF(N225="snížená",J225,0)</f>
        <v>0</v>
      </c>
      <c r="BG225" s="180">
        <f>IF(N225="zákl. přenesená",J225,0)</f>
        <v>0</v>
      </c>
      <c r="BH225" s="180">
        <f>IF(N225="sníž. přenesená",J225,0)</f>
        <v>0</v>
      </c>
      <c r="BI225" s="180">
        <f>IF(N225="nulová",J225,0)</f>
        <v>0</v>
      </c>
      <c r="BJ225" s="14" t="s">
        <v>81</v>
      </c>
      <c r="BK225" s="180">
        <f>ROUND(I225*H225,2)</f>
        <v>0</v>
      </c>
      <c r="BL225" s="14" t="s">
        <v>81</v>
      </c>
      <c r="BM225" s="179" t="s">
        <v>358</v>
      </c>
    </row>
    <row r="226" spans="1:65" s="2" customFormat="1" ht="58.5">
      <c r="A226" s="31"/>
      <c r="B226" s="32"/>
      <c r="C226" s="33"/>
      <c r="D226" s="181" t="s">
        <v>121</v>
      </c>
      <c r="E226" s="33"/>
      <c r="F226" s="182" t="s">
        <v>359</v>
      </c>
      <c r="G226" s="33"/>
      <c r="H226" s="33"/>
      <c r="I226" s="183"/>
      <c r="J226" s="33"/>
      <c r="K226" s="33"/>
      <c r="L226" s="36"/>
      <c r="M226" s="211"/>
      <c r="N226" s="212"/>
      <c r="O226" s="213"/>
      <c r="P226" s="213"/>
      <c r="Q226" s="213"/>
      <c r="R226" s="213"/>
      <c r="S226" s="213"/>
      <c r="T226" s="214"/>
      <c r="U226" s="31"/>
      <c r="V226" s="31"/>
      <c r="W226" s="31"/>
      <c r="X226" s="31"/>
      <c r="Y226" s="31"/>
      <c r="Z226" s="31"/>
      <c r="AA226" s="31"/>
      <c r="AB226" s="31"/>
      <c r="AC226" s="31"/>
      <c r="AD226" s="31"/>
      <c r="AE226" s="31"/>
      <c r="AT226" s="14" t="s">
        <v>121</v>
      </c>
      <c r="AU226" s="14" t="s">
        <v>81</v>
      </c>
    </row>
    <row r="227" spans="1:65" s="2" customFormat="1" ht="6.95" customHeight="1">
      <c r="A227" s="31"/>
      <c r="B227" s="51"/>
      <c r="C227" s="52"/>
      <c r="D227" s="52"/>
      <c r="E227" s="52"/>
      <c r="F227" s="52"/>
      <c r="G227" s="52"/>
      <c r="H227" s="52"/>
      <c r="I227" s="52"/>
      <c r="J227" s="52"/>
      <c r="K227" s="52"/>
      <c r="L227" s="36"/>
      <c r="M227" s="31"/>
      <c r="O227" s="31"/>
      <c r="P227" s="31"/>
      <c r="Q227" s="31"/>
      <c r="R227" s="31"/>
      <c r="S227" s="31"/>
      <c r="T227" s="31"/>
      <c r="U227" s="31"/>
      <c r="V227" s="31"/>
      <c r="W227" s="31"/>
      <c r="X227" s="31"/>
      <c r="Y227" s="31"/>
      <c r="Z227" s="31"/>
      <c r="AA227" s="31"/>
      <c r="AB227" s="31"/>
      <c r="AC227" s="31"/>
      <c r="AD227" s="31"/>
      <c r="AE227" s="31"/>
    </row>
  </sheetData>
  <sheetProtection algorithmName="SHA-512" hashValue="/Q0Fkyv/iB9m41n+v8whE6Df8W8ype2AbQZOdqyjpdCl67jkz9rYvxTeOyjLgeZF9Oak/GExAIDoSllAZben6w==" saltValue="NH5esfek6U+7E8enY9F1tc5r1u5d5XNCbhMjp2BmVWkUMUwswLzPj7IzRm2jkFFK/uQh4PHbg2XvImBxZlb5Yg==" spinCount="100000" sheet="1" objects="1" scenarios="1" formatColumns="0" formatRows="0" autoFilter="0"/>
  <autoFilter ref="C118:K226"/>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6"/>
      <c r="M2" s="256"/>
      <c r="N2" s="256"/>
      <c r="O2" s="256"/>
      <c r="P2" s="256"/>
      <c r="Q2" s="256"/>
      <c r="R2" s="256"/>
      <c r="S2" s="256"/>
      <c r="T2" s="256"/>
      <c r="U2" s="256"/>
      <c r="V2" s="256"/>
      <c r="AT2" s="14" t="s">
        <v>86</v>
      </c>
    </row>
    <row r="3" spans="1:46" s="1" customFormat="1" ht="6.95" customHeight="1">
      <c r="B3" s="105"/>
      <c r="C3" s="106"/>
      <c r="D3" s="106"/>
      <c r="E3" s="106"/>
      <c r="F3" s="106"/>
      <c r="G3" s="106"/>
      <c r="H3" s="106"/>
      <c r="I3" s="106"/>
      <c r="J3" s="106"/>
      <c r="K3" s="106"/>
      <c r="L3" s="17"/>
      <c r="AT3" s="14" t="s">
        <v>83</v>
      </c>
    </row>
    <row r="4" spans="1:46" s="1" customFormat="1" ht="24.95" customHeight="1">
      <c r="B4" s="17"/>
      <c r="D4" s="107" t="s">
        <v>90</v>
      </c>
      <c r="L4" s="17"/>
      <c r="M4" s="108" t="s">
        <v>10</v>
      </c>
      <c r="AT4" s="14" t="s">
        <v>4</v>
      </c>
    </row>
    <row r="5" spans="1:46" s="1" customFormat="1" ht="6.95" customHeight="1">
      <c r="B5" s="17"/>
      <c r="L5" s="17"/>
    </row>
    <row r="6" spans="1:46" s="1" customFormat="1" ht="12" customHeight="1">
      <c r="B6" s="17"/>
      <c r="D6" s="109" t="s">
        <v>16</v>
      </c>
      <c r="L6" s="17"/>
    </row>
    <row r="7" spans="1:46" s="1" customFormat="1" ht="26.25" customHeight="1">
      <c r="B7" s="17"/>
      <c r="E7" s="257" t="str">
        <f>'Rekapitulace stavby'!K6</f>
        <v>Oprava zabezpečení a výstroje trati Rožnov pod Radhoštěm - Valašské Meziříčí</v>
      </c>
      <c r="F7" s="258"/>
      <c r="G7" s="258"/>
      <c r="H7" s="258"/>
      <c r="L7" s="17"/>
    </row>
    <row r="8" spans="1:46" s="2" customFormat="1" ht="12" customHeight="1">
      <c r="A8" s="31"/>
      <c r="B8" s="36"/>
      <c r="C8" s="31"/>
      <c r="D8" s="109" t="s">
        <v>91</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9" t="s">
        <v>360</v>
      </c>
      <c r="F9" s="260"/>
      <c r="G9" s="260"/>
      <c r="H9" s="260"/>
      <c r="I9" s="31"/>
      <c r="J9" s="31"/>
      <c r="K9" s="31"/>
      <c r="L9" s="48"/>
      <c r="S9" s="31"/>
      <c r="T9" s="31"/>
      <c r="U9" s="31"/>
      <c r="V9" s="31"/>
      <c r="W9" s="31"/>
      <c r="X9" s="31"/>
      <c r="Y9" s="31"/>
      <c r="Z9" s="31"/>
      <c r="AA9" s="31"/>
      <c r="AB9" s="31"/>
      <c r="AC9" s="31"/>
      <c r="AD9" s="31"/>
      <c r="AE9" s="31"/>
    </row>
    <row r="10" spans="1:46" s="2" customFormat="1" ht="11.25">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26</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27</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1" t="str">
        <f>'Rekapitulace stavby'!E14</f>
        <v>Vyplň údaj</v>
      </c>
      <c r="F18" s="262"/>
      <c r="G18" s="262"/>
      <c r="H18" s="262"/>
      <c r="I18" s="109" t="s">
        <v>26</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29</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26</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31</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26</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32</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3" t="s">
        <v>1</v>
      </c>
      <c r="F27" s="263"/>
      <c r="G27" s="263"/>
      <c r="H27" s="263"/>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33</v>
      </c>
      <c r="E30" s="31"/>
      <c r="F30" s="31"/>
      <c r="G30" s="31"/>
      <c r="H30" s="31"/>
      <c r="I30" s="31"/>
      <c r="J30" s="117">
        <f>ROUND(J118,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35</v>
      </c>
      <c r="G32" s="31"/>
      <c r="H32" s="31"/>
      <c r="I32" s="118" t="s">
        <v>34</v>
      </c>
      <c r="J32" s="118" t="s">
        <v>36</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37</v>
      </c>
      <c r="E33" s="109" t="s">
        <v>38</v>
      </c>
      <c r="F33" s="120">
        <f>ROUND((SUM(BE118:BE122)),  2)</f>
        <v>0</v>
      </c>
      <c r="G33" s="31"/>
      <c r="H33" s="31"/>
      <c r="I33" s="121">
        <v>0.21</v>
      </c>
      <c r="J33" s="120">
        <f>ROUND(((SUM(BE118:BE122))*I33),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39</v>
      </c>
      <c r="F34" s="120">
        <f>ROUND((SUM(BF118:BF122)),  2)</f>
        <v>0</v>
      </c>
      <c r="G34" s="31"/>
      <c r="H34" s="31"/>
      <c r="I34" s="121">
        <v>0.15</v>
      </c>
      <c r="J34" s="120">
        <f>ROUND(((SUM(BF118:BF122))*I34),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40</v>
      </c>
      <c r="F35" s="120">
        <f>ROUND((SUM(BG118:BG122)),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41</v>
      </c>
      <c r="F36" s="120">
        <f>ROUND((SUM(BH118:BH122)),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42</v>
      </c>
      <c r="F37" s="120">
        <f>ROUND((SUM(BI118:BI122)),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43</v>
      </c>
      <c r="E39" s="124"/>
      <c r="F39" s="124"/>
      <c r="G39" s="125" t="s">
        <v>44</v>
      </c>
      <c r="H39" s="126" t="s">
        <v>45</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46</v>
      </c>
      <c r="E50" s="130"/>
      <c r="F50" s="130"/>
      <c r="G50" s="129" t="s">
        <v>47</v>
      </c>
      <c r="H50" s="130"/>
      <c r="I50" s="130"/>
      <c r="J50" s="130"/>
      <c r="K50" s="130"/>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31"/>
      <c r="B61" s="36"/>
      <c r="C61" s="31"/>
      <c r="D61" s="131" t="s">
        <v>48</v>
      </c>
      <c r="E61" s="132"/>
      <c r="F61" s="133" t="s">
        <v>49</v>
      </c>
      <c r="G61" s="131" t="s">
        <v>48</v>
      </c>
      <c r="H61" s="132"/>
      <c r="I61" s="132"/>
      <c r="J61" s="134" t="s">
        <v>49</v>
      </c>
      <c r="K61" s="132"/>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c r="A65" s="31"/>
      <c r="B65" s="36"/>
      <c r="C65" s="31"/>
      <c r="D65" s="129" t="s">
        <v>50</v>
      </c>
      <c r="E65" s="135"/>
      <c r="F65" s="135"/>
      <c r="G65" s="129" t="s">
        <v>51</v>
      </c>
      <c r="H65" s="135"/>
      <c r="I65" s="135"/>
      <c r="J65" s="135"/>
      <c r="K65" s="135"/>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31"/>
      <c r="B76" s="36"/>
      <c r="C76" s="31"/>
      <c r="D76" s="131" t="s">
        <v>48</v>
      </c>
      <c r="E76" s="132"/>
      <c r="F76" s="133" t="s">
        <v>49</v>
      </c>
      <c r="G76" s="131" t="s">
        <v>48</v>
      </c>
      <c r="H76" s="132"/>
      <c r="I76" s="132"/>
      <c r="J76" s="134" t="s">
        <v>49</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93</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26.25" customHeight="1">
      <c r="A85" s="31"/>
      <c r="B85" s="32"/>
      <c r="C85" s="33"/>
      <c r="D85" s="33"/>
      <c r="E85" s="264" t="str">
        <f>E7</f>
        <v>Oprava zabezpečení a výstroje trati Rožnov pod Radhoštěm - Valašské Meziříčí</v>
      </c>
      <c r="F85" s="265"/>
      <c r="G85" s="265"/>
      <c r="H85" s="265"/>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91</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35" t="str">
        <f>E9</f>
        <v>PS 02 - URS</v>
      </c>
      <c r="F87" s="266"/>
      <c r="G87" s="266"/>
      <c r="H87" s="266"/>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Rožnov pod Radhoštěm - Val. Meziříčí</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23</v>
      </c>
      <c r="D91" s="33"/>
      <c r="E91" s="33"/>
      <c r="F91" s="24" t="str">
        <f>E15</f>
        <v xml:space="preserve"> </v>
      </c>
      <c r="G91" s="33"/>
      <c r="H91" s="33"/>
      <c r="I91" s="26" t="s">
        <v>29</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27</v>
      </c>
      <c r="D92" s="33"/>
      <c r="E92" s="33"/>
      <c r="F92" s="24" t="str">
        <f>IF(E18="","",E18)</f>
        <v>Vyplň údaj</v>
      </c>
      <c r="G92" s="33"/>
      <c r="H92" s="33"/>
      <c r="I92" s="26" t="s">
        <v>31</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94</v>
      </c>
      <c r="D94" s="141"/>
      <c r="E94" s="141"/>
      <c r="F94" s="141"/>
      <c r="G94" s="141"/>
      <c r="H94" s="141"/>
      <c r="I94" s="141"/>
      <c r="J94" s="142" t="s">
        <v>95</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96</v>
      </c>
      <c r="D96" s="33"/>
      <c r="E96" s="33"/>
      <c r="F96" s="33"/>
      <c r="G96" s="33"/>
      <c r="H96" s="33"/>
      <c r="I96" s="33"/>
      <c r="J96" s="81">
        <f>J118</f>
        <v>0</v>
      </c>
      <c r="K96" s="33"/>
      <c r="L96" s="48"/>
      <c r="S96" s="31"/>
      <c r="T96" s="31"/>
      <c r="U96" s="31"/>
      <c r="V96" s="31"/>
      <c r="W96" s="31"/>
      <c r="X96" s="31"/>
      <c r="Y96" s="31"/>
      <c r="Z96" s="31"/>
      <c r="AA96" s="31"/>
      <c r="AB96" s="31"/>
      <c r="AC96" s="31"/>
      <c r="AD96" s="31"/>
      <c r="AE96" s="31"/>
      <c r="AU96" s="14" t="s">
        <v>97</v>
      </c>
    </row>
    <row r="97" spans="1:31" s="9" customFormat="1" ht="24.95" customHeight="1">
      <c r="B97" s="144"/>
      <c r="C97" s="145"/>
      <c r="D97" s="146" t="s">
        <v>98</v>
      </c>
      <c r="E97" s="147"/>
      <c r="F97" s="147"/>
      <c r="G97" s="147"/>
      <c r="H97" s="147"/>
      <c r="I97" s="147"/>
      <c r="J97" s="148">
        <f>J119</f>
        <v>0</v>
      </c>
      <c r="K97" s="145"/>
      <c r="L97" s="149"/>
    </row>
    <row r="98" spans="1:31" s="10" customFormat="1" ht="19.899999999999999" customHeight="1">
      <c r="B98" s="150"/>
      <c r="C98" s="151"/>
      <c r="D98" s="152" t="s">
        <v>361</v>
      </c>
      <c r="E98" s="153"/>
      <c r="F98" s="153"/>
      <c r="G98" s="153"/>
      <c r="H98" s="153"/>
      <c r="I98" s="153"/>
      <c r="J98" s="154">
        <f>J120</f>
        <v>0</v>
      </c>
      <c r="K98" s="151"/>
      <c r="L98" s="155"/>
    </row>
    <row r="99" spans="1:31" s="2" customFormat="1" ht="21.7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31" s="2" customFormat="1" ht="6.95"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4" spans="1:31"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31" s="2" customFormat="1" ht="24.95" customHeight="1">
      <c r="A105" s="31"/>
      <c r="B105" s="32"/>
      <c r="C105" s="20" t="s">
        <v>101</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26.25" customHeight="1">
      <c r="A108" s="31"/>
      <c r="B108" s="32"/>
      <c r="C108" s="33"/>
      <c r="D108" s="33"/>
      <c r="E108" s="264" t="str">
        <f>E7</f>
        <v>Oprava zabezpečení a výstroje trati Rožnov pod Radhoštěm - Valašské Meziříčí</v>
      </c>
      <c r="F108" s="265"/>
      <c r="G108" s="265"/>
      <c r="H108" s="265"/>
      <c r="I108" s="33"/>
      <c r="J108" s="33"/>
      <c r="K108" s="33"/>
      <c r="L108" s="48"/>
      <c r="S108" s="31"/>
      <c r="T108" s="31"/>
      <c r="U108" s="31"/>
      <c r="V108" s="31"/>
      <c r="W108" s="31"/>
      <c r="X108" s="31"/>
      <c r="Y108" s="31"/>
      <c r="Z108" s="31"/>
      <c r="AA108" s="31"/>
      <c r="AB108" s="31"/>
      <c r="AC108" s="31"/>
      <c r="AD108" s="31"/>
      <c r="AE108" s="31"/>
    </row>
    <row r="109" spans="1:31" s="2" customFormat="1" ht="12" customHeight="1">
      <c r="A109" s="31"/>
      <c r="B109" s="32"/>
      <c r="C109" s="26" t="s">
        <v>91</v>
      </c>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6.5" customHeight="1">
      <c r="A110" s="31"/>
      <c r="B110" s="32"/>
      <c r="C110" s="33"/>
      <c r="D110" s="33"/>
      <c r="E110" s="235" t="str">
        <f>E9</f>
        <v>PS 02 - URS</v>
      </c>
      <c r="F110" s="266"/>
      <c r="G110" s="266"/>
      <c r="H110" s="266"/>
      <c r="I110" s="33"/>
      <c r="J110" s="33"/>
      <c r="K110" s="33"/>
      <c r="L110" s="48"/>
      <c r="S110" s="31"/>
      <c r="T110" s="31"/>
      <c r="U110" s="31"/>
      <c r="V110" s="31"/>
      <c r="W110" s="31"/>
      <c r="X110" s="31"/>
      <c r="Y110" s="31"/>
      <c r="Z110" s="31"/>
      <c r="AA110" s="31"/>
      <c r="AB110" s="31"/>
      <c r="AC110" s="31"/>
      <c r="AD110" s="31"/>
      <c r="AE110" s="31"/>
    </row>
    <row r="111" spans="1:31" s="2" customFormat="1" ht="6.95"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2" customHeight="1">
      <c r="A112" s="31"/>
      <c r="B112" s="32"/>
      <c r="C112" s="26" t="s">
        <v>20</v>
      </c>
      <c r="D112" s="33"/>
      <c r="E112" s="33"/>
      <c r="F112" s="24" t="str">
        <f>F12</f>
        <v>Rožnov pod Radhoštěm - Val. Meziříčí</v>
      </c>
      <c r="G112" s="33"/>
      <c r="H112" s="33"/>
      <c r="I112" s="26" t="s">
        <v>22</v>
      </c>
      <c r="J112" s="63">
        <f>IF(J12="","",J12)</f>
        <v>0</v>
      </c>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23</v>
      </c>
      <c r="D114" s="33"/>
      <c r="E114" s="33"/>
      <c r="F114" s="24" t="str">
        <f>E15</f>
        <v xml:space="preserve"> </v>
      </c>
      <c r="G114" s="33"/>
      <c r="H114" s="33"/>
      <c r="I114" s="26" t="s">
        <v>29</v>
      </c>
      <c r="J114" s="29" t="str">
        <f>E21</f>
        <v xml:space="preserve"> </v>
      </c>
      <c r="K114" s="33"/>
      <c r="L114" s="48"/>
      <c r="S114" s="31"/>
      <c r="T114" s="31"/>
      <c r="U114" s="31"/>
      <c r="V114" s="31"/>
      <c r="W114" s="31"/>
      <c r="X114" s="31"/>
      <c r="Y114" s="31"/>
      <c r="Z114" s="31"/>
      <c r="AA114" s="31"/>
      <c r="AB114" s="31"/>
      <c r="AC114" s="31"/>
      <c r="AD114" s="31"/>
      <c r="AE114" s="31"/>
    </row>
    <row r="115" spans="1:65" s="2" customFormat="1" ht="15.2" customHeight="1">
      <c r="A115" s="31"/>
      <c r="B115" s="32"/>
      <c r="C115" s="26" t="s">
        <v>27</v>
      </c>
      <c r="D115" s="33"/>
      <c r="E115" s="33"/>
      <c r="F115" s="24" t="str">
        <f>IF(E18="","",E18)</f>
        <v>Vyplň údaj</v>
      </c>
      <c r="G115" s="33"/>
      <c r="H115" s="33"/>
      <c r="I115" s="26" t="s">
        <v>31</v>
      </c>
      <c r="J115" s="29" t="str">
        <f>E24</f>
        <v xml:space="preserve"> </v>
      </c>
      <c r="K115" s="33"/>
      <c r="L115" s="48"/>
      <c r="S115" s="31"/>
      <c r="T115" s="31"/>
      <c r="U115" s="31"/>
      <c r="V115" s="31"/>
      <c r="W115" s="31"/>
      <c r="X115" s="31"/>
      <c r="Y115" s="31"/>
      <c r="Z115" s="31"/>
      <c r="AA115" s="31"/>
      <c r="AB115" s="31"/>
      <c r="AC115" s="31"/>
      <c r="AD115" s="31"/>
      <c r="AE115" s="31"/>
    </row>
    <row r="116" spans="1:65" s="2" customFormat="1" ht="10.35" customHeight="1">
      <c r="A116" s="31"/>
      <c r="B116" s="32"/>
      <c r="C116" s="33"/>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11" customFormat="1" ht="29.25" customHeight="1">
      <c r="A117" s="156"/>
      <c r="B117" s="157"/>
      <c r="C117" s="158" t="s">
        <v>102</v>
      </c>
      <c r="D117" s="159" t="s">
        <v>58</v>
      </c>
      <c r="E117" s="159" t="s">
        <v>54</v>
      </c>
      <c r="F117" s="159" t="s">
        <v>55</v>
      </c>
      <c r="G117" s="159" t="s">
        <v>103</v>
      </c>
      <c r="H117" s="159" t="s">
        <v>104</v>
      </c>
      <c r="I117" s="159" t="s">
        <v>105</v>
      </c>
      <c r="J117" s="159" t="s">
        <v>95</v>
      </c>
      <c r="K117" s="160" t="s">
        <v>106</v>
      </c>
      <c r="L117" s="161"/>
      <c r="M117" s="72" t="s">
        <v>1</v>
      </c>
      <c r="N117" s="73" t="s">
        <v>37</v>
      </c>
      <c r="O117" s="73" t="s">
        <v>107</v>
      </c>
      <c r="P117" s="73" t="s">
        <v>108</v>
      </c>
      <c r="Q117" s="73" t="s">
        <v>109</v>
      </c>
      <c r="R117" s="73" t="s">
        <v>110</v>
      </c>
      <c r="S117" s="73" t="s">
        <v>111</v>
      </c>
      <c r="T117" s="74" t="s">
        <v>112</v>
      </c>
      <c r="U117" s="156"/>
      <c r="V117" s="156"/>
      <c r="W117" s="156"/>
      <c r="X117" s="156"/>
      <c r="Y117" s="156"/>
      <c r="Z117" s="156"/>
      <c r="AA117" s="156"/>
      <c r="AB117" s="156"/>
      <c r="AC117" s="156"/>
      <c r="AD117" s="156"/>
      <c r="AE117" s="156"/>
    </row>
    <row r="118" spans="1:65" s="2" customFormat="1" ht="22.9" customHeight="1">
      <c r="A118" s="31"/>
      <c r="B118" s="32"/>
      <c r="C118" s="79" t="s">
        <v>113</v>
      </c>
      <c r="D118" s="33"/>
      <c r="E118" s="33"/>
      <c r="F118" s="33"/>
      <c r="G118" s="33"/>
      <c r="H118" s="33"/>
      <c r="I118" s="33"/>
      <c r="J118" s="162">
        <f>BK118</f>
        <v>0</v>
      </c>
      <c r="K118" s="33"/>
      <c r="L118" s="36"/>
      <c r="M118" s="75"/>
      <c r="N118" s="163"/>
      <c r="O118" s="76"/>
      <c r="P118" s="164">
        <f>P119</f>
        <v>0</v>
      </c>
      <c r="Q118" s="76"/>
      <c r="R118" s="164">
        <f>R119</f>
        <v>0.46200000000000002</v>
      </c>
      <c r="S118" s="76"/>
      <c r="T118" s="165">
        <f>T119</f>
        <v>0</v>
      </c>
      <c r="U118" s="31"/>
      <c r="V118" s="31"/>
      <c r="W118" s="31"/>
      <c r="X118" s="31"/>
      <c r="Y118" s="31"/>
      <c r="Z118" s="31"/>
      <c r="AA118" s="31"/>
      <c r="AB118" s="31"/>
      <c r="AC118" s="31"/>
      <c r="AD118" s="31"/>
      <c r="AE118" s="31"/>
      <c r="AT118" s="14" t="s">
        <v>72</v>
      </c>
      <c r="AU118" s="14" t="s">
        <v>97</v>
      </c>
      <c r="BK118" s="166">
        <f>BK119</f>
        <v>0</v>
      </c>
    </row>
    <row r="119" spans="1:65" s="12" customFormat="1" ht="25.9" customHeight="1">
      <c r="B119" s="186"/>
      <c r="C119" s="187"/>
      <c r="D119" s="188" t="s">
        <v>72</v>
      </c>
      <c r="E119" s="189" t="s">
        <v>168</v>
      </c>
      <c r="F119" s="189" t="s">
        <v>169</v>
      </c>
      <c r="G119" s="187"/>
      <c r="H119" s="187"/>
      <c r="I119" s="190"/>
      <c r="J119" s="191">
        <f>BK119</f>
        <v>0</v>
      </c>
      <c r="K119" s="187"/>
      <c r="L119" s="192"/>
      <c r="M119" s="193"/>
      <c r="N119" s="194"/>
      <c r="O119" s="194"/>
      <c r="P119" s="195">
        <f>P120</f>
        <v>0</v>
      </c>
      <c r="Q119" s="194"/>
      <c r="R119" s="195">
        <f>R120</f>
        <v>0.46200000000000002</v>
      </c>
      <c r="S119" s="194"/>
      <c r="T119" s="196">
        <f>T120</f>
        <v>0</v>
      </c>
      <c r="AR119" s="197" t="s">
        <v>81</v>
      </c>
      <c r="AT119" s="198" t="s">
        <v>72</v>
      </c>
      <c r="AU119" s="198" t="s">
        <v>73</v>
      </c>
      <c r="AY119" s="197" t="s">
        <v>119</v>
      </c>
      <c r="BK119" s="199">
        <f>BK120</f>
        <v>0</v>
      </c>
    </row>
    <row r="120" spans="1:65" s="12" customFormat="1" ht="22.9" customHeight="1">
      <c r="B120" s="186"/>
      <c r="C120" s="187"/>
      <c r="D120" s="188" t="s">
        <v>72</v>
      </c>
      <c r="E120" s="200" t="s">
        <v>81</v>
      </c>
      <c r="F120" s="200" t="s">
        <v>362</v>
      </c>
      <c r="G120" s="187"/>
      <c r="H120" s="187"/>
      <c r="I120" s="190"/>
      <c r="J120" s="201">
        <f>BK120</f>
        <v>0</v>
      </c>
      <c r="K120" s="187"/>
      <c r="L120" s="192"/>
      <c r="M120" s="193"/>
      <c r="N120" s="194"/>
      <c r="O120" s="194"/>
      <c r="P120" s="195">
        <f>SUM(P121:P122)</f>
        <v>0</v>
      </c>
      <c r="Q120" s="194"/>
      <c r="R120" s="195">
        <f>SUM(R121:R122)</f>
        <v>0.46200000000000002</v>
      </c>
      <c r="S120" s="194"/>
      <c r="T120" s="196">
        <f>SUM(T121:T122)</f>
        <v>0</v>
      </c>
      <c r="AR120" s="197" t="s">
        <v>81</v>
      </c>
      <c r="AT120" s="198" t="s">
        <v>72</v>
      </c>
      <c r="AU120" s="198" t="s">
        <v>81</v>
      </c>
      <c r="AY120" s="197" t="s">
        <v>119</v>
      </c>
      <c r="BK120" s="199">
        <f>SUM(BK121:BK122)</f>
        <v>0</v>
      </c>
    </row>
    <row r="121" spans="1:65" s="2" customFormat="1" ht="44.25" customHeight="1">
      <c r="A121" s="31"/>
      <c r="B121" s="32"/>
      <c r="C121" s="202" t="s">
        <v>81</v>
      </c>
      <c r="D121" s="202" t="s">
        <v>172</v>
      </c>
      <c r="E121" s="203" t="s">
        <v>363</v>
      </c>
      <c r="F121" s="204" t="s">
        <v>364</v>
      </c>
      <c r="G121" s="205" t="s">
        <v>117</v>
      </c>
      <c r="H121" s="206">
        <v>105</v>
      </c>
      <c r="I121" s="207"/>
      <c r="J121" s="208">
        <f>ROUND(I121*H121,2)</f>
        <v>0</v>
      </c>
      <c r="K121" s="204" t="s">
        <v>365</v>
      </c>
      <c r="L121" s="36"/>
      <c r="M121" s="209" t="s">
        <v>1</v>
      </c>
      <c r="N121" s="210" t="s">
        <v>38</v>
      </c>
      <c r="O121" s="68"/>
      <c r="P121" s="177">
        <f>O121*H121</f>
        <v>0</v>
      </c>
      <c r="Q121" s="177">
        <v>4.4000000000000003E-3</v>
      </c>
      <c r="R121" s="177">
        <f>Q121*H121</f>
        <v>0.46200000000000002</v>
      </c>
      <c r="S121" s="177">
        <v>0</v>
      </c>
      <c r="T121" s="178">
        <f>S121*H121</f>
        <v>0</v>
      </c>
      <c r="U121" s="31"/>
      <c r="V121" s="31"/>
      <c r="W121" s="31"/>
      <c r="X121" s="31"/>
      <c r="Y121" s="31"/>
      <c r="Z121" s="31"/>
      <c r="AA121" s="31"/>
      <c r="AB121" s="31"/>
      <c r="AC121" s="31"/>
      <c r="AD121" s="31"/>
      <c r="AE121" s="31"/>
      <c r="AR121" s="179" t="s">
        <v>129</v>
      </c>
      <c r="AT121" s="179" t="s">
        <v>172</v>
      </c>
      <c r="AU121" s="179" t="s">
        <v>83</v>
      </c>
      <c r="AY121" s="14" t="s">
        <v>119</v>
      </c>
      <c r="BE121" s="180">
        <f>IF(N121="základní",J121,0)</f>
        <v>0</v>
      </c>
      <c r="BF121" s="180">
        <f>IF(N121="snížená",J121,0)</f>
        <v>0</v>
      </c>
      <c r="BG121" s="180">
        <f>IF(N121="zákl. přenesená",J121,0)</f>
        <v>0</v>
      </c>
      <c r="BH121" s="180">
        <f>IF(N121="sníž. přenesená",J121,0)</f>
        <v>0</v>
      </c>
      <c r="BI121" s="180">
        <f>IF(N121="nulová",J121,0)</f>
        <v>0</v>
      </c>
      <c r="BJ121" s="14" t="s">
        <v>81</v>
      </c>
      <c r="BK121" s="180">
        <f>ROUND(I121*H121,2)</f>
        <v>0</v>
      </c>
      <c r="BL121" s="14" t="s">
        <v>129</v>
      </c>
      <c r="BM121" s="179" t="s">
        <v>366</v>
      </c>
    </row>
    <row r="122" spans="1:65" s="2" customFormat="1" ht="29.25">
      <c r="A122" s="31"/>
      <c r="B122" s="32"/>
      <c r="C122" s="33"/>
      <c r="D122" s="181" t="s">
        <v>121</v>
      </c>
      <c r="E122" s="33"/>
      <c r="F122" s="182" t="s">
        <v>367</v>
      </c>
      <c r="G122" s="33"/>
      <c r="H122" s="33"/>
      <c r="I122" s="183"/>
      <c r="J122" s="33"/>
      <c r="K122" s="33"/>
      <c r="L122" s="36"/>
      <c r="M122" s="211"/>
      <c r="N122" s="212"/>
      <c r="O122" s="213"/>
      <c r="P122" s="213"/>
      <c r="Q122" s="213"/>
      <c r="R122" s="213"/>
      <c r="S122" s="213"/>
      <c r="T122" s="214"/>
      <c r="U122" s="31"/>
      <c r="V122" s="31"/>
      <c r="W122" s="31"/>
      <c r="X122" s="31"/>
      <c r="Y122" s="31"/>
      <c r="Z122" s="31"/>
      <c r="AA122" s="31"/>
      <c r="AB122" s="31"/>
      <c r="AC122" s="31"/>
      <c r="AD122" s="31"/>
      <c r="AE122" s="31"/>
      <c r="AT122" s="14" t="s">
        <v>121</v>
      </c>
      <c r="AU122" s="14" t="s">
        <v>83</v>
      </c>
    </row>
    <row r="123" spans="1:65" s="2" customFormat="1" ht="6.95" customHeight="1">
      <c r="A123" s="31"/>
      <c r="B123" s="51"/>
      <c r="C123" s="52"/>
      <c r="D123" s="52"/>
      <c r="E123" s="52"/>
      <c r="F123" s="52"/>
      <c r="G123" s="52"/>
      <c r="H123" s="52"/>
      <c r="I123" s="52"/>
      <c r="J123" s="52"/>
      <c r="K123" s="52"/>
      <c r="L123" s="36"/>
      <c r="M123" s="31"/>
      <c r="O123" s="31"/>
      <c r="P123" s="31"/>
      <c r="Q123" s="31"/>
      <c r="R123" s="31"/>
      <c r="S123" s="31"/>
      <c r="T123" s="31"/>
      <c r="U123" s="31"/>
      <c r="V123" s="31"/>
      <c r="W123" s="31"/>
      <c r="X123" s="31"/>
      <c r="Y123" s="31"/>
      <c r="Z123" s="31"/>
      <c r="AA123" s="31"/>
      <c r="AB123" s="31"/>
      <c r="AC123" s="31"/>
      <c r="AD123" s="31"/>
      <c r="AE123" s="31"/>
    </row>
  </sheetData>
  <sheetProtection algorithmName="SHA-512" hashValue="SnvjwTlQJNUqci55asfrnlfRq9dPfa5i5vWDgUIc85eyX0aHID+vJsOIHmMJzFhFCsXLZ88t+Pmp+iZWKRkSfQ==" saltValue="JyeAP4Jinbn1vn/846u4Kywc67DKW50zWHo3U0aaSoJk/U6XocshC70Z3J9zh1Z0Lk5rx1aBuZN11Sdk+FR4/w==" spinCount="100000" sheet="1" objects="1" scenarios="1" formatColumns="0" formatRows="0" autoFilter="0"/>
  <autoFilter ref="C117:K122"/>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6"/>
      <c r="M2" s="256"/>
      <c r="N2" s="256"/>
      <c r="O2" s="256"/>
      <c r="P2" s="256"/>
      <c r="Q2" s="256"/>
      <c r="R2" s="256"/>
      <c r="S2" s="256"/>
      <c r="T2" s="256"/>
      <c r="U2" s="256"/>
      <c r="V2" s="256"/>
      <c r="AT2" s="14" t="s">
        <v>89</v>
      </c>
    </row>
    <row r="3" spans="1:46" s="1" customFormat="1" ht="6.95" customHeight="1">
      <c r="B3" s="105"/>
      <c r="C3" s="106"/>
      <c r="D3" s="106"/>
      <c r="E3" s="106"/>
      <c r="F3" s="106"/>
      <c r="G3" s="106"/>
      <c r="H3" s="106"/>
      <c r="I3" s="106"/>
      <c r="J3" s="106"/>
      <c r="K3" s="106"/>
      <c r="L3" s="17"/>
      <c r="AT3" s="14" t="s">
        <v>83</v>
      </c>
    </row>
    <row r="4" spans="1:46" s="1" customFormat="1" ht="24.95" customHeight="1">
      <c r="B4" s="17"/>
      <c r="D4" s="107" t="s">
        <v>90</v>
      </c>
      <c r="L4" s="17"/>
      <c r="M4" s="108" t="s">
        <v>10</v>
      </c>
      <c r="AT4" s="14" t="s">
        <v>4</v>
      </c>
    </row>
    <row r="5" spans="1:46" s="1" customFormat="1" ht="6.95" customHeight="1">
      <c r="B5" s="17"/>
      <c r="L5" s="17"/>
    </row>
    <row r="6" spans="1:46" s="1" customFormat="1" ht="12" customHeight="1">
      <c r="B6" s="17"/>
      <c r="D6" s="109" t="s">
        <v>16</v>
      </c>
      <c r="L6" s="17"/>
    </row>
    <row r="7" spans="1:46" s="1" customFormat="1" ht="26.25" customHeight="1">
      <c r="B7" s="17"/>
      <c r="E7" s="257" t="str">
        <f>'Rekapitulace stavby'!K6</f>
        <v>Oprava zabezpečení a výstroje trati Rožnov pod Radhoštěm - Valašské Meziříčí</v>
      </c>
      <c r="F7" s="258"/>
      <c r="G7" s="258"/>
      <c r="H7" s="258"/>
      <c r="L7" s="17"/>
    </row>
    <row r="8" spans="1:46" s="2" customFormat="1" ht="12" customHeight="1">
      <c r="A8" s="31"/>
      <c r="B8" s="36"/>
      <c r="C8" s="31"/>
      <c r="D8" s="109" t="s">
        <v>91</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9" t="s">
        <v>368</v>
      </c>
      <c r="F9" s="260"/>
      <c r="G9" s="260"/>
      <c r="H9" s="260"/>
      <c r="I9" s="31"/>
      <c r="J9" s="31"/>
      <c r="K9" s="31"/>
      <c r="L9" s="48"/>
      <c r="S9" s="31"/>
      <c r="T9" s="31"/>
      <c r="U9" s="31"/>
      <c r="V9" s="31"/>
      <c r="W9" s="31"/>
      <c r="X9" s="31"/>
      <c r="Y9" s="31"/>
      <c r="Z9" s="31"/>
      <c r="AA9" s="31"/>
      <c r="AB9" s="31"/>
      <c r="AC9" s="31"/>
      <c r="AD9" s="31"/>
      <c r="AE9" s="31"/>
    </row>
    <row r="10" spans="1:46" s="2" customFormat="1" ht="11.25">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26</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27</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1" t="str">
        <f>'Rekapitulace stavby'!E14</f>
        <v>Vyplň údaj</v>
      </c>
      <c r="F18" s="262"/>
      <c r="G18" s="262"/>
      <c r="H18" s="262"/>
      <c r="I18" s="109" t="s">
        <v>26</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29</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26</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31</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26</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32</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3" t="s">
        <v>1</v>
      </c>
      <c r="F27" s="263"/>
      <c r="G27" s="263"/>
      <c r="H27" s="263"/>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33</v>
      </c>
      <c r="E30" s="31"/>
      <c r="F30" s="31"/>
      <c r="G30" s="31"/>
      <c r="H30" s="31"/>
      <c r="I30" s="31"/>
      <c r="J30" s="117">
        <f>ROUND(J118,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35</v>
      </c>
      <c r="G32" s="31"/>
      <c r="H32" s="31"/>
      <c r="I32" s="118" t="s">
        <v>34</v>
      </c>
      <c r="J32" s="118" t="s">
        <v>36</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37</v>
      </c>
      <c r="E33" s="109" t="s">
        <v>38</v>
      </c>
      <c r="F33" s="120">
        <f>ROUND((SUM(BE118:BE132)),  2)</f>
        <v>0</v>
      </c>
      <c r="G33" s="31"/>
      <c r="H33" s="31"/>
      <c r="I33" s="121">
        <v>0.21</v>
      </c>
      <c r="J33" s="120">
        <f>ROUND(((SUM(BE118:BE132))*I33),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39</v>
      </c>
      <c r="F34" s="120">
        <f>ROUND((SUM(BF118:BF132)),  2)</f>
        <v>0</v>
      </c>
      <c r="G34" s="31"/>
      <c r="H34" s="31"/>
      <c r="I34" s="121">
        <v>0.15</v>
      </c>
      <c r="J34" s="120">
        <f>ROUND(((SUM(BF118:BF132))*I34),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40</v>
      </c>
      <c r="F35" s="120">
        <f>ROUND((SUM(BG118:BG132)),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41</v>
      </c>
      <c r="F36" s="120">
        <f>ROUND((SUM(BH118:BH132)),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42</v>
      </c>
      <c r="F37" s="120">
        <f>ROUND((SUM(BI118:BI132)),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43</v>
      </c>
      <c r="E39" s="124"/>
      <c r="F39" s="124"/>
      <c r="G39" s="125" t="s">
        <v>44</v>
      </c>
      <c r="H39" s="126" t="s">
        <v>45</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46</v>
      </c>
      <c r="E50" s="130"/>
      <c r="F50" s="130"/>
      <c r="G50" s="129" t="s">
        <v>47</v>
      </c>
      <c r="H50" s="130"/>
      <c r="I50" s="130"/>
      <c r="J50" s="130"/>
      <c r="K50" s="130"/>
      <c r="L50" s="48"/>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31"/>
      <c r="B61" s="36"/>
      <c r="C61" s="31"/>
      <c r="D61" s="131" t="s">
        <v>48</v>
      </c>
      <c r="E61" s="132"/>
      <c r="F61" s="133" t="s">
        <v>49</v>
      </c>
      <c r="G61" s="131" t="s">
        <v>48</v>
      </c>
      <c r="H61" s="132"/>
      <c r="I61" s="132"/>
      <c r="J61" s="134" t="s">
        <v>49</v>
      </c>
      <c r="K61" s="132"/>
      <c r="L61" s="48"/>
      <c r="S61" s="31"/>
      <c r="T61" s="31"/>
      <c r="U61" s="31"/>
      <c r="V61" s="31"/>
      <c r="W61" s="31"/>
      <c r="X61" s="31"/>
      <c r="Y61" s="31"/>
      <c r="Z61" s="31"/>
      <c r="AA61" s="31"/>
      <c r="AB61" s="31"/>
      <c r="AC61" s="31"/>
      <c r="AD61" s="31"/>
      <c r="AE61" s="31"/>
    </row>
    <row r="62" spans="1:31" ht="11.25">
      <c r="B62" s="17"/>
      <c r="L62" s="17"/>
    </row>
    <row r="63" spans="1:31" ht="11.25">
      <c r="B63" s="17"/>
      <c r="L63" s="17"/>
    </row>
    <row r="64" spans="1:31" ht="11.25">
      <c r="B64" s="17"/>
      <c r="L64" s="17"/>
    </row>
    <row r="65" spans="1:31" s="2" customFormat="1">
      <c r="A65" s="31"/>
      <c r="B65" s="36"/>
      <c r="C65" s="31"/>
      <c r="D65" s="129" t="s">
        <v>50</v>
      </c>
      <c r="E65" s="135"/>
      <c r="F65" s="135"/>
      <c r="G65" s="129" t="s">
        <v>51</v>
      </c>
      <c r="H65" s="135"/>
      <c r="I65" s="135"/>
      <c r="J65" s="135"/>
      <c r="K65" s="135"/>
      <c r="L65" s="48"/>
      <c r="S65" s="31"/>
      <c r="T65" s="31"/>
      <c r="U65" s="31"/>
      <c r="V65" s="31"/>
      <c r="W65" s="31"/>
      <c r="X65" s="31"/>
      <c r="Y65" s="31"/>
      <c r="Z65" s="31"/>
      <c r="AA65" s="31"/>
      <c r="AB65" s="31"/>
      <c r="AC65" s="31"/>
      <c r="AD65" s="31"/>
      <c r="AE65" s="31"/>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31"/>
      <c r="B76" s="36"/>
      <c r="C76" s="31"/>
      <c r="D76" s="131" t="s">
        <v>48</v>
      </c>
      <c r="E76" s="132"/>
      <c r="F76" s="133" t="s">
        <v>49</v>
      </c>
      <c r="G76" s="131" t="s">
        <v>48</v>
      </c>
      <c r="H76" s="132"/>
      <c r="I76" s="132"/>
      <c r="J76" s="134" t="s">
        <v>49</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93</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26.25" customHeight="1">
      <c r="A85" s="31"/>
      <c r="B85" s="32"/>
      <c r="C85" s="33"/>
      <c r="D85" s="33"/>
      <c r="E85" s="264" t="str">
        <f>E7</f>
        <v>Oprava zabezpečení a výstroje trati Rožnov pod Radhoštěm - Valašské Meziříčí</v>
      </c>
      <c r="F85" s="265"/>
      <c r="G85" s="265"/>
      <c r="H85" s="265"/>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91</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35" t="str">
        <f>E9</f>
        <v>PS 03 - VON</v>
      </c>
      <c r="F87" s="266"/>
      <c r="G87" s="266"/>
      <c r="H87" s="266"/>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Rožnov pod Radhoštěm - Val. Meziříčí</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23</v>
      </c>
      <c r="D91" s="33"/>
      <c r="E91" s="33"/>
      <c r="F91" s="24" t="str">
        <f>E15</f>
        <v xml:space="preserve"> </v>
      </c>
      <c r="G91" s="33"/>
      <c r="H91" s="33"/>
      <c r="I91" s="26" t="s">
        <v>29</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27</v>
      </c>
      <c r="D92" s="33"/>
      <c r="E92" s="33"/>
      <c r="F92" s="24" t="str">
        <f>IF(E18="","",E18)</f>
        <v>Vyplň údaj</v>
      </c>
      <c r="G92" s="33"/>
      <c r="H92" s="33"/>
      <c r="I92" s="26" t="s">
        <v>31</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94</v>
      </c>
      <c r="D94" s="141"/>
      <c r="E94" s="141"/>
      <c r="F94" s="141"/>
      <c r="G94" s="141"/>
      <c r="H94" s="141"/>
      <c r="I94" s="141"/>
      <c r="J94" s="142" t="s">
        <v>95</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96</v>
      </c>
      <c r="D96" s="33"/>
      <c r="E96" s="33"/>
      <c r="F96" s="33"/>
      <c r="G96" s="33"/>
      <c r="H96" s="33"/>
      <c r="I96" s="33"/>
      <c r="J96" s="81">
        <f>J118</f>
        <v>0</v>
      </c>
      <c r="K96" s="33"/>
      <c r="L96" s="48"/>
      <c r="S96" s="31"/>
      <c r="T96" s="31"/>
      <c r="U96" s="31"/>
      <c r="V96" s="31"/>
      <c r="W96" s="31"/>
      <c r="X96" s="31"/>
      <c r="Y96" s="31"/>
      <c r="Z96" s="31"/>
      <c r="AA96" s="31"/>
      <c r="AB96" s="31"/>
      <c r="AC96" s="31"/>
      <c r="AD96" s="31"/>
      <c r="AE96" s="31"/>
      <c r="AU96" s="14" t="s">
        <v>97</v>
      </c>
    </row>
    <row r="97" spans="1:31" s="9" customFormat="1" ht="24.95" customHeight="1">
      <c r="B97" s="144"/>
      <c r="C97" s="145"/>
      <c r="D97" s="146" t="s">
        <v>369</v>
      </c>
      <c r="E97" s="147"/>
      <c r="F97" s="147"/>
      <c r="G97" s="147"/>
      <c r="H97" s="147"/>
      <c r="I97" s="147"/>
      <c r="J97" s="148">
        <f>J119</f>
        <v>0</v>
      </c>
      <c r="K97" s="145"/>
      <c r="L97" s="149"/>
    </row>
    <row r="98" spans="1:31" s="10" customFormat="1" ht="19.899999999999999" customHeight="1">
      <c r="B98" s="150"/>
      <c r="C98" s="151"/>
      <c r="D98" s="152" t="s">
        <v>370</v>
      </c>
      <c r="E98" s="153"/>
      <c r="F98" s="153"/>
      <c r="G98" s="153"/>
      <c r="H98" s="153"/>
      <c r="I98" s="153"/>
      <c r="J98" s="154">
        <f>J130</f>
        <v>0</v>
      </c>
      <c r="K98" s="151"/>
      <c r="L98" s="155"/>
    </row>
    <row r="99" spans="1:31" s="2" customFormat="1" ht="21.7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31" s="2" customFormat="1" ht="6.95"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4" spans="1:31"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31" s="2" customFormat="1" ht="24.95" customHeight="1">
      <c r="A105" s="31"/>
      <c r="B105" s="32"/>
      <c r="C105" s="20" t="s">
        <v>101</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26.25" customHeight="1">
      <c r="A108" s="31"/>
      <c r="B108" s="32"/>
      <c r="C108" s="33"/>
      <c r="D108" s="33"/>
      <c r="E108" s="264" t="str">
        <f>E7</f>
        <v>Oprava zabezpečení a výstroje trati Rožnov pod Radhoštěm - Valašské Meziříčí</v>
      </c>
      <c r="F108" s="265"/>
      <c r="G108" s="265"/>
      <c r="H108" s="265"/>
      <c r="I108" s="33"/>
      <c r="J108" s="33"/>
      <c r="K108" s="33"/>
      <c r="L108" s="48"/>
      <c r="S108" s="31"/>
      <c r="T108" s="31"/>
      <c r="U108" s="31"/>
      <c r="V108" s="31"/>
      <c r="W108" s="31"/>
      <c r="X108" s="31"/>
      <c r="Y108" s="31"/>
      <c r="Z108" s="31"/>
      <c r="AA108" s="31"/>
      <c r="AB108" s="31"/>
      <c r="AC108" s="31"/>
      <c r="AD108" s="31"/>
      <c r="AE108" s="31"/>
    </row>
    <row r="109" spans="1:31" s="2" customFormat="1" ht="12" customHeight="1">
      <c r="A109" s="31"/>
      <c r="B109" s="32"/>
      <c r="C109" s="26" t="s">
        <v>91</v>
      </c>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6.5" customHeight="1">
      <c r="A110" s="31"/>
      <c r="B110" s="32"/>
      <c r="C110" s="33"/>
      <c r="D110" s="33"/>
      <c r="E110" s="235" t="str">
        <f>E9</f>
        <v>PS 03 - VON</v>
      </c>
      <c r="F110" s="266"/>
      <c r="G110" s="266"/>
      <c r="H110" s="266"/>
      <c r="I110" s="33"/>
      <c r="J110" s="33"/>
      <c r="K110" s="33"/>
      <c r="L110" s="48"/>
      <c r="S110" s="31"/>
      <c r="T110" s="31"/>
      <c r="U110" s="31"/>
      <c r="V110" s="31"/>
      <c r="W110" s="31"/>
      <c r="X110" s="31"/>
      <c r="Y110" s="31"/>
      <c r="Z110" s="31"/>
      <c r="AA110" s="31"/>
      <c r="AB110" s="31"/>
      <c r="AC110" s="31"/>
      <c r="AD110" s="31"/>
      <c r="AE110" s="31"/>
    </row>
    <row r="111" spans="1:31" s="2" customFormat="1" ht="6.95"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2" customHeight="1">
      <c r="A112" s="31"/>
      <c r="B112" s="32"/>
      <c r="C112" s="26" t="s">
        <v>20</v>
      </c>
      <c r="D112" s="33"/>
      <c r="E112" s="33"/>
      <c r="F112" s="24" t="str">
        <f>F12</f>
        <v>Rožnov pod Radhoštěm - Val. Meziříčí</v>
      </c>
      <c r="G112" s="33"/>
      <c r="H112" s="33"/>
      <c r="I112" s="26" t="s">
        <v>22</v>
      </c>
      <c r="J112" s="63">
        <f>IF(J12="","",J12)</f>
        <v>0</v>
      </c>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23</v>
      </c>
      <c r="D114" s="33"/>
      <c r="E114" s="33"/>
      <c r="F114" s="24" t="str">
        <f>E15</f>
        <v xml:space="preserve"> </v>
      </c>
      <c r="G114" s="33"/>
      <c r="H114" s="33"/>
      <c r="I114" s="26" t="s">
        <v>29</v>
      </c>
      <c r="J114" s="29" t="str">
        <f>E21</f>
        <v xml:space="preserve"> </v>
      </c>
      <c r="K114" s="33"/>
      <c r="L114" s="48"/>
      <c r="S114" s="31"/>
      <c r="T114" s="31"/>
      <c r="U114" s="31"/>
      <c r="V114" s="31"/>
      <c r="W114" s="31"/>
      <c r="X114" s="31"/>
      <c r="Y114" s="31"/>
      <c r="Z114" s="31"/>
      <c r="AA114" s="31"/>
      <c r="AB114" s="31"/>
      <c r="AC114" s="31"/>
      <c r="AD114" s="31"/>
      <c r="AE114" s="31"/>
    </row>
    <row r="115" spans="1:65" s="2" customFormat="1" ht="15.2" customHeight="1">
      <c r="A115" s="31"/>
      <c r="B115" s="32"/>
      <c r="C115" s="26" t="s">
        <v>27</v>
      </c>
      <c r="D115" s="33"/>
      <c r="E115" s="33"/>
      <c r="F115" s="24" t="str">
        <f>IF(E18="","",E18)</f>
        <v>Vyplň údaj</v>
      </c>
      <c r="G115" s="33"/>
      <c r="H115" s="33"/>
      <c r="I115" s="26" t="s">
        <v>31</v>
      </c>
      <c r="J115" s="29" t="str">
        <f>E24</f>
        <v xml:space="preserve"> </v>
      </c>
      <c r="K115" s="33"/>
      <c r="L115" s="48"/>
      <c r="S115" s="31"/>
      <c r="T115" s="31"/>
      <c r="U115" s="31"/>
      <c r="V115" s="31"/>
      <c r="W115" s="31"/>
      <c r="X115" s="31"/>
      <c r="Y115" s="31"/>
      <c r="Z115" s="31"/>
      <c r="AA115" s="31"/>
      <c r="AB115" s="31"/>
      <c r="AC115" s="31"/>
      <c r="AD115" s="31"/>
      <c r="AE115" s="31"/>
    </row>
    <row r="116" spans="1:65" s="2" customFormat="1" ht="10.35" customHeight="1">
      <c r="A116" s="31"/>
      <c r="B116" s="32"/>
      <c r="C116" s="33"/>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11" customFormat="1" ht="29.25" customHeight="1">
      <c r="A117" s="156"/>
      <c r="B117" s="157"/>
      <c r="C117" s="158" t="s">
        <v>102</v>
      </c>
      <c r="D117" s="159" t="s">
        <v>58</v>
      </c>
      <c r="E117" s="159" t="s">
        <v>54</v>
      </c>
      <c r="F117" s="159" t="s">
        <v>55</v>
      </c>
      <c r="G117" s="159" t="s">
        <v>103</v>
      </c>
      <c r="H117" s="159" t="s">
        <v>104</v>
      </c>
      <c r="I117" s="159" t="s">
        <v>105</v>
      </c>
      <c r="J117" s="159" t="s">
        <v>95</v>
      </c>
      <c r="K117" s="160" t="s">
        <v>106</v>
      </c>
      <c r="L117" s="161"/>
      <c r="M117" s="72" t="s">
        <v>1</v>
      </c>
      <c r="N117" s="73" t="s">
        <v>37</v>
      </c>
      <c r="O117" s="73" t="s">
        <v>107</v>
      </c>
      <c r="P117" s="73" t="s">
        <v>108</v>
      </c>
      <c r="Q117" s="73" t="s">
        <v>109</v>
      </c>
      <c r="R117" s="73" t="s">
        <v>110</v>
      </c>
      <c r="S117" s="73" t="s">
        <v>111</v>
      </c>
      <c r="T117" s="74" t="s">
        <v>112</v>
      </c>
      <c r="U117" s="156"/>
      <c r="V117" s="156"/>
      <c r="W117" s="156"/>
      <c r="X117" s="156"/>
      <c r="Y117" s="156"/>
      <c r="Z117" s="156"/>
      <c r="AA117" s="156"/>
      <c r="AB117" s="156"/>
      <c r="AC117" s="156"/>
      <c r="AD117" s="156"/>
      <c r="AE117" s="156"/>
    </row>
    <row r="118" spans="1:65" s="2" customFormat="1" ht="22.9" customHeight="1">
      <c r="A118" s="31"/>
      <c r="B118" s="32"/>
      <c r="C118" s="79" t="s">
        <v>113</v>
      </c>
      <c r="D118" s="33"/>
      <c r="E118" s="33"/>
      <c r="F118" s="33"/>
      <c r="G118" s="33"/>
      <c r="H118" s="33"/>
      <c r="I118" s="33"/>
      <c r="J118" s="162">
        <f>BK118</f>
        <v>0</v>
      </c>
      <c r="K118" s="33"/>
      <c r="L118" s="36"/>
      <c r="M118" s="75"/>
      <c r="N118" s="163"/>
      <c r="O118" s="76"/>
      <c r="P118" s="164">
        <f>P119</f>
        <v>0</v>
      </c>
      <c r="Q118" s="76"/>
      <c r="R118" s="164">
        <f>R119</f>
        <v>0</v>
      </c>
      <c r="S118" s="76"/>
      <c r="T118" s="165">
        <f>T119</f>
        <v>0</v>
      </c>
      <c r="U118" s="31"/>
      <c r="V118" s="31"/>
      <c r="W118" s="31"/>
      <c r="X118" s="31"/>
      <c r="Y118" s="31"/>
      <c r="Z118" s="31"/>
      <c r="AA118" s="31"/>
      <c r="AB118" s="31"/>
      <c r="AC118" s="31"/>
      <c r="AD118" s="31"/>
      <c r="AE118" s="31"/>
      <c r="AT118" s="14" t="s">
        <v>72</v>
      </c>
      <c r="AU118" s="14" t="s">
        <v>97</v>
      </c>
      <c r="BK118" s="166">
        <f>BK119</f>
        <v>0</v>
      </c>
    </row>
    <row r="119" spans="1:65" s="12" customFormat="1" ht="25.9" customHeight="1">
      <c r="B119" s="186"/>
      <c r="C119" s="187"/>
      <c r="D119" s="188" t="s">
        <v>72</v>
      </c>
      <c r="E119" s="189" t="s">
        <v>371</v>
      </c>
      <c r="F119" s="189" t="s">
        <v>372</v>
      </c>
      <c r="G119" s="187"/>
      <c r="H119" s="187"/>
      <c r="I119" s="190"/>
      <c r="J119" s="191">
        <f>BK119</f>
        <v>0</v>
      </c>
      <c r="K119" s="187"/>
      <c r="L119" s="192"/>
      <c r="M119" s="193"/>
      <c r="N119" s="194"/>
      <c r="O119" s="194"/>
      <c r="P119" s="195">
        <f>P120+SUM(P121:P130)</f>
        <v>0</v>
      </c>
      <c r="Q119" s="194"/>
      <c r="R119" s="195">
        <f>R120+SUM(R121:R130)</f>
        <v>0</v>
      </c>
      <c r="S119" s="194"/>
      <c r="T119" s="196">
        <f>T120+SUM(T121:T130)</f>
        <v>0</v>
      </c>
      <c r="AR119" s="197" t="s">
        <v>133</v>
      </c>
      <c r="AT119" s="198" t="s">
        <v>72</v>
      </c>
      <c r="AU119" s="198" t="s">
        <v>73</v>
      </c>
      <c r="AY119" s="197" t="s">
        <v>119</v>
      </c>
      <c r="BK119" s="199">
        <f>BK120+SUM(BK121:BK130)</f>
        <v>0</v>
      </c>
    </row>
    <row r="120" spans="1:65" s="2" customFormat="1" ht="33" customHeight="1">
      <c r="A120" s="31"/>
      <c r="B120" s="32"/>
      <c r="C120" s="202" t="s">
        <v>81</v>
      </c>
      <c r="D120" s="202" t="s">
        <v>172</v>
      </c>
      <c r="E120" s="203" t="s">
        <v>373</v>
      </c>
      <c r="F120" s="204" t="s">
        <v>374</v>
      </c>
      <c r="G120" s="205" t="s">
        <v>375</v>
      </c>
      <c r="H120" s="215"/>
      <c r="I120" s="207"/>
      <c r="J120" s="208">
        <f>ROUND(I120*H120,2)</f>
        <v>0</v>
      </c>
      <c r="K120" s="204" t="s">
        <v>118</v>
      </c>
      <c r="L120" s="36"/>
      <c r="M120" s="209" t="s">
        <v>1</v>
      </c>
      <c r="N120" s="210" t="s">
        <v>38</v>
      </c>
      <c r="O120" s="68"/>
      <c r="P120" s="177">
        <f>O120*H120</f>
        <v>0</v>
      </c>
      <c r="Q120" s="177">
        <v>0</v>
      </c>
      <c r="R120" s="177">
        <f>Q120*H120</f>
        <v>0</v>
      </c>
      <c r="S120" s="177">
        <v>0</v>
      </c>
      <c r="T120" s="178">
        <f>S120*H120</f>
        <v>0</v>
      </c>
      <c r="U120" s="31"/>
      <c r="V120" s="31"/>
      <c r="W120" s="31"/>
      <c r="X120" s="31"/>
      <c r="Y120" s="31"/>
      <c r="Z120" s="31"/>
      <c r="AA120" s="31"/>
      <c r="AB120" s="31"/>
      <c r="AC120" s="31"/>
      <c r="AD120" s="31"/>
      <c r="AE120" s="31"/>
      <c r="AR120" s="179" t="s">
        <v>81</v>
      </c>
      <c r="AT120" s="179" t="s">
        <v>172</v>
      </c>
      <c r="AU120" s="179" t="s">
        <v>81</v>
      </c>
      <c r="AY120" s="14" t="s">
        <v>119</v>
      </c>
      <c r="BE120" s="180">
        <f>IF(N120="základní",J120,0)</f>
        <v>0</v>
      </c>
      <c r="BF120" s="180">
        <f>IF(N120="snížená",J120,0)</f>
        <v>0</v>
      </c>
      <c r="BG120" s="180">
        <f>IF(N120="zákl. přenesená",J120,0)</f>
        <v>0</v>
      </c>
      <c r="BH120" s="180">
        <f>IF(N120="sníž. přenesená",J120,0)</f>
        <v>0</v>
      </c>
      <c r="BI120" s="180">
        <f>IF(N120="nulová",J120,0)</f>
        <v>0</v>
      </c>
      <c r="BJ120" s="14" t="s">
        <v>81</v>
      </c>
      <c r="BK120" s="180">
        <f>ROUND(I120*H120,2)</f>
        <v>0</v>
      </c>
      <c r="BL120" s="14" t="s">
        <v>81</v>
      </c>
      <c r="BM120" s="179" t="s">
        <v>376</v>
      </c>
    </row>
    <row r="121" spans="1:65" s="2" customFormat="1" ht="19.5">
      <c r="A121" s="31"/>
      <c r="B121" s="32"/>
      <c r="C121" s="33"/>
      <c r="D121" s="181" t="s">
        <v>121</v>
      </c>
      <c r="E121" s="33"/>
      <c r="F121" s="182" t="s">
        <v>374</v>
      </c>
      <c r="G121" s="33"/>
      <c r="H121" s="33"/>
      <c r="I121" s="183"/>
      <c r="J121" s="33"/>
      <c r="K121" s="33"/>
      <c r="L121" s="36"/>
      <c r="M121" s="184"/>
      <c r="N121" s="185"/>
      <c r="O121" s="68"/>
      <c r="P121" s="68"/>
      <c r="Q121" s="68"/>
      <c r="R121" s="68"/>
      <c r="S121" s="68"/>
      <c r="T121" s="69"/>
      <c r="U121" s="31"/>
      <c r="V121" s="31"/>
      <c r="W121" s="31"/>
      <c r="X121" s="31"/>
      <c r="Y121" s="31"/>
      <c r="Z121" s="31"/>
      <c r="AA121" s="31"/>
      <c r="AB121" s="31"/>
      <c r="AC121" s="31"/>
      <c r="AD121" s="31"/>
      <c r="AE121" s="31"/>
      <c r="AT121" s="14" t="s">
        <v>121</v>
      </c>
      <c r="AU121" s="14" t="s">
        <v>81</v>
      </c>
    </row>
    <row r="122" spans="1:65" s="2" customFormat="1" ht="36">
      <c r="A122" s="31"/>
      <c r="B122" s="32"/>
      <c r="C122" s="202" t="s">
        <v>83</v>
      </c>
      <c r="D122" s="202" t="s">
        <v>172</v>
      </c>
      <c r="E122" s="203" t="s">
        <v>377</v>
      </c>
      <c r="F122" s="204" t="s">
        <v>378</v>
      </c>
      <c r="G122" s="205" t="s">
        <v>375</v>
      </c>
      <c r="H122" s="215"/>
      <c r="I122" s="207"/>
      <c r="J122" s="208">
        <f>ROUND(I122*H122,2)</f>
        <v>0</v>
      </c>
      <c r="K122" s="204" t="s">
        <v>118</v>
      </c>
      <c r="L122" s="36"/>
      <c r="M122" s="209" t="s">
        <v>1</v>
      </c>
      <c r="N122" s="210" t="s">
        <v>38</v>
      </c>
      <c r="O122" s="68"/>
      <c r="P122" s="177">
        <f>O122*H122</f>
        <v>0</v>
      </c>
      <c r="Q122" s="177">
        <v>0</v>
      </c>
      <c r="R122" s="177">
        <f>Q122*H122</f>
        <v>0</v>
      </c>
      <c r="S122" s="177">
        <v>0</v>
      </c>
      <c r="T122" s="178">
        <f>S122*H122</f>
        <v>0</v>
      </c>
      <c r="U122" s="31"/>
      <c r="V122" s="31"/>
      <c r="W122" s="31"/>
      <c r="X122" s="31"/>
      <c r="Y122" s="31"/>
      <c r="Z122" s="31"/>
      <c r="AA122" s="31"/>
      <c r="AB122" s="31"/>
      <c r="AC122" s="31"/>
      <c r="AD122" s="31"/>
      <c r="AE122" s="31"/>
      <c r="AR122" s="179" t="s">
        <v>81</v>
      </c>
      <c r="AT122" s="179" t="s">
        <v>172</v>
      </c>
      <c r="AU122" s="179" t="s">
        <v>81</v>
      </c>
      <c r="AY122" s="14" t="s">
        <v>119</v>
      </c>
      <c r="BE122" s="180">
        <f>IF(N122="základní",J122,0)</f>
        <v>0</v>
      </c>
      <c r="BF122" s="180">
        <f>IF(N122="snížená",J122,0)</f>
        <v>0</v>
      </c>
      <c r="BG122" s="180">
        <f>IF(N122="zákl. přenesená",J122,0)</f>
        <v>0</v>
      </c>
      <c r="BH122" s="180">
        <f>IF(N122="sníž. přenesená",J122,0)</f>
        <v>0</v>
      </c>
      <c r="BI122" s="180">
        <f>IF(N122="nulová",J122,0)</f>
        <v>0</v>
      </c>
      <c r="BJ122" s="14" t="s">
        <v>81</v>
      </c>
      <c r="BK122" s="180">
        <f>ROUND(I122*H122,2)</f>
        <v>0</v>
      </c>
      <c r="BL122" s="14" t="s">
        <v>81</v>
      </c>
      <c r="BM122" s="179" t="s">
        <v>379</v>
      </c>
    </row>
    <row r="123" spans="1:65" s="2" customFormat="1" ht="58.5">
      <c r="A123" s="31"/>
      <c r="B123" s="32"/>
      <c r="C123" s="33"/>
      <c r="D123" s="181" t="s">
        <v>121</v>
      </c>
      <c r="E123" s="33"/>
      <c r="F123" s="182" t="s">
        <v>380</v>
      </c>
      <c r="G123" s="33"/>
      <c r="H123" s="33"/>
      <c r="I123" s="183"/>
      <c r="J123" s="33"/>
      <c r="K123" s="33"/>
      <c r="L123" s="36"/>
      <c r="M123" s="184"/>
      <c r="N123" s="185"/>
      <c r="O123" s="68"/>
      <c r="P123" s="68"/>
      <c r="Q123" s="68"/>
      <c r="R123" s="68"/>
      <c r="S123" s="68"/>
      <c r="T123" s="69"/>
      <c r="U123" s="31"/>
      <c r="V123" s="31"/>
      <c r="W123" s="31"/>
      <c r="X123" s="31"/>
      <c r="Y123" s="31"/>
      <c r="Z123" s="31"/>
      <c r="AA123" s="31"/>
      <c r="AB123" s="31"/>
      <c r="AC123" s="31"/>
      <c r="AD123" s="31"/>
      <c r="AE123" s="31"/>
      <c r="AT123" s="14" t="s">
        <v>121</v>
      </c>
      <c r="AU123" s="14" t="s">
        <v>81</v>
      </c>
    </row>
    <row r="124" spans="1:65" s="2" customFormat="1" ht="33" customHeight="1">
      <c r="A124" s="31"/>
      <c r="B124" s="32"/>
      <c r="C124" s="202" t="s">
        <v>125</v>
      </c>
      <c r="D124" s="202" t="s">
        <v>172</v>
      </c>
      <c r="E124" s="203" t="s">
        <v>381</v>
      </c>
      <c r="F124" s="204" t="s">
        <v>382</v>
      </c>
      <c r="G124" s="205" t="s">
        <v>375</v>
      </c>
      <c r="H124" s="215"/>
      <c r="I124" s="207"/>
      <c r="J124" s="208">
        <f>ROUND(I124*H124,2)</f>
        <v>0</v>
      </c>
      <c r="K124" s="204" t="s">
        <v>118</v>
      </c>
      <c r="L124" s="36"/>
      <c r="M124" s="209" t="s">
        <v>1</v>
      </c>
      <c r="N124" s="210" t="s">
        <v>38</v>
      </c>
      <c r="O124" s="68"/>
      <c r="P124" s="177">
        <f>O124*H124</f>
        <v>0</v>
      </c>
      <c r="Q124" s="177">
        <v>0</v>
      </c>
      <c r="R124" s="177">
        <f>Q124*H124</f>
        <v>0</v>
      </c>
      <c r="S124" s="177">
        <v>0</v>
      </c>
      <c r="T124" s="178">
        <f>S124*H124</f>
        <v>0</v>
      </c>
      <c r="U124" s="31"/>
      <c r="V124" s="31"/>
      <c r="W124" s="31"/>
      <c r="X124" s="31"/>
      <c r="Y124" s="31"/>
      <c r="Z124" s="31"/>
      <c r="AA124" s="31"/>
      <c r="AB124" s="31"/>
      <c r="AC124" s="31"/>
      <c r="AD124" s="31"/>
      <c r="AE124" s="31"/>
      <c r="AR124" s="179" t="s">
        <v>81</v>
      </c>
      <c r="AT124" s="179" t="s">
        <v>172</v>
      </c>
      <c r="AU124" s="179" t="s">
        <v>81</v>
      </c>
      <c r="AY124" s="14" t="s">
        <v>119</v>
      </c>
      <c r="BE124" s="180">
        <f>IF(N124="základní",J124,0)</f>
        <v>0</v>
      </c>
      <c r="BF124" s="180">
        <f>IF(N124="snížená",J124,0)</f>
        <v>0</v>
      </c>
      <c r="BG124" s="180">
        <f>IF(N124="zákl. přenesená",J124,0)</f>
        <v>0</v>
      </c>
      <c r="BH124" s="180">
        <f>IF(N124="sníž. přenesená",J124,0)</f>
        <v>0</v>
      </c>
      <c r="BI124" s="180">
        <f>IF(N124="nulová",J124,0)</f>
        <v>0</v>
      </c>
      <c r="BJ124" s="14" t="s">
        <v>81</v>
      </c>
      <c r="BK124" s="180">
        <f>ROUND(I124*H124,2)</f>
        <v>0</v>
      </c>
      <c r="BL124" s="14" t="s">
        <v>81</v>
      </c>
      <c r="BM124" s="179" t="s">
        <v>383</v>
      </c>
    </row>
    <row r="125" spans="1:65" s="2" customFormat="1" ht="58.5">
      <c r="A125" s="31"/>
      <c r="B125" s="32"/>
      <c r="C125" s="33"/>
      <c r="D125" s="181" t="s">
        <v>121</v>
      </c>
      <c r="E125" s="33"/>
      <c r="F125" s="182" t="s">
        <v>384</v>
      </c>
      <c r="G125" s="33"/>
      <c r="H125" s="33"/>
      <c r="I125" s="183"/>
      <c r="J125" s="33"/>
      <c r="K125" s="33"/>
      <c r="L125" s="36"/>
      <c r="M125" s="184"/>
      <c r="N125" s="185"/>
      <c r="O125" s="68"/>
      <c r="P125" s="68"/>
      <c r="Q125" s="68"/>
      <c r="R125" s="68"/>
      <c r="S125" s="68"/>
      <c r="T125" s="69"/>
      <c r="U125" s="31"/>
      <c r="V125" s="31"/>
      <c r="W125" s="31"/>
      <c r="X125" s="31"/>
      <c r="Y125" s="31"/>
      <c r="Z125" s="31"/>
      <c r="AA125" s="31"/>
      <c r="AB125" s="31"/>
      <c r="AC125" s="31"/>
      <c r="AD125" s="31"/>
      <c r="AE125" s="31"/>
      <c r="AT125" s="14" t="s">
        <v>121</v>
      </c>
      <c r="AU125" s="14" t="s">
        <v>81</v>
      </c>
    </row>
    <row r="126" spans="1:65" s="2" customFormat="1" ht="66.75" customHeight="1">
      <c r="A126" s="31"/>
      <c r="B126" s="32"/>
      <c r="C126" s="202" t="s">
        <v>129</v>
      </c>
      <c r="D126" s="202" t="s">
        <v>172</v>
      </c>
      <c r="E126" s="203" t="s">
        <v>385</v>
      </c>
      <c r="F126" s="204" t="s">
        <v>386</v>
      </c>
      <c r="G126" s="205" t="s">
        <v>375</v>
      </c>
      <c r="H126" s="215"/>
      <c r="I126" s="207"/>
      <c r="J126" s="208">
        <f>ROUND(I126*H126,2)</f>
        <v>0</v>
      </c>
      <c r="K126" s="204" t="s">
        <v>118</v>
      </c>
      <c r="L126" s="36"/>
      <c r="M126" s="209" t="s">
        <v>1</v>
      </c>
      <c r="N126" s="210" t="s">
        <v>38</v>
      </c>
      <c r="O126" s="68"/>
      <c r="P126" s="177">
        <f>O126*H126</f>
        <v>0</v>
      </c>
      <c r="Q126" s="177">
        <v>0</v>
      </c>
      <c r="R126" s="177">
        <f>Q126*H126</f>
        <v>0</v>
      </c>
      <c r="S126" s="177">
        <v>0</v>
      </c>
      <c r="T126" s="178">
        <f>S126*H126</f>
        <v>0</v>
      </c>
      <c r="U126" s="31"/>
      <c r="V126" s="31"/>
      <c r="W126" s="31"/>
      <c r="X126" s="31"/>
      <c r="Y126" s="31"/>
      <c r="Z126" s="31"/>
      <c r="AA126" s="31"/>
      <c r="AB126" s="31"/>
      <c r="AC126" s="31"/>
      <c r="AD126" s="31"/>
      <c r="AE126" s="31"/>
      <c r="AR126" s="179" t="s">
        <v>81</v>
      </c>
      <c r="AT126" s="179" t="s">
        <v>172</v>
      </c>
      <c r="AU126" s="179" t="s">
        <v>81</v>
      </c>
      <c r="AY126" s="14" t="s">
        <v>119</v>
      </c>
      <c r="BE126" s="180">
        <f>IF(N126="základní",J126,0)</f>
        <v>0</v>
      </c>
      <c r="BF126" s="180">
        <f>IF(N126="snížená",J126,0)</f>
        <v>0</v>
      </c>
      <c r="BG126" s="180">
        <f>IF(N126="zákl. přenesená",J126,0)</f>
        <v>0</v>
      </c>
      <c r="BH126" s="180">
        <f>IF(N126="sníž. přenesená",J126,0)</f>
        <v>0</v>
      </c>
      <c r="BI126" s="180">
        <f>IF(N126="nulová",J126,0)</f>
        <v>0</v>
      </c>
      <c r="BJ126" s="14" t="s">
        <v>81</v>
      </c>
      <c r="BK126" s="180">
        <f>ROUND(I126*H126,2)</f>
        <v>0</v>
      </c>
      <c r="BL126" s="14" t="s">
        <v>81</v>
      </c>
      <c r="BM126" s="179" t="s">
        <v>387</v>
      </c>
    </row>
    <row r="127" spans="1:65" s="2" customFormat="1" ht="39">
      <c r="A127" s="31"/>
      <c r="B127" s="32"/>
      <c r="C127" s="33"/>
      <c r="D127" s="181" t="s">
        <v>121</v>
      </c>
      <c r="E127" s="33"/>
      <c r="F127" s="182" t="s">
        <v>386</v>
      </c>
      <c r="G127" s="33"/>
      <c r="H127" s="33"/>
      <c r="I127" s="183"/>
      <c r="J127" s="33"/>
      <c r="K127" s="33"/>
      <c r="L127" s="36"/>
      <c r="M127" s="184"/>
      <c r="N127" s="185"/>
      <c r="O127" s="68"/>
      <c r="P127" s="68"/>
      <c r="Q127" s="68"/>
      <c r="R127" s="68"/>
      <c r="S127" s="68"/>
      <c r="T127" s="69"/>
      <c r="U127" s="31"/>
      <c r="V127" s="31"/>
      <c r="W127" s="31"/>
      <c r="X127" s="31"/>
      <c r="Y127" s="31"/>
      <c r="Z127" s="31"/>
      <c r="AA127" s="31"/>
      <c r="AB127" s="31"/>
      <c r="AC127" s="31"/>
      <c r="AD127" s="31"/>
      <c r="AE127" s="31"/>
      <c r="AT127" s="14" t="s">
        <v>121</v>
      </c>
      <c r="AU127" s="14" t="s">
        <v>81</v>
      </c>
    </row>
    <row r="128" spans="1:65" s="2" customFormat="1" ht="44.25" customHeight="1">
      <c r="A128" s="31"/>
      <c r="B128" s="32"/>
      <c r="C128" s="202" t="s">
        <v>133</v>
      </c>
      <c r="D128" s="202" t="s">
        <v>172</v>
      </c>
      <c r="E128" s="203" t="s">
        <v>388</v>
      </c>
      <c r="F128" s="204" t="s">
        <v>389</v>
      </c>
      <c r="G128" s="205" t="s">
        <v>375</v>
      </c>
      <c r="H128" s="215"/>
      <c r="I128" s="207"/>
      <c r="J128" s="208">
        <f>ROUND(I128*H128,2)</f>
        <v>0</v>
      </c>
      <c r="K128" s="204" t="s">
        <v>118</v>
      </c>
      <c r="L128" s="36"/>
      <c r="M128" s="209" t="s">
        <v>1</v>
      </c>
      <c r="N128" s="210" t="s">
        <v>38</v>
      </c>
      <c r="O128" s="68"/>
      <c r="P128" s="177">
        <f>O128*H128</f>
        <v>0</v>
      </c>
      <c r="Q128" s="177">
        <v>0</v>
      </c>
      <c r="R128" s="177">
        <f>Q128*H128</f>
        <v>0</v>
      </c>
      <c r="S128" s="177">
        <v>0</v>
      </c>
      <c r="T128" s="178">
        <f>S128*H128</f>
        <v>0</v>
      </c>
      <c r="U128" s="31"/>
      <c r="V128" s="31"/>
      <c r="W128" s="31"/>
      <c r="X128" s="31"/>
      <c r="Y128" s="31"/>
      <c r="Z128" s="31"/>
      <c r="AA128" s="31"/>
      <c r="AB128" s="31"/>
      <c r="AC128" s="31"/>
      <c r="AD128" s="31"/>
      <c r="AE128" s="31"/>
      <c r="AR128" s="179" t="s">
        <v>81</v>
      </c>
      <c r="AT128" s="179" t="s">
        <v>172</v>
      </c>
      <c r="AU128" s="179" t="s">
        <v>81</v>
      </c>
      <c r="AY128" s="14" t="s">
        <v>119</v>
      </c>
      <c r="BE128" s="180">
        <f>IF(N128="základní",J128,0)</f>
        <v>0</v>
      </c>
      <c r="BF128" s="180">
        <f>IF(N128="snížená",J128,0)</f>
        <v>0</v>
      </c>
      <c r="BG128" s="180">
        <f>IF(N128="zákl. přenesená",J128,0)</f>
        <v>0</v>
      </c>
      <c r="BH128" s="180">
        <f>IF(N128="sníž. přenesená",J128,0)</f>
        <v>0</v>
      </c>
      <c r="BI128" s="180">
        <f>IF(N128="nulová",J128,0)</f>
        <v>0</v>
      </c>
      <c r="BJ128" s="14" t="s">
        <v>81</v>
      </c>
      <c r="BK128" s="180">
        <f>ROUND(I128*H128,2)</f>
        <v>0</v>
      </c>
      <c r="BL128" s="14" t="s">
        <v>81</v>
      </c>
      <c r="BM128" s="179" t="s">
        <v>390</v>
      </c>
    </row>
    <row r="129" spans="1:65" s="2" customFormat="1" ht="29.25">
      <c r="A129" s="31"/>
      <c r="B129" s="32"/>
      <c r="C129" s="33"/>
      <c r="D129" s="181" t="s">
        <v>121</v>
      </c>
      <c r="E129" s="33"/>
      <c r="F129" s="182" t="s">
        <v>389</v>
      </c>
      <c r="G129" s="33"/>
      <c r="H129" s="33"/>
      <c r="I129" s="183"/>
      <c r="J129" s="33"/>
      <c r="K129" s="33"/>
      <c r="L129" s="36"/>
      <c r="M129" s="184"/>
      <c r="N129" s="185"/>
      <c r="O129" s="68"/>
      <c r="P129" s="68"/>
      <c r="Q129" s="68"/>
      <c r="R129" s="68"/>
      <c r="S129" s="68"/>
      <c r="T129" s="69"/>
      <c r="U129" s="31"/>
      <c r="V129" s="31"/>
      <c r="W129" s="31"/>
      <c r="X129" s="31"/>
      <c r="Y129" s="31"/>
      <c r="Z129" s="31"/>
      <c r="AA129" s="31"/>
      <c r="AB129" s="31"/>
      <c r="AC129" s="31"/>
      <c r="AD129" s="31"/>
      <c r="AE129" s="31"/>
      <c r="AT129" s="14" t="s">
        <v>121</v>
      </c>
      <c r="AU129" s="14" t="s">
        <v>81</v>
      </c>
    </row>
    <row r="130" spans="1:65" s="12" customFormat="1" ht="22.9" customHeight="1">
      <c r="B130" s="186"/>
      <c r="C130" s="187"/>
      <c r="D130" s="188" t="s">
        <v>72</v>
      </c>
      <c r="E130" s="200" t="s">
        <v>391</v>
      </c>
      <c r="F130" s="200" t="s">
        <v>392</v>
      </c>
      <c r="G130" s="187"/>
      <c r="H130" s="187"/>
      <c r="I130" s="190"/>
      <c r="J130" s="201">
        <f>BK130</f>
        <v>0</v>
      </c>
      <c r="K130" s="187"/>
      <c r="L130" s="192"/>
      <c r="M130" s="193"/>
      <c r="N130" s="194"/>
      <c r="O130" s="194"/>
      <c r="P130" s="195">
        <f>SUM(P131:P132)</f>
        <v>0</v>
      </c>
      <c r="Q130" s="194"/>
      <c r="R130" s="195">
        <f>SUM(R131:R132)</f>
        <v>0</v>
      </c>
      <c r="S130" s="194"/>
      <c r="T130" s="196">
        <f>SUM(T131:T132)</f>
        <v>0</v>
      </c>
      <c r="AR130" s="197" t="s">
        <v>133</v>
      </c>
      <c r="AT130" s="198" t="s">
        <v>72</v>
      </c>
      <c r="AU130" s="198" t="s">
        <v>81</v>
      </c>
      <c r="AY130" s="197" t="s">
        <v>119</v>
      </c>
      <c r="BK130" s="199">
        <f>SUM(BK131:BK132)</f>
        <v>0</v>
      </c>
    </row>
    <row r="131" spans="1:65" s="2" customFormat="1" ht="16.5" customHeight="1">
      <c r="A131" s="31"/>
      <c r="B131" s="32"/>
      <c r="C131" s="202" t="s">
        <v>137</v>
      </c>
      <c r="D131" s="202" t="s">
        <v>172</v>
      </c>
      <c r="E131" s="203" t="s">
        <v>393</v>
      </c>
      <c r="F131" s="204" t="s">
        <v>394</v>
      </c>
      <c r="G131" s="205" t="s">
        <v>375</v>
      </c>
      <c r="H131" s="215"/>
      <c r="I131" s="207"/>
      <c r="J131" s="208">
        <f>ROUND(I131*H131,2)</f>
        <v>0</v>
      </c>
      <c r="K131" s="204" t="s">
        <v>365</v>
      </c>
      <c r="L131" s="36"/>
      <c r="M131" s="209" t="s">
        <v>1</v>
      </c>
      <c r="N131" s="210" t="s">
        <v>38</v>
      </c>
      <c r="O131" s="68"/>
      <c r="P131" s="177">
        <f>O131*H131</f>
        <v>0</v>
      </c>
      <c r="Q131" s="177">
        <v>0</v>
      </c>
      <c r="R131" s="177">
        <f>Q131*H131</f>
        <v>0</v>
      </c>
      <c r="S131" s="177">
        <v>0</v>
      </c>
      <c r="T131" s="178">
        <f>S131*H131</f>
        <v>0</v>
      </c>
      <c r="U131" s="31"/>
      <c r="V131" s="31"/>
      <c r="W131" s="31"/>
      <c r="X131" s="31"/>
      <c r="Y131" s="31"/>
      <c r="Z131" s="31"/>
      <c r="AA131" s="31"/>
      <c r="AB131" s="31"/>
      <c r="AC131" s="31"/>
      <c r="AD131" s="31"/>
      <c r="AE131" s="31"/>
      <c r="AR131" s="179" t="s">
        <v>395</v>
      </c>
      <c r="AT131" s="179" t="s">
        <v>172</v>
      </c>
      <c r="AU131" s="179" t="s">
        <v>83</v>
      </c>
      <c r="AY131" s="14" t="s">
        <v>119</v>
      </c>
      <c r="BE131" s="180">
        <f>IF(N131="základní",J131,0)</f>
        <v>0</v>
      </c>
      <c r="BF131" s="180">
        <f>IF(N131="snížená",J131,0)</f>
        <v>0</v>
      </c>
      <c r="BG131" s="180">
        <f>IF(N131="zákl. přenesená",J131,0)</f>
        <v>0</v>
      </c>
      <c r="BH131" s="180">
        <f>IF(N131="sníž. přenesená",J131,0)</f>
        <v>0</v>
      </c>
      <c r="BI131" s="180">
        <f>IF(N131="nulová",J131,0)</f>
        <v>0</v>
      </c>
      <c r="BJ131" s="14" t="s">
        <v>81</v>
      </c>
      <c r="BK131" s="180">
        <f>ROUND(I131*H131,2)</f>
        <v>0</v>
      </c>
      <c r="BL131" s="14" t="s">
        <v>395</v>
      </c>
      <c r="BM131" s="179" t="s">
        <v>396</v>
      </c>
    </row>
    <row r="132" spans="1:65" s="2" customFormat="1" ht="11.25">
      <c r="A132" s="31"/>
      <c r="B132" s="32"/>
      <c r="C132" s="33"/>
      <c r="D132" s="181" t="s">
        <v>121</v>
      </c>
      <c r="E132" s="33"/>
      <c r="F132" s="182" t="s">
        <v>394</v>
      </c>
      <c r="G132" s="33"/>
      <c r="H132" s="33"/>
      <c r="I132" s="183"/>
      <c r="J132" s="33"/>
      <c r="K132" s="33"/>
      <c r="L132" s="36"/>
      <c r="M132" s="211"/>
      <c r="N132" s="212"/>
      <c r="O132" s="213"/>
      <c r="P132" s="213"/>
      <c r="Q132" s="213"/>
      <c r="R132" s="213"/>
      <c r="S132" s="213"/>
      <c r="T132" s="214"/>
      <c r="U132" s="31"/>
      <c r="V132" s="31"/>
      <c r="W132" s="31"/>
      <c r="X132" s="31"/>
      <c r="Y132" s="31"/>
      <c r="Z132" s="31"/>
      <c r="AA132" s="31"/>
      <c r="AB132" s="31"/>
      <c r="AC132" s="31"/>
      <c r="AD132" s="31"/>
      <c r="AE132" s="31"/>
      <c r="AT132" s="14" t="s">
        <v>121</v>
      </c>
      <c r="AU132" s="14" t="s">
        <v>83</v>
      </c>
    </row>
    <row r="133" spans="1:65" s="2" customFormat="1" ht="6.95" customHeight="1">
      <c r="A133" s="31"/>
      <c r="B133" s="51"/>
      <c r="C133" s="52"/>
      <c r="D133" s="52"/>
      <c r="E133" s="52"/>
      <c r="F133" s="52"/>
      <c r="G133" s="52"/>
      <c r="H133" s="52"/>
      <c r="I133" s="52"/>
      <c r="J133" s="52"/>
      <c r="K133" s="52"/>
      <c r="L133" s="36"/>
      <c r="M133" s="31"/>
      <c r="O133" s="31"/>
      <c r="P133" s="31"/>
      <c r="Q133" s="31"/>
      <c r="R133" s="31"/>
      <c r="S133" s="31"/>
      <c r="T133" s="31"/>
      <c r="U133" s="31"/>
      <c r="V133" s="31"/>
      <c r="W133" s="31"/>
      <c r="X133" s="31"/>
      <c r="Y133" s="31"/>
      <c r="Z133" s="31"/>
      <c r="AA133" s="31"/>
      <c r="AB133" s="31"/>
      <c r="AC133" s="31"/>
      <c r="AD133" s="31"/>
      <c r="AE133" s="31"/>
    </row>
  </sheetData>
  <sheetProtection algorithmName="SHA-512" hashValue="LRPGNyVLVTx19gU8ARdrtJIiyBpoI6cO17iLfoznMhrEySwP5QiT17FJ/rY4h4oLeXuy2Kt4c1MSl8/h+ubqxg==" saltValue="BIbS8Fa8lnWgX9reLCkT5eL7FN9dTs7Vq6pdrH5vaIOVIhQI4YAEIXEhDrimkJtEhdqr8s7qQxIR1NmvBsTn+A==" spinCount="100000" sheet="1" objects="1" scenarios="1" formatColumns="0" formatRows="0" autoFilter="0"/>
  <autoFilter ref="C117:K132"/>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PS 01 - Kabelizace</vt:lpstr>
      <vt:lpstr>PS 02 - URS</vt:lpstr>
      <vt:lpstr>PS 03 - VON</vt:lpstr>
      <vt:lpstr>'PS 01 - Kabelizace'!Názvy_tisku</vt:lpstr>
      <vt:lpstr>'PS 02 - URS'!Názvy_tisku</vt:lpstr>
      <vt:lpstr>'PS 03 - VON'!Názvy_tisku</vt:lpstr>
      <vt:lpstr>'Rekapitulace stavby'!Názvy_tisku</vt:lpstr>
      <vt:lpstr>'PS 01 - Kabelizace'!Oblast_tisku</vt:lpstr>
      <vt:lpstr>'PS 02 - URS'!Oblast_tisku</vt:lpstr>
      <vt:lpstr>'PS 03 - VON'!Oblast_tisku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Jachan František, Ing.</dc:creator>
  <cp:lastModifiedBy>Duda Vlastimil, Ing.</cp:lastModifiedBy>
  <dcterms:created xsi:type="dcterms:W3CDTF">2021-05-10T06:20:37Z</dcterms:created>
  <dcterms:modified xsi:type="dcterms:W3CDTF">2021-05-11T07:47:17Z</dcterms:modified>
</cp:coreProperties>
</file>