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4.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5.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comments6.xml" ContentType="application/vnd.openxmlformats-officedocument.spreadsheetml.comments+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okumenty\Data_sdc\Soutěže\2021\65421046_Oprava kolejí a výhybek v úseku Veselí nad Lužnicí - J. Hradec na trati Veselí nad Lužnicí - H. Cerekev\"/>
    </mc:Choice>
  </mc:AlternateContent>
  <bookViews>
    <workbookView xWindow="0" yWindow="0" windowWidth="28800" windowHeight="12345" tabRatio="848"/>
  </bookViews>
  <sheets>
    <sheet name="Rekapitulace stavby" sheetId="1" r:id="rId1"/>
    <sheet name="SO 01.1 - Železniční svršek" sheetId="2" r:id="rId2"/>
    <sheet name="SO 01.2 - Materíál dodáva..." sheetId="3" r:id="rId3"/>
    <sheet name="SO 02.1 - Železniční svršek" sheetId="4" r:id="rId4"/>
    <sheet name="SO 02.2 - Materíál dodáva..." sheetId="5" r:id="rId5"/>
    <sheet name="SO 03.1 - Železniční svršek" sheetId="6" r:id="rId6"/>
    <sheet name="SO 03.2 - Materíál dodáva..." sheetId="7" r:id="rId7"/>
    <sheet name="SO 04.1 - Železniční svršek" sheetId="8" r:id="rId8"/>
    <sheet name="SO 04.2 - Materíál dodáva..." sheetId="9" r:id="rId9"/>
    <sheet name="SO 05.1 - Železniční svršek" sheetId="10" r:id="rId10"/>
    <sheet name="SO 05.2 - Materíál dodáva..." sheetId="11" r:id="rId11"/>
    <sheet name="SO 06.1 - Železniční svršek" sheetId="12" r:id="rId12"/>
    <sheet name="SO 06.2 - Materíál dodáva..." sheetId="13" r:id="rId13"/>
    <sheet name="SO 06.3 - Železniční svrš..." sheetId="14" r:id="rId14"/>
    <sheet name="VON - Vedlejší a ostatní ..." sheetId="15" r:id="rId15"/>
  </sheets>
  <definedNames>
    <definedName name="_xlnm._FilterDatabase" localSheetId="1" hidden="1">'SO 01.1 - Železniční svršek'!$C$87:$K$156</definedName>
    <definedName name="_xlnm._FilterDatabase" localSheetId="2" hidden="1">'SO 01.2 - Materíál dodáva...'!$C$84:$K$88</definedName>
    <definedName name="_xlnm._FilterDatabase" localSheetId="3" hidden="1">'SO 02.1 - Železniční svršek'!$C$87:$K$199</definedName>
    <definedName name="_xlnm._FilterDatabase" localSheetId="4" hidden="1">'SO 02.2 - Materíál dodáva...'!$C$84:$K$94</definedName>
    <definedName name="_xlnm._FilterDatabase" localSheetId="5" hidden="1">'SO 03.1 - Železniční svršek'!$C$87:$K$195</definedName>
    <definedName name="_xlnm._FilterDatabase" localSheetId="6" hidden="1">'SO 03.2 - Materíál dodáva...'!$C$84:$K$94</definedName>
    <definedName name="_xlnm._FilterDatabase" localSheetId="7" hidden="1">'SO 04.1 - Železniční svršek'!$C$87:$K$205</definedName>
    <definedName name="_xlnm._FilterDatabase" localSheetId="8" hidden="1">'SO 04.2 - Materíál dodáva...'!$C$84:$K$94</definedName>
    <definedName name="_xlnm._FilterDatabase" localSheetId="9" hidden="1">'SO 05.1 - Železniční svršek'!$C$87:$K$203</definedName>
    <definedName name="_xlnm._FilterDatabase" localSheetId="10" hidden="1">'SO 05.2 - Materíál dodáva...'!$C$84:$K$97</definedName>
    <definedName name="_xlnm._FilterDatabase" localSheetId="11" hidden="1">'SO 06.1 - Železniční svršek'!$C$87:$K$200</definedName>
    <definedName name="_xlnm._FilterDatabase" localSheetId="12" hidden="1">'SO 06.2 - Materíál dodáva...'!$C$84:$K$94</definedName>
    <definedName name="_xlnm._FilterDatabase" localSheetId="13" hidden="1">'SO 06.3 - Železniční svrš...'!$C$87:$K$121</definedName>
    <definedName name="_xlnm._FilterDatabase" localSheetId="14" hidden="1">'VON - Vedlejší a ostatní ...'!$C$79:$K$92</definedName>
    <definedName name="_xlnm.Print_Titles" localSheetId="0">'Rekapitulace stavby'!$52:$52</definedName>
    <definedName name="_xlnm.Print_Titles" localSheetId="1">'SO 01.1 - Železniční svršek'!$87:$87</definedName>
    <definedName name="_xlnm.Print_Titles" localSheetId="2">'SO 01.2 - Materíál dodáva...'!$84:$84</definedName>
    <definedName name="_xlnm.Print_Titles" localSheetId="3">'SO 02.1 - Železniční svršek'!$87:$87</definedName>
    <definedName name="_xlnm.Print_Titles" localSheetId="4">'SO 02.2 - Materíál dodáva...'!$84:$84</definedName>
    <definedName name="_xlnm.Print_Titles" localSheetId="5">'SO 03.1 - Železniční svršek'!$87:$87</definedName>
    <definedName name="_xlnm.Print_Titles" localSheetId="6">'SO 03.2 - Materíál dodáva...'!$84:$84</definedName>
    <definedName name="_xlnm.Print_Titles" localSheetId="7">'SO 04.1 - Železniční svršek'!$87:$87</definedName>
    <definedName name="_xlnm.Print_Titles" localSheetId="8">'SO 04.2 - Materíál dodáva...'!$84:$84</definedName>
    <definedName name="_xlnm.Print_Titles" localSheetId="9">'SO 05.1 - Železniční svršek'!$87:$87</definedName>
    <definedName name="_xlnm.Print_Titles" localSheetId="10">'SO 05.2 - Materíál dodáva...'!$84:$84</definedName>
    <definedName name="_xlnm.Print_Titles" localSheetId="11">'SO 06.1 - Železniční svršek'!$87:$87</definedName>
    <definedName name="_xlnm.Print_Titles" localSheetId="12">'SO 06.2 - Materíál dodáva...'!$84:$84</definedName>
    <definedName name="_xlnm.Print_Titles" localSheetId="13">'SO 06.3 - Železniční svrš...'!$87:$87</definedName>
    <definedName name="_xlnm.Print_Titles" localSheetId="14">'VON - Vedlejší a ostatní ...'!$79:$79</definedName>
    <definedName name="_xlnm.Print_Area" localSheetId="0">'Rekapitulace stavby'!$D$4:$AO$36,'Rekapitulace stavby'!$C$42:$AQ$75</definedName>
    <definedName name="_xlnm.Print_Area" localSheetId="1">'SO 01.1 - Železniční svršek'!$C$73:$K$156</definedName>
    <definedName name="_xlnm.Print_Area" localSheetId="2">'SO 01.2 - Materíál dodáva...'!$C$70:$K$88</definedName>
    <definedName name="_xlnm.Print_Area" localSheetId="3">'SO 02.1 - Železniční svršek'!$C$73:$K$199</definedName>
    <definedName name="_xlnm.Print_Area" localSheetId="4">'SO 02.2 - Materíál dodáva...'!$C$70:$K$94</definedName>
    <definedName name="_xlnm.Print_Area" localSheetId="5">'SO 03.1 - Železniční svršek'!$C$73:$K$195</definedName>
    <definedName name="_xlnm.Print_Area" localSheetId="6">'SO 03.2 - Materíál dodáva...'!$C$70:$K$94</definedName>
    <definedName name="_xlnm.Print_Area" localSheetId="7">'SO 04.1 - Železniční svršek'!$C$73:$K$205</definedName>
    <definedName name="_xlnm.Print_Area" localSheetId="8">'SO 04.2 - Materíál dodáva...'!$C$70:$K$94</definedName>
    <definedName name="_xlnm.Print_Area" localSheetId="9">'SO 05.1 - Železniční svršek'!$C$73:$K$203</definedName>
    <definedName name="_xlnm.Print_Area" localSheetId="10">'SO 05.2 - Materíál dodáva...'!$C$70:$K$97</definedName>
    <definedName name="_xlnm.Print_Area" localSheetId="11">'SO 06.1 - Železniční svršek'!$C$73:$K$200</definedName>
    <definedName name="_xlnm.Print_Area" localSheetId="12">'SO 06.2 - Materíál dodáva...'!$C$70:$K$94</definedName>
    <definedName name="_xlnm.Print_Area" localSheetId="13">'SO 06.3 - Železniční svrš...'!$C$73:$K$121</definedName>
    <definedName name="_xlnm.Print_Area" localSheetId="14">'VON - Vedlejší a ostatní ...'!$C$67:$K$92</definedName>
  </definedNames>
  <calcPr calcId="162913"/>
</workbook>
</file>

<file path=xl/calcChain.xml><?xml version="1.0" encoding="utf-8"?>
<calcChain xmlns="http://schemas.openxmlformats.org/spreadsheetml/2006/main">
  <c r="J37" i="15" l="1"/>
  <c r="J36" i="15"/>
  <c r="AY74" i="1"/>
  <c r="J35" i="15"/>
  <c r="AX74" i="1"/>
  <c r="BI91" i="15"/>
  <c r="BH91" i="15"/>
  <c r="BG91" i="15"/>
  <c r="BF91" i="15"/>
  <c r="T91" i="15"/>
  <c r="R91" i="15"/>
  <c r="P91" i="15"/>
  <c r="BI90" i="15"/>
  <c r="BH90" i="15"/>
  <c r="BG90" i="15"/>
  <c r="BF90" i="15"/>
  <c r="T90" i="15"/>
  <c r="R90" i="15"/>
  <c r="P90" i="15"/>
  <c r="BI88" i="15"/>
  <c r="BH88" i="15"/>
  <c r="BG88" i="15"/>
  <c r="BF88" i="15"/>
  <c r="T88" i="15"/>
  <c r="R88" i="15"/>
  <c r="P88" i="15"/>
  <c r="BI87" i="15"/>
  <c r="BH87" i="15"/>
  <c r="BG87" i="15"/>
  <c r="BF87" i="15"/>
  <c r="T87" i="15"/>
  <c r="R87" i="15"/>
  <c r="P87" i="15"/>
  <c r="BI85" i="15"/>
  <c r="BH85" i="15"/>
  <c r="BG85" i="15"/>
  <c r="BF85" i="15"/>
  <c r="T85" i="15"/>
  <c r="R85" i="15"/>
  <c r="P85" i="15"/>
  <c r="BI84" i="15"/>
  <c r="BH84" i="15"/>
  <c r="BG84" i="15"/>
  <c r="BF84" i="15"/>
  <c r="T84" i="15"/>
  <c r="R84" i="15"/>
  <c r="P84" i="15"/>
  <c r="BI82" i="15"/>
  <c r="BH82" i="15"/>
  <c r="BG82" i="15"/>
  <c r="BF82" i="15"/>
  <c r="T82" i="15"/>
  <c r="R82" i="15"/>
  <c r="P82" i="15"/>
  <c r="J77" i="15"/>
  <c r="F76" i="15"/>
  <c r="F74" i="15"/>
  <c r="E72" i="15"/>
  <c r="J55" i="15"/>
  <c r="F54" i="15"/>
  <c r="F52" i="15"/>
  <c r="E50" i="15"/>
  <c r="J21" i="15"/>
  <c r="E21" i="15"/>
  <c r="J76" i="15" s="1"/>
  <c r="J20" i="15"/>
  <c r="J18" i="15"/>
  <c r="E18" i="15"/>
  <c r="F77" i="15"/>
  <c r="J17" i="15"/>
  <c r="J12" i="15"/>
  <c r="J74" i="15"/>
  <c r="E7" i="15"/>
  <c r="E70" i="15"/>
  <c r="J39" i="14"/>
  <c r="J38" i="14"/>
  <c r="AY73" i="1"/>
  <c r="J37" i="14"/>
  <c r="AX73" i="1"/>
  <c r="BI119" i="14"/>
  <c r="BH119" i="14"/>
  <c r="BG119" i="14"/>
  <c r="BF119" i="14"/>
  <c r="T119" i="14"/>
  <c r="R119" i="14"/>
  <c r="P119" i="14"/>
  <c r="BI117" i="14"/>
  <c r="BH117" i="14"/>
  <c r="BG117" i="14"/>
  <c r="BF117" i="14"/>
  <c r="T117" i="14"/>
  <c r="R117" i="14"/>
  <c r="P117" i="14"/>
  <c r="BI115" i="14"/>
  <c r="BH115" i="14"/>
  <c r="BG115" i="14"/>
  <c r="BF115" i="14"/>
  <c r="T115" i="14"/>
  <c r="R115" i="14"/>
  <c r="P115" i="14"/>
  <c r="BI112" i="14"/>
  <c r="BH112" i="14"/>
  <c r="BG112" i="14"/>
  <c r="BF112" i="14"/>
  <c r="T112" i="14"/>
  <c r="R112" i="14"/>
  <c r="P112" i="14"/>
  <c r="BI110" i="14"/>
  <c r="BH110" i="14"/>
  <c r="BG110" i="14"/>
  <c r="BF110" i="14"/>
  <c r="T110" i="14"/>
  <c r="R110" i="14"/>
  <c r="P110" i="14"/>
  <c r="BI107" i="14"/>
  <c r="BH107" i="14"/>
  <c r="BG107" i="14"/>
  <c r="BF107" i="14"/>
  <c r="T107" i="14"/>
  <c r="R107" i="14"/>
  <c r="P107" i="14"/>
  <c r="BI105" i="14"/>
  <c r="BH105" i="14"/>
  <c r="BG105" i="14"/>
  <c r="BF105" i="14"/>
  <c r="T105" i="14"/>
  <c r="R105" i="14"/>
  <c r="P105" i="14"/>
  <c r="BI103" i="14"/>
  <c r="BH103" i="14"/>
  <c r="BG103" i="14"/>
  <c r="BF103" i="14"/>
  <c r="T103" i="14"/>
  <c r="R103" i="14"/>
  <c r="P103" i="14"/>
  <c r="BI100" i="14"/>
  <c r="BH100" i="14"/>
  <c r="BG100" i="14"/>
  <c r="BF100" i="14"/>
  <c r="T100" i="14"/>
  <c r="R100" i="14"/>
  <c r="P100" i="14"/>
  <c r="BI97" i="14"/>
  <c r="BH97" i="14"/>
  <c r="BG97" i="14"/>
  <c r="BF97" i="14"/>
  <c r="T97" i="14"/>
  <c r="R97" i="14"/>
  <c r="P97" i="14"/>
  <c r="BI94" i="14"/>
  <c r="BH94" i="14"/>
  <c r="BG94" i="14"/>
  <c r="F37" i="14" s="1"/>
  <c r="BF94" i="14"/>
  <c r="T94" i="14"/>
  <c r="R94" i="14"/>
  <c r="P94" i="14"/>
  <c r="BI89" i="14"/>
  <c r="BH89" i="14"/>
  <c r="BG89" i="14"/>
  <c r="BF89" i="14"/>
  <c r="T89" i="14"/>
  <c r="R89" i="14"/>
  <c r="P89" i="14"/>
  <c r="J85" i="14"/>
  <c r="F84" i="14"/>
  <c r="F82" i="14"/>
  <c r="E80" i="14"/>
  <c r="J59" i="14"/>
  <c r="F58" i="14"/>
  <c r="F56" i="14"/>
  <c r="E54" i="14"/>
  <c r="J23" i="14"/>
  <c r="E23" i="14"/>
  <c r="J84" i="14" s="1"/>
  <c r="J22" i="14"/>
  <c r="J20" i="14"/>
  <c r="E20" i="14"/>
  <c r="F59" i="14" s="1"/>
  <c r="J19" i="14"/>
  <c r="J14" i="14"/>
  <c r="J82" i="14"/>
  <c r="E7" i="14"/>
  <c r="E76" i="14"/>
  <c r="J39" i="13"/>
  <c r="J38" i="13"/>
  <c r="AY72" i="1"/>
  <c r="J37" i="13"/>
  <c r="AX72" i="1" s="1"/>
  <c r="BI92" i="13"/>
  <c r="BH92" i="13"/>
  <c r="BG92" i="13"/>
  <c r="BF92" i="13"/>
  <c r="T92" i="13"/>
  <c r="R92" i="13"/>
  <c r="P92" i="13"/>
  <c r="BI89" i="13"/>
  <c r="BH89" i="13"/>
  <c r="BG89" i="13"/>
  <c r="BF89" i="13"/>
  <c r="T89" i="13"/>
  <c r="R89" i="13"/>
  <c r="P89" i="13"/>
  <c r="BI86" i="13"/>
  <c r="BH86" i="13"/>
  <c r="BG86" i="13"/>
  <c r="BF86" i="13"/>
  <c r="T86" i="13"/>
  <c r="R86" i="13"/>
  <c r="P86" i="13"/>
  <c r="J82" i="13"/>
  <c r="F81" i="13"/>
  <c r="F79" i="13"/>
  <c r="E77" i="13"/>
  <c r="J59" i="13"/>
  <c r="F58" i="13"/>
  <c r="F56" i="13"/>
  <c r="E54" i="13"/>
  <c r="J23" i="13"/>
  <c r="E23" i="13"/>
  <c r="J58" i="13" s="1"/>
  <c r="J22" i="13"/>
  <c r="J20" i="13"/>
  <c r="E20" i="13"/>
  <c r="F82" i="13"/>
  <c r="J19" i="13"/>
  <c r="J14" i="13"/>
  <c r="J79" i="13"/>
  <c r="E7" i="13"/>
  <c r="E73" i="13"/>
  <c r="J39" i="12"/>
  <c r="J38" i="12"/>
  <c r="AY71" i="1"/>
  <c r="J37" i="12"/>
  <c r="AX71" i="1"/>
  <c r="BI199" i="12"/>
  <c r="BH199" i="12"/>
  <c r="BG199" i="12"/>
  <c r="BF199" i="12"/>
  <c r="T199" i="12"/>
  <c r="R199" i="12"/>
  <c r="P199" i="12"/>
  <c r="BI196" i="12"/>
  <c r="BH196" i="12"/>
  <c r="BG196" i="12"/>
  <c r="BF196" i="12"/>
  <c r="T196" i="12"/>
  <c r="R196" i="12"/>
  <c r="P196" i="12"/>
  <c r="BI194" i="12"/>
  <c r="BH194" i="12"/>
  <c r="BG194" i="12"/>
  <c r="BF194" i="12"/>
  <c r="T194" i="12"/>
  <c r="R194" i="12"/>
  <c r="P194" i="12"/>
  <c r="BI191" i="12"/>
  <c r="BH191" i="12"/>
  <c r="BG191" i="12"/>
  <c r="BF191" i="12"/>
  <c r="T191" i="12"/>
  <c r="R191" i="12"/>
  <c r="P191" i="12"/>
  <c r="BI188" i="12"/>
  <c r="BH188" i="12"/>
  <c r="BG188" i="12"/>
  <c r="BF188" i="12"/>
  <c r="T188" i="12"/>
  <c r="R188" i="12"/>
  <c r="P188" i="12"/>
  <c r="BI185" i="12"/>
  <c r="BH185" i="12"/>
  <c r="BG185" i="12"/>
  <c r="BF185" i="12"/>
  <c r="T185" i="12"/>
  <c r="R185" i="12"/>
  <c r="P185" i="12"/>
  <c r="BI182" i="12"/>
  <c r="BH182" i="12"/>
  <c r="BG182" i="12"/>
  <c r="BF182" i="12"/>
  <c r="T182" i="12"/>
  <c r="R182" i="12"/>
  <c r="P182" i="12"/>
  <c r="BI179" i="12"/>
  <c r="BH179" i="12"/>
  <c r="BG179" i="12"/>
  <c r="BF179" i="12"/>
  <c r="T179" i="12"/>
  <c r="R179" i="12"/>
  <c r="P179" i="12"/>
  <c r="BI176" i="12"/>
  <c r="BH176" i="12"/>
  <c r="BG176" i="12"/>
  <c r="BF176" i="12"/>
  <c r="T176" i="12"/>
  <c r="R176" i="12"/>
  <c r="P176" i="12"/>
  <c r="BI173" i="12"/>
  <c r="BH173" i="12"/>
  <c r="BG173" i="12"/>
  <c r="BF173" i="12"/>
  <c r="T173" i="12"/>
  <c r="R173" i="12"/>
  <c r="P173" i="12"/>
  <c r="BI170" i="12"/>
  <c r="BH170" i="12"/>
  <c r="BG170" i="12"/>
  <c r="BF170" i="12"/>
  <c r="T170" i="12"/>
  <c r="R170" i="12"/>
  <c r="P170" i="12"/>
  <c r="BI167" i="12"/>
  <c r="BH167" i="12"/>
  <c r="BG167" i="12"/>
  <c r="BF167" i="12"/>
  <c r="T167" i="12"/>
  <c r="R167" i="12"/>
  <c r="P167" i="12"/>
  <c r="BI164" i="12"/>
  <c r="BH164" i="12"/>
  <c r="BG164" i="12"/>
  <c r="BF164" i="12"/>
  <c r="T164" i="12"/>
  <c r="R164" i="12"/>
  <c r="P164" i="12"/>
  <c r="BI161" i="12"/>
  <c r="BH161" i="12"/>
  <c r="BG161" i="12"/>
  <c r="BF161" i="12"/>
  <c r="T161" i="12"/>
  <c r="R161" i="12"/>
  <c r="P161" i="12"/>
  <c r="BI158" i="12"/>
  <c r="BH158" i="12"/>
  <c r="BG158" i="12"/>
  <c r="BF158" i="12"/>
  <c r="T158" i="12"/>
  <c r="R158" i="12"/>
  <c r="P158" i="12"/>
  <c r="BI156" i="12"/>
  <c r="BH156" i="12"/>
  <c r="BG156" i="12"/>
  <c r="BF156" i="12"/>
  <c r="T156" i="12"/>
  <c r="R156" i="12"/>
  <c r="P156" i="12"/>
  <c r="BI154" i="12"/>
  <c r="BH154" i="12"/>
  <c r="BG154" i="12"/>
  <c r="BF154" i="12"/>
  <c r="T154" i="12"/>
  <c r="R154" i="12"/>
  <c r="P154" i="12"/>
  <c r="BI150" i="12"/>
  <c r="BH150" i="12"/>
  <c r="BG150" i="12"/>
  <c r="BF150" i="12"/>
  <c r="T150" i="12"/>
  <c r="R150" i="12"/>
  <c r="P150" i="12"/>
  <c r="BI148" i="12"/>
  <c r="BH148" i="12"/>
  <c r="BG148" i="12"/>
  <c r="BF148" i="12"/>
  <c r="T148" i="12"/>
  <c r="R148" i="12"/>
  <c r="P148" i="12"/>
  <c r="BI146" i="12"/>
  <c r="BH146" i="12"/>
  <c r="BG146" i="12"/>
  <c r="BF146" i="12"/>
  <c r="T146" i="12"/>
  <c r="R146" i="12"/>
  <c r="P146" i="12"/>
  <c r="BI144" i="12"/>
  <c r="BH144" i="12"/>
  <c r="BG144" i="12"/>
  <c r="BF144" i="12"/>
  <c r="T144" i="12"/>
  <c r="R144" i="12"/>
  <c r="P144" i="12"/>
  <c r="BI142" i="12"/>
  <c r="BH142" i="12"/>
  <c r="BG142" i="12"/>
  <c r="BF142" i="12"/>
  <c r="T142" i="12"/>
  <c r="R142" i="12"/>
  <c r="P142" i="12"/>
  <c r="BI139" i="12"/>
  <c r="BH139" i="12"/>
  <c r="BG139" i="12"/>
  <c r="BF139" i="12"/>
  <c r="T139" i="12"/>
  <c r="R139" i="12"/>
  <c r="P139" i="12"/>
  <c r="BI136" i="12"/>
  <c r="BH136" i="12"/>
  <c r="BG136" i="12"/>
  <c r="BF136" i="12"/>
  <c r="T136" i="12"/>
  <c r="R136" i="12"/>
  <c r="P136" i="12"/>
  <c r="BI133" i="12"/>
  <c r="BH133" i="12"/>
  <c r="BG133" i="12"/>
  <c r="BF133" i="12"/>
  <c r="T133" i="12"/>
  <c r="R133" i="12"/>
  <c r="P133" i="12"/>
  <c r="BI131" i="12"/>
  <c r="BH131" i="12"/>
  <c r="BG131" i="12"/>
  <c r="BF131" i="12"/>
  <c r="T131" i="12"/>
  <c r="R131" i="12"/>
  <c r="P131" i="12"/>
  <c r="BI129" i="12"/>
  <c r="BH129" i="12"/>
  <c r="BG129" i="12"/>
  <c r="BF129" i="12"/>
  <c r="T129" i="12"/>
  <c r="R129" i="12"/>
  <c r="P129" i="12"/>
  <c r="BI126" i="12"/>
  <c r="BH126" i="12"/>
  <c r="BG126" i="12"/>
  <c r="BF126" i="12"/>
  <c r="T126" i="12"/>
  <c r="R126" i="12"/>
  <c r="P126" i="12"/>
  <c r="BI123" i="12"/>
  <c r="BH123" i="12"/>
  <c r="BG123" i="12"/>
  <c r="BF123" i="12"/>
  <c r="T123" i="12"/>
  <c r="R123" i="12"/>
  <c r="P123" i="12"/>
  <c r="BI121" i="12"/>
  <c r="BH121" i="12"/>
  <c r="BG121" i="12"/>
  <c r="BF121" i="12"/>
  <c r="T121" i="12"/>
  <c r="R121" i="12"/>
  <c r="P121" i="12"/>
  <c r="BI119" i="12"/>
  <c r="BH119" i="12"/>
  <c r="BG119" i="12"/>
  <c r="BF119" i="12"/>
  <c r="T119" i="12"/>
  <c r="R119" i="12"/>
  <c r="P119" i="12"/>
  <c r="BI117" i="12"/>
  <c r="BH117" i="12"/>
  <c r="BG117" i="12"/>
  <c r="BF117" i="12"/>
  <c r="T117" i="12"/>
  <c r="R117" i="12"/>
  <c r="P117" i="12"/>
  <c r="BI115" i="12"/>
  <c r="BH115" i="12"/>
  <c r="BG115" i="12"/>
  <c r="BF115" i="12"/>
  <c r="T115" i="12"/>
  <c r="R115" i="12"/>
  <c r="P115" i="12"/>
  <c r="BI113" i="12"/>
  <c r="BH113" i="12"/>
  <c r="BG113" i="12"/>
  <c r="BF113" i="12"/>
  <c r="T113" i="12"/>
  <c r="R113" i="12"/>
  <c r="P113" i="12"/>
  <c r="BI110" i="12"/>
  <c r="BH110" i="12"/>
  <c r="BG110" i="12"/>
  <c r="BF110" i="12"/>
  <c r="T110" i="12"/>
  <c r="R110" i="12"/>
  <c r="P110" i="12"/>
  <c r="BI107" i="12"/>
  <c r="BH107" i="12"/>
  <c r="BG107" i="12"/>
  <c r="BF107" i="12"/>
  <c r="T107" i="12"/>
  <c r="R107" i="12"/>
  <c r="P107" i="12"/>
  <c r="BI105" i="12"/>
  <c r="BH105" i="12"/>
  <c r="BG105" i="12"/>
  <c r="BF105" i="12"/>
  <c r="T105" i="12"/>
  <c r="R105" i="12"/>
  <c r="P105" i="12"/>
  <c r="BI100" i="12"/>
  <c r="BH100" i="12"/>
  <c r="BG100" i="12"/>
  <c r="BF100" i="12"/>
  <c r="T100" i="12"/>
  <c r="R100" i="12"/>
  <c r="P100" i="12"/>
  <c r="BI97" i="12"/>
  <c r="BH97" i="12"/>
  <c r="BG97" i="12"/>
  <c r="BF97" i="12"/>
  <c r="T97" i="12"/>
  <c r="R97" i="12"/>
  <c r="P97" i="12"/>
  <c r="BI94" i="12"/>
  <c r="BH94" i="12"/>
  <c r="BG94" i="12"/>
  <c r="BF94" i="12"/>
  <c r="T94" i="12"/>
  <c r="R94" i="12"/>
  <c r="P94" i="12"/>
  <c r="BI92" i="12"/>
  <c r="BH92" i="12"/>
  <c r="BG92" i="12"/>
  <c r="BF92" i="12"/>
  <c r="T92" i="12"/>
  <c r="R92" i="12"/>
  <c r="P92" i="12"/>
  <c r="BI89" i="12"/>
  <c r="BH89" i="12"/>
  <c r="BG89" i="12"/>
  <c r="BF89" i="12"/>
  <c r="T89" i="12"/>
  <c r="R89" i="12"/>
  <c r="P89" i="12"/>
  <c r="J85" i="12"/>
  <c r="F84" i="12"/>
  <c r="F82" i="12"/>
  <c r="E80" i="12"/>
  <c r="J59" i="12"/>
  <c r="F58" i="12"/>
  <c r="F56" i="12"/>
  <c r="E54" i="12"/>
  <c r="J23" i="12"/>
  <c r="E23" i="12"/>
  <c r="J84" i="12"/>
  <c r="J22" i="12"/>
  <c r="J20" i="12"/>
  <c r="E20" i="12"/>
  <c r="F59" i="12"/>
  <c r="J19" i="12"/>
  <c r="J14" i="12"/>
  <c r="J82" i="12" s="1"/>
  <c r="E7" i="12"/>
  <c r="E50" i="12" s="1"/>
  <c r="J39" i="11"/>
  <c r="J38" i="11"/>
  <c r="AY69" i="1"/>
  <c r="J37" i="11"/>
  <c r="AX69" i="1" s="1"/>
  <c r="BI95" i="11"/>
  <c r="BH95" i="11"/>
  <c r="BG95" i="11"/>
  <c r="BF95" i="11"/>
  <c r="T95" i="11"/>
  <c r="R95" i="11"/>
  <c r="P95" i="11"/>
  <c r="BI92" i="11"/>
  <c r="BH92" i="11"/>
  <c r="BG92" i="11"/>
  <c r="BF92" i="11"/>
  <c r="T92" i="11"/>
  <c r="R92" i="11"/>
  <c r="P92" i="11"/>
  <c r="BI89" i="11"/>
  <c r="BH89" i="11"/>
  <c r="BG89" i="11"/>
  <c r="BF89" i="11"/>
  <c r="T89" i="11"/>
  <c r="R89" i="11"/>
  <c r="P89" i="11"/>
  <c r="BI86" i="11"/>
  <c r="BH86" i="11"/>
  <c r="BG86" i="11"/>
  <c r="BF86" i="11"/>
  <c r="T86" i="11"/>
  <c r="R86" i="11"/>
  <c r="P86" i="11"/>
  <c r="J82" i="11"/>
  <c r="F81" i="11"/>
  <c r="F79" i="11"/>
  <c r="E77" i="11"/>
  <c r="J59" i="11"/>
  <c r="F58" i="11"/>
  <c r="F56" i="11"/>
  <c r="E54" i="11"/>
  <c r="J23" i="11"/>
  <c r="E23" i="11"/>
  <c r="J81" i="11"/>
  <c r="J22" i="11"/>
  <c r="J20" i="11"/>
  <c r="E20" i="11"/>
  <c r="F82" i="11" s="1"/>
  <c r="J19" i="11"/>
  <c r="J14" i="11"/>
  <c r="J79" i="11"/>
  <c r="E7" i="11"/>
  <c r="E73" i="11" s="1"/>
  <c r="J39" i="10"/>
  <c r="J38" i="10"/>
  <c r="AY68" i="1" s="1"/>
  <c r="J37" i="10"/>
  <c r="AX68" i="1" s="1"/>
  <c r="BI202" i="10"/>
  <c r="BH202" i="10"/>
  <c r="BG202" i="10"/>
  <c r="BF202" i="10"/>
  <c r="T202" i="10"/>
  <c r="R202" i="10"/>
  <c r="P202" i="10"/>
  <c r="BI200" i="10"/>
  <c r="BH200" i="10"/>
  <c r="BG200" i="10"/>
  <c r="BF200" i="10"/>
  <c r="T200" i="10"/>
  <c r="R200" i="10"/>
  <c r="P200" i="10"/>
  <c r="BI197" i="10"/>
  <c r="BH197" i="10"/>
  <c r="BG197" i="10"/>
  <c r="BF197" i="10"/>
  <c r="T197" i="10"/>
  <c r="R197" i="10"/>
  <c r="P197" i="10"/>
  <c r="BI194" i="10"/>
  <c r="BH194" i="10"/>
  <c r="BG194" i="10"/>
  <c r="BF194" i="10"/>
  <c r="T194" i="10"/>
  <c r="R194" i="10"/>
  <c r="P194" i="10"/>
  <c r="BI191" i="10"/>
  <c r="BH191" i="10"/>
  <c r="BG191" i="10"/>
  <c r="BF191" i="10"/>
  <c r="T191" i="10"/>
  <c r="R191" i="10"/>
  <c r="P191" i="10"/>
  <c r="BI188" i="10"/>
  <c r="BH188" i="10"/>
  <c r="BG188" i="10"/>
  <c r="BF188" i="10"/>
  <c r="T188" i="10"/>
  <c r="R188" i="10"/>
  <c r="P188" i="10"/>
  <c r="BI185" i="10"/>
  <c r="BH185" i="10"/>
  <c r="BG185" i="10"/>
  <c r="BF185" i="10"/>
  <c r="T185" i="10"/>
  <c r="R185" i="10"/>
  <c r="P185" i="10"/>
  <c r="BI182" i="10"/>
  <c r="BH182" i="10"/>
  <c r="BG182" i="10"/>
  <c r="BF182" i="10"/>
  <c r="T182" i="10"/>
  <c r="R182" i="10"/>
  <c r="P182" i="10"/>
  <c r="BI179" i="10"/>
  <c r="BH179" i="10"/>
  <c r="BG179" i="10"/>
  <c r="BF179" i="10"/>
  <c r="T179" i="10"/>
  <c r="R179" i="10"/>
  <c r="P179" i="10"/>
  <c r="BI176" i="10"/>
  <c r="BH176" i="10"/>
  <c r="BG176" i="10"/>
  <c r="BF176" i="10"/>
  <c r="T176" i="10"/>
  <c r="R176" i="10"/>
  <c r="P176" i="10"/>
  <c r="BI173" i="10"/>
  <c r="BH173" i="10"/>
  <c r="BG173" i="10"/>
  <c r="BF173" i="10"/>
  <c r="T173" i="10"/>
  <c r="R173" i="10"/>
  <c r="P173" i="10"/>
  <c r="BI171" i="10"/>
  <c r="BH171" i="10"/>
  <c r="BG171" i="10"/>
  <c r="BF171" i="10"/>
  <c r="T171" i="10"/>
  <c r="R171" i="10"/>
  <c r="P171" i="10"/>
  <c r="BI169" i="10"/>
  <c r="BH169" i="10"/>
  <c r="BG169" i="10"/>
  <c r="BF169" i="10"/>
  <c r="T169" i="10"/>
  <c r="R169" i="10"/>
  <c r="P169" i="10"/>
  <c r="BI167" i="10"/>
  <c r="BH167" i="10"/>
  <c r="BG167" i="10"/>
  <c r="BF167" i="10"/>
  <c r="T167" i="10"/>
  <c r="R167" i="10"/>
  <c r="P167" i="10"/>
  <c r="BI165" i="10"/>
  <c r="BH165" i="10"/>
  <c r="BG165" i="10"/>
  <c r="BF165" i="10"/>
  <c r="T165" i="10"/>
  <c r="R165" i="10"/>
  <c r="P165" i="10"/>
  <c r="BI161" i="10"/>
  <c r="BH161" i="10"/>
  <c r="BG161" i="10"/>
  <c r="BF161" i="10"/>
  <c r="T161" i="10"/>
  <c r="R161" i="10"/>
  <c r="P161" i="10"/>
  <c r="BI159" i="10"/>
  <c r="BH159" i="10"/>
  <c r="BG159" i="10"/>
  <c r="BF159" i="10"/>
  <c r="T159" i="10"/>
  <c r="R159" i="10"/>
  <c r="P159" i="10"/>
  <c r="BI157" i="10"/>
  <c r="BH157" i="10"/>
  <c r="BG157" i="10"/>
  <c r="BF157" i="10"/>
  <c r="T157" i="10"/>
  <c r="R157" i="10"/>
  <c r="P157" i="10"/>
  <c r="BI155" i="10"/>
  <c r="BH155" i="10"/>
  <c r="BG155" i="10"/>
  <c r="BF155" i="10"/>
  <c r="T155" i="10"/>
  <c r="R155" i="10"/>
  <c r="P155" i="10"/>
  <c r="BI152" i="10"/>
  <c r="BH152" i="10"/>
  <c r="BG152" i="10"/>
  <c r="BF152" i="10"/>
  <c r="T152" i="10"/>
  <c r="R152" i="10"/>
  <c r="P152" i="10"/>
  <c r="BI150" i="10"/>
  <c r="BH150" i="10"/>
  <c r="BG150" i="10"/>
  <c r="BF150" i="10"/>
  <c r="T150" i="10"/>
  <c r="R150" i="10"/>
  <c r="P150" i="10"/>
  <c r="BI148" i="10"/>
  <c r="BH148" i="10"/>
  <c r="BG148" i="10"/>
  <c r="BF148" i="10"/>
  <c r="T148" i="10"/>
  <c r="R148" i="10"/>
  <c r="P148" i="10"/>
  <c r="BI146" i="10"/>
  <c r="BH146" i="10"/>
  <c r="BG146" i="10"/>
  <c r="BF146" i="10"/>
  <c r="T146" i="10"/>
  <c r="R146" i="10"/>
  <c r="P146" i="10"/>
  <c r="BI143" i="10"/>
  <c r="BH143" i="10"/>
  <c r="BG143" i="10"/>
  <c r="BF143" i="10"/>
  <c r="T143" i="10"/>
  <c r="R143" i="10"/>
  <c r="P143" i="10"/>
  <c r="BI140" i="10"/>
  <c r="BH140" i="10"/>
  <c r="BG140" i="10"/>
  <c r="BF140" i="10"/>
  <c r="T140" i="10"/>
  <c r="R140" i="10"/>
  <c r="P140" i="10"/>
  <c r="BI137" i="10"/>
  <c r="BH137" i="10"/>
  <c r="BG137" i="10"/>
  <c r="BF137" i="10"/>
  <c r="T137" i="10"/>
  <c r="R137" i="10"/>
  <c r="P137" i="10"/>
  <c r="BI135" i="10"/>
  <c r="BH135" i="10"/>
  <c r="BG135" i="10"/>
  <c r="BF135" i="10"/>
  <c r="T135" i="10"/>
  <c r="R135" i="10"/>
  <c r="P135" i="10"/>
  <c r="BI132" i="10"/>
  <c r="BH132" i="10"/>
  <c r="BG132" i="10"/>
  <c r="BF132" i="10"/>
  <c r="T132" i="10"/>
  <c r="R132" i="10"/>
  <c r="P132" i="10"/>
  <c r="BI129" i="10"/>
  <c r="BH129" i="10"/>
  <c r="BG129" i="10"/>
  <c r="BF129" i="10"/>
  <c r="T129" i="10"/>
  <c r="R129" i="10"/>
  <c r="P129" i="10"/>
  <c r="BI126" i="10"/>
  <c r="BH126" i="10"/>
  <c r="BG126" i="10"/>
  <c r="BF126" i="10"/>
  <c r="T126" i="10"/>
  <c r="R126" i="10"/>
  <c r="P126" i="10"/>
  <c r="BI123" i="10"/>
  <c r="BH123" i="10"/>
  <c r="BG123" i="10"/>
  <c r="BF123" i="10"/>
  <c r="T123" i="10"/>
  <c r="R123" i="10"/>
  <c r="P123" i="10"/>
  <c r="BI121" i="10"/>
  <c r="BH121" i="10"/>
  <c r="BG121" i="10"/>
  <c r="BF121" i="10"/>
  <c r="T121" i="10"/>
  <c r="R121" i="10"/>
  <c r="P121" i="10"/>
  <c r="BI119" i="10"/>
  <c r="BH119" i="10"/>
  <c r="BG119" i="10"/>
  <c r="BF119" i="10"/>
  <c r="T119" i="10"/>
  <c r="R119" i="10"/>
  <c r="P119" i="10"/>
  <c r="BI116" i="10"/>
  <c r="BH116" i="10"/>
  <c r="BG116" i="10"/>
  <c r="BF116" i="10"/>
  <c r="T116" i="10"/>
  <c r="R116" i="10"/>
  <c r="P116" i="10"/>
  <c r="BI114" i="10"/>
  <c r="BH114" i="10"/>
  <c r="BG114" i="10"/>
  <c r="BF114" i="10"/>
  <c r="T114" i="10"/>
  <c r="R114" i="10"/>
  <c r="P114" i="10"/>
  <c r="BI112" i="10"/>
  <c r="BH112" i="10"/>
  <c r="BG112" i="10"/>
  <c r="BF112" i="10"/>
  <c r="T112" i="10"/>
  <c r="R112" i="10"/>
  <c r="P112" i="10"/>
  <c r="BI110" i="10"/>
  <c r="BH110" i="10"/>
  <c r="BG110" i="10"/>
  <c r="BF110" i="10"/>
  <c r="T110" i="10"/>
  <c r="R110" i="10"/>
  <c r="P110" i="10"/>
  <c r="BI105" i="10"/>
  <c r="BH105" i="10"/>
  <c r="BG105" i="10"/>
  <c r="BF105" i="10"/>
  <c r="T105" i="10"/>
  <c r="R105" i="10"/>
  <c r="P105" i="10"/>
  <c r="BI103" i="10"/>
  <c r="BH103" i="10"/>
  <c r="BG103" i="10"/>
  <c r="BF103" i="10"/>
  <c r="T103" i="10"/>
  <c r="R103" i="10"/>
  <c r="P103" i="10"/>
  <c r="BI100" i="10"/>
  <c r="BH100" i="10"/>
  <c r="BG100" i="10"/>
  <c r="BF100" i="10"/>
  <c r="T100" i="10"/>
  <c r="R100" i="10"/>
  <c r="P100" i="10"/>
  <c r="BI97" i="10"/>
  <c r="BH97" i="10"/>
  <c r="BG97" i="10"/>
  <c r="BF97" i="10"/>
  <c r="T97" i="10"/>
  <c r="R97" i="10"/>
  <c r="P97" i="10"/>
  <c r="BI95" i="10"/>
  <c r="BH95" i="10"/>
  <c r="BG95" i="10"/>
  <c r="BF95" i="10"/>
  <c r="T95" i="10"/>
  <c r="R95" i="10"/>
  <c r="P95" i="10"/>
  <c r="BI93" i="10"/>
  <c r="BH93" i="10"/>
  <c r="BG93" i="10"/>
  <c r="BF93" i="10"/>
  <c r="T93" i="10"/>
  <c r="R93" i="10"/>
  <c r="P93" i="10"/>
  <c r="BI91" i="10"/>
  <c r="BH91" i="10"/>
  <c r="BG91" i="10"/>
  <c r="BF91" i="10"/>
  <c r="T91" i="10"/>
  <c r="R91" i="10"/>
  <c r="P91" i="10"/>
  <c r="BI89" i="10"/>
  <c r="BH89" i="10"/>
  <c r="BG89" i="10"/>
  <c r="BF89" i="10"/>
  <c r="T89" i="10"/>
  <c r="R89" i="10"/>
  <c r="P89" i="10"/>
  <c r="J85" i="10"/>
  <c r="F84" i="10"/>
  <c r="F82" i="10"/>
  <c r="E80" i="10"/>
  <c r="J59" i="10"/>
  <c r="F58" i="10"/>
  <c r="F56" i="10"/>
  <c r="E54" i="10"/>
  <c r="J23" i="10"/>
  <c r="E23" i="10"/>
  <c r="J84" i="10" s="1"/>
  <c r="J22" i="10"/>
  <c r="J20" i="10"/>
  <c r="E20" i="10"/>
  <c r="F59" i="10"/>
  <c r="J19" i="10"/>
  <c r="J14" i="10"/>
  <c r="J82" i="10"/>
  <c r="E7" i="10"/>
  <c r="E50" i="10"/>
  <c r="J39" i="9"/>
  <c r="J38" i="9"/>
  <c r="AY66" i="1"/>
  <c r="J37" i="9"/>
  <c r="AX66" i="1"/>
  <c r="BI92" i="9"/>
  <c r="BH92" i="9"/>
  <c r="BG92" i="9"/>
  <c r="BF92" i="9"/>
  <c r="T92" i="9"/>
  <c r="R92" i="9"/>
  <c r="P92" i="9"/>
  <c r="BI89" i="9"/>
  <c r="BH89" i="9"/>
  <c r="BG89" i="9"/>
  <c r="BF89" i="9"/>
  <c r="T89" i="9"/>
  <c r="R89" i="9"/>
  <c r="P89" i="9"/>
  <c r="BI86" i="9"/>
  <c r="BH86" i="9"/>
  <c r="BG86" i="9"/>
  <c r="BF86" i="9"/>
  <c r="T86" i="9"/>
  <c r="R86" i="9"/>
  <c r="P86" i="9"/>
  <c r="J82" i="9"/>
  <c r="F81" i="9"/>
  <c r="F79" i="9"/>
  <c r="E77" i="9"/>
  <c r="J59" i="9"/>
  <c r="F58" i="9"/>
  <c r="F56" i="9"/>
  <c r="E54" i="9"/>
  <c r="J23" i="9"/>
  <c r="E23" i="9"/>
  <c r="J81" i="9" s="1"/>
  <c r="J22" i="9"/>
  <c r="J20" i="9"/>
  <c r="E20" i="9"/>
  <c r="F82" i="9" s="1"/>
  <c r="J19" i="9"/>
  <c r="J14" i="9"/>
  <c r="J56" i="9" s="1"/>
  <c r="E7" i="9"/>
  <c r="E50" i="9"/>
  <c r="J39" i="8"/>
  <c r="J38" i="8"/>
  <c r="AY65" i="1" s="1"/>
  <c r="J37" i="8"/>
  <c r="AX65" i="1"/>
  <c r="BI204" i="8"/>
  <c r="BH204" i="8"/>
  <c r="BG204" i="8"/>
  <c r="BF204" i="8"/>
  <c r="T204" i="8"/>
  <c r="R204" i="8"/>
  <c r="P204" i="8"/>
  <c r="BI202" i="8"/>
  <c r="BH202" i="8"/>
  <c r="BG202" i="8"/>
  <c r="BF202" i="8"/>
  <c r="T202" i="8"/>
  <c r="R202" i="8"/>
  <c r="P202" i="8"/>
  <c r="BI199" i="8"/>
  <c r="BH199" i="8"/>
  <c r="BG199" i="8"/>
  <c r="BF199" i="8"/>
  <c r="T199" i="8"/>
  <c r="R199" i="8"/>
  <c r="P199" i="8"/>
  <c r="BI196" i="8"/>
  <c r="BH196" i="8"/>
  <c r="BG196" i="8"/>
  <c r="BF196" i="8"/>
  <c r="T196" i="8"/>
  <c r="R196" i="8"/>
  <c r="P196" i="8"/>
  <c r="BI193" i="8"/>
  <c r="BH193" i="8"/>
  <c r="BG193" i="8"/>
  <c r="BF193" i="8"/>
  <c r="T193" i="8"/>
  <c r="R193" i="8"/>
  <c r="P193" i="8"/>
  <c r="BI190" i="8"/>
  <c r="BH190" i="8"/>
  <c r="BG190" i="8"/>
  <c r="BF190" i="8"/>
  <c r="T190" i="8"/>
  <c r="R190" i="8"/>
  <c r="P190" i="8"/>
  <c r="BI187" i="8"/>
  <c r="BH187" i="8"/>
  <c r="BG187" i="8"/>
  <c r="BF187" i="8"/>
  <c r="T187" i="8"/>
  <c r="R187" i="8"/>
  <c r="P187" i="8"/>
  <c r="BI184" i="8"/>
  <c r="BH184" i="8"/>
  <c r="BG184" i="8"/>
  <c r="BF184" i="8"/>
  <c r="T184" i="8"/>
  <c r="R184" i="8"/>
  <c r="P184" i="8"/>
  <c r="BI181" i="8"/>
  <c r="BH181" i="8"/>
  <c r="BG181" i="8"/>
  <c r="BF181" i="8"/>
  <c r="T181" i="8"/>
  <c r="R181" i="8"/>
  <c r="P181" i="8"/>
  <c r="BI178" i="8"/>
  <c r="BH178" i="8"/>
  <c r="BG178" i="8"/>
  <c r="BF178" i="8"/>
  <c r="T178" i="8"/>
  <c r="R178" i="8"/>
  <c r="P178" i="8"/>
  <c r="BI176" i="8"/>
  <c r="BH176" i="8"/>
  <c r="BG176" i="8"/>
  <c r="BF176" i="8"/>
  <c r="T176" i="8"/>
  <c r="R176" i="8"/>
  <c r="P176" i="8"/>
  <c r="BI174" i="8"/>
  <c r="BH174" i="8"/>
  <c r="BG174" i="8"/>
  <c r="BF174" i="8"/>
  <c r="T174" i="8"/>
  <c r="R174" i="8"/>
  <c r="P174" i="8"/>
  <c r="BI172" i="8"/>
  <c r="BH172" i="8"/>
  <c r="BG172" i="8"/>
  <c r="BF172" i="8"/>
  <c r="T172" i="8"/>
  <c r="R172" i="8"/>
  <c r="P172" i="8"/>
  <c r="BI170" i="8"/>
  <c r="BH170" i="8"/>
  <c r="BG170" i="8"/>
  <c r="BF170" i="8"/>
  <c r="T170" i="8"/>
  <c r="R170" i="8"/>
  <c r="P170" i="8"/>
  <c r="BI166" i="8"/>
  <c r="BH166" i="8"/>
  <c r="BG166" i="8"/>
  <c r="BF166" i="8"/>
  <c r="T166" i="8"/>
  <c r="R166" i="8"/>
  <c r="P166" i="8"/>
  <c r="BI164" i="8"/>
  <c r="BH164" i="8"/>
  <c r="BG164" i="8"/>
  <c r="BF164" i="8"/>
  <c r="T164" i="8"/>
  <c r="R164" i="8"/>
  <c r="P164" i="8"/>
  <c r="BI162" i="8"/>
  <c r="BH162" i="8"/>
  <c r="BG162" i="8"/>
  <c r="BF162" i="8"/>
  <c r="T162" i="8"/>
  <c r="R162" i="8"/>
  <c r="P162" i="8"/>
  <c r="BI160" i="8"/>
  <c r="BH160" i="8"/>
  <c r="BG160" i="8"/>
  <c r="BF160" i="8"/>
  <c r="T160" i="8"/>
  <c r="R160" i="8"/>
  <c r="P160" i="8"/>
  <c r="BI157" i="8"/>
  <c r="BH157" i="8"/>
  <c r="BG157" i="8"/>
  <c r="BF157" i="8"/>
  <c r="T157" i="8"/>
  <c r="R157" i="8"/>
  <c r="P157" i="8"/>
  <c r="BI155" i="8"/>
  <c r="BH155" i="8"/>
  <c r="BG155" i="8"/>
  <c r="BF155" i="8"/>
  <c r="T155" i="8"/>
  <c r="R155" i="8"/>
  <c r="P155" i="8"/>
  <c r="BI153" i="8"/>
  <c r="BH153" i="8"/>
  <c r="BG153" i="8"/>
  <c r="BF153" i="8"/>
  <c r="T153" i="8"/>
  <c r="R153" i="8"/>
  <c r="P153" i="8"/>
  <c r="BI151" i="8"/>
  <c r="BH151" i="8"/>
  <c r="BG151" i="8"/>
  <c r="BF151" i="8"/>
  <c r="T151" i="8"/>
  <c r="R151" i="8"/>
  <c r="P151" i="8"/>
  <c r="BI148" i="8"/>
  <c r="BH148" i="8"/>
  <c r="BG148" i="8"/>
  <c r="BF148" i="8"/>
  <c r="T148" i="8"/>
  <c r="R148" i="8"/>
  <c r="P148" i="8"/>
  <c r="BI145" i="8"/>
  <c r="BH145" i="8"/>
  <c r="BG145" i="8"/>
  <c r="BF145" i="8"/>
  <c r="T145" i="8"/>
  <c r="R145" i="8"/>
  <c r="P145" i="8"/>
  <c r="BI142" i="8"/>
  <c r="BH142" i="8"/>
  <c r="BG142" i="8"/>
  <c r="BF142" i="8"/>
  <c r="T142" i="8"/>
  <c r="R142" i="8"/>
  <c r="P142" i="8"/>
  <c r="BI140" i="8"/>
  <c r="BH140" i="8"/>
  <c r="BG140" i="8"/>
  <c r="BF140" i="8"/>
  <c r="T140" i="8"/>
  <c r="R140" i="8"/>
  <c r="P140" i="8"/>
  <c r="BI137" i="8"/>
  <c r="BH137" i="8"/>
  <c r="BG137" i="8"/>
  <c r="BF137" i="8"/>
  <c r="T137" i="8"/>
  <c r="R137" i="8"/>
  <c r="P137" i="8"/>
  <c r="BI134" i="8"/>
  <c r="BH134" i="8"/>
  <c r="BG134" i="8"/>
  <c r="BF134" i="8"/>
  <c r="T134" i="8"/>
  <c r="R134" i="8"/>
  <c r="P134" i="8"/>
  <c r="BI131" i="8"/>
  <c r="BH131" i="8"/>
  <c r="BG131" i="8"/>
  <c r="BF131" i="8"/>
  <c r="T131" i="8"/>
  <c r="R131" i="8"/>
  <c r="P131" i="8"/>
  <c r="BI129" i="8"/>
  <c r="BH129" i="8"/>
  <c r="BG129" i="8"/>
  <c r="BF129" i="8"/>
  <c r="T129" i="8"/>
  <c r="R129" i="8"/>
  <c r="P129" i="8"/>
  <c r="BI127" i="8"/>
  <c r="BH127" i="8"/>
  <c r="BG127" i="8"/>
  <c r="BF127" i="8"/>
  <c r="T127" i="8"/>
  <c r="R127" i="8"/>
  <c r="P127" i="8"/>
  <c r="BI125" i="8"/>
  <c r="BH125" i="8"/>
  <c r="BG125" i="8"/>
  <c r="BF125" i="8"/>
  <c r="T125" i="8"/>
  <c r="R125" i="8"/>
  <c r="P125" i="8"/>
  <c r="BI123" i="8"/>
  <c r="BH123" i="8"/>
  <c r="BG123" i="8"/>
  <c r="BF123" i="8"/>
  <c r="T123" i="8"/>
  <c r="R123" i="8"/>
  <c r="P123" i="8"/>
  <c r="BI121" i="8"/>
  <c r="BH121" i="8"/>
  <c r="BG121" i="8"/>
  <c r="BF121" i="8"/>
  <c r="T121" i="8"/>
  <c r="R121" i="8"/>
  <c r="P121" i="8"/>
  <c r="BI119" i="8"/>
  <c r="BH119" i="8"/>
  <c r="BG119" i="8"/>
  <c r="BF119" i="8"/>
  <c r="T119" i="8"/>
  <c r="R119" i="8"/>
  <c r="P119" i="8"/>
  <c r="BI117" i="8"/>
  <c r="BH117" i="8"/>
  <c r="BG117" i="8"/>
  <c r="BF117" i="8"/>
  <c r="T117" i="8"/>
  <c r="R117" i="8"/>
  <c r="P117" i="8"/>
  <c r="BI112" i="8"/>
  <c r="BH112" i="8"/>
  <c r="BG112" i="8"/>
  <c r="BF112" i="8"/>
  <c r="T112" i="8"/>
  <c r="R112" i="8"/>
  <c r="P112" i="8"/>
  <c r="BI110" i="8"/>
  <c r="BH110" i="8"/>
  <c r="BG110" i="8"/>
  <c r="BF110" i="8"/>
  <c r="T110" i="8"/>
  <c r="R110" i="8"/>
  <c r="P110" i="8"/>
  <c r="BI107" i="8"/>
  <c r="BH107" i="8"/>
  <c r="BG107" i="8"/>
  <c r="BF107" i="8"/>
  <c r="T107" i="8"/>
  <c r="R107" i="8"/>
  <c r="P107" i="8"/>
  <c r="BI104" i="8"/>
  <c r="BH104" i="8"/>
  <c r="BG104" i="8"/>
  <c r="BF104" i="8"/>
  <c r="T104" i="8"/>
  <c r="R104" i="8"/>
  <c r="P104" i="8"/>
  <c r="BI102" i="8"/>
  <c r="BH102" i="8"/>
  <c r="BG102" i="8"/>
  <c r="BF102" i="8"/>
  <c r="T102" i="8"/>
  <c r="R102" i="8"/>
  <c r="P102" i="8"/>
  <c r="BI100" i="8"/>
  <c r="BH100" i="8"/>
  <c r="BG100" i="8"/>
  <c r="BF100" i="8"/>
  <c r="T100" i="8"/>
  <c r="R100" i="8"/>
  <c r="P100" i="8"/>
  <c r="BI98" i="8"/>
  <c r="BH98" i="8"/>
  <c r="BG98" i="8"/>
  <c r="BF98" i="8"/>
  <c r="T98" i="8"/>
  <c r="R98" i="8"/>
  <c r="P98" i="8"/>
  <c r="BI96" i="8"/>
  <c r="BH96" i="8"/>
  <c r="BG96" i="8"/>
  <c r="BF96" i="8"/>
  <c r="T96" i="8"/>
  <c r="R96" i="8"/>
  <c r="P96" i="8"/>
  <c r="BI94" i="8"/>
  <c r="BH94" i="8"/>
  <c r="BG94" i="8"/>
  <c r="BF94" i="8"/>
  <c r="T94" i="8"/>
  <c r="R94" i="8"/>
  <c r="P94" i="8"/>
  <c r="BI92" i="8"/>
  <c r="BH92" i="8"/>
  <c r="BG92" i="8"/>
  <c r="BF92" i="8"/>
  <c r="T92" i="8"/>
  <c r="R92" i="8"/>
  <c r="P92" i="8"/>
  <c r="BI89" i="8"/>
  <c r="BH89" i="8"/>
  <c r="BG89" i="8"/>
  <c r="BF89" i="8"/>
  <c r="T89" i="8"/>
  <c r="R89" i="8"/>
  <c r="P89" i="8"/>
  <c r="J85" i="8"/>
  <c r="F84" i="8"/>
  <c r="F82" i="8"/>
  <c r="E80" i="8"/>
  <c r="J59" i="8"/>
  <c r="F58" i="8"/>
  <c r="F56" i="8"/>
  <c r="E54" i="8"/>
  <c r="J23" i="8"/>
  <c r="E23" i="8"/>
  <c r="J84" i="8" s="1"/>
  <c r="J22" i="8"/>
  <c r="J20" i="8"/>
  <c r="E20" i="8"/>
  <c r="F85" i="8"/>
  <c r="J19" i="8"/>
  <c r="J14" i="8"/>
  <c r="J82" i="8" s="1"/>
  <c r="E7" i="8"/>
  <c r="E50" i="8"/>
  <c r="J39" i="7"/>
  <c r="J38" i="7"/>
  <c r="AY63" i="1"/>
  <c r="J37" i="7"/>
  <c r="AX63" i="1"/>
  <c r="BI92" i="7"/>
  <c r="BH92" i="7"/>
  <c r="BG92" i="7"/>
  <c r="BF92" i="7"/>
  <c r="T92" i="7"/>
  <c r="R92" i="7"/>
  <c r="P92" i="7"/>
  <c r="BI89" i="7"/>
  <c r="BH89" i="7"/>
  <c r="BG89" i="7"/>
  <c r="BF89" i="7"/>
  <c r="T89" i="7"/>
  <c r="R89" i="7"/>
  <c r="P89" i="7"/>
  <c r="BI86" i="7"/>
  <c r="BH86" i="7"/>
  <c r="BG86" i="7"/>
  <c r="BF86" i="7"/>
  <c r="T86" i="7"/>
  <c r="R86" i="7"/>
  <c r="P86" i="7"/>
  <c r="J82" i="7"/>
  <c r="F81" i="7"/>
  <c r="F79" i="7"/>
  <c r="E77" i="7"/>
  <c r="J59" i="7"/>
  <c r="F58" i="7"/>
  <c r="F56" i="7"/>
  <c r="E54" i="7"/>
  <c r="J23" i="7"/>
  <c r="E23" i="7"/>
  <c r="J81" i="7"/>
  <c r="J22" i="7"/>
  <c r="J20" i="7"/>
  <c r="E20" i="7"/>
  <c r="F82" i="7" s="1"/>
  <c r="J19" i="7"/>
  <c r="J14" i="7"/>
  <c r="J56" i="7" s="1"/>
  <c r="E7" i="7"/>
  <c r="E73" i="7" s="1"/>
  <c r="J39" i="6"/>
  <c r="J38" i="6"/>
  <c r="AY62" i="1" s="1"/>
  <c r="J37" i="6"/>
  <c r="AX62" i="1"/>
  <c r="BI193" i="6"/>
  <c r="BH193" i="6"/>
  <c r="BG193" i="6"/>
  <c r="BF193" i="6"/>
  <c r="T193" i="6"/>
  <c r="R193" i="6"/>
  <c r="P193" i="6"/>
  <c r="BI190" i="6"/>
  <c r="BH190" i="6"/>
  <c r="BG190" i="6"/>
  <c r="BF190" i="6"/>
  <c r="T190" i="6"/>
  <c r="R190" i="6"/>
  <c r="P190" i="6"/>
  <c r="BI187" i="6"/>
  <c r="BH187" i="6"/>
  <c r="BG187" i="6"/>
  <c r="BF187" i="6"/>
  <c r="T187" i="6"/>
  <c r="R187" i="6"/>
  <c r="P187" i="6"/>
  <c r="BI184" i="6"/>
  <c r="BH184" i="6"/>
  <c r="BG184" i="6"/>
  <c r="BF184" i="6"/>
  <c r="T184" i="6"/>
  <c r="R184" i="6"/>
  <c r="P184" i="6"/>
  <c r="BI181" i="6"/>
  <c r="BH181" i="6"/>
  <c r="BG181" i="6"/>
  <c r="BF181" i="6"/>
  <c r="T181" i="6"/>
  <c r="R181" i="6"/>
  <c r="P181" i="6"/>
  <c r="BI178" i="6"/>
  <c r="BH178" i="6"/>
  <c r="BG178" i="6"/>
  <c r="BF178" i="6"/>
  <c r="T178" i="6"/>
  <c r="R178" i="6"/>
  <c r="P178" i="6"/>
  <c r="BI175" i="6"/>
  <c r="BH175" i="6"/>
  <c r="BG175" i="6"/>
  <c r="BF175" i="6"/>
  <c r="T175" i="6"/>
  <c r="R175" i="6"/>
  <c r="P175" i="6"/>
  <c r="BI172" i="6"/>
  <c r="BH172" i="6"/>
  <c r="BG172" i="6"/>
  <c r="BF172" i="6"/>
  <c r="T172" i="6"/>
  <c r="R172" i="6"/>
  <c r="P172" i="6"/>
  <c r="BI170" i="6"/>
  <c r="BH170" i="6"/>
  <c r="BG170" i="6"/>
  <c r="BF170" i="6"/>
  <c r="T170" i="6"/>
  <c r="R170" i="6"/>
  <c r="P170" i="6"/>
  <c r="BI168" i="6"/>
  <c r="BH168" i="6"/>
  <c r="BG168" i="6"/>
  <c r="BF168" i="6"/>
  <c r="T168" i="6"/>
  <c r="R168" i="6"/>
  <c r="P168" i="6"/>
  <c r="BI164" i="6"/>
  <c r="BH164" i="6"/>
  <c r="BG164" i="6"/>
  <c r="BF164" i="6"/>
  <c r="T164" i="6"/>
  <c r="R164" i="6"/>
  <c r="P164" i="6"/>
  <c r="BI162" i="6"/>
  <c r="BH162" i="6"/>
  <c r="BG162" i="6"/>
  <c r="BF162" i="6"/>
  <c r="T162" i="6"/>
  <c r="R162" i="6"/>
  <c r="P162" i="6"/>
  <c r="BI160" i="6"/>
  <c r="BH160" i="6"/>
  <c r="BG160" i="6"/>
  <c r="BF160" i="6"/>
  <c r="T160" i="6"/>
  <c r="R160" i="6"/>
  <c r="P160" i="6"/>
  <c r="BI158" i="6"/>
  <c r="BH158" i="6"/>
  <c r="BG158" i="6"/>
  <c r="BF158" i="6"/>
  <c r="T158" i="6"/>
  <c r="R158" i="6"/>
  <c r="P158" i="6"/>
  <c r="BI155" i="6"/>
  <c r="BH155" i="6"/>
  <c r="BG155" i="6"/>
  <c r="BF155" i="6"/>
  <c r="T155" i="6"/>
  <c r="R155" i="6"/>
  <c r="P155" i="6"/>
  <c r="BI153" i="6"/>
  <c r="BH153" i="6"/>
  <c r="BG153" i="6"/>
  <c r="BF153" i="6"/>
  <c r="T153" i="6"/>
  <c r="R153" i="6"/>
  <c r="P153" i="6"/>
  <c r="BI151" i="6"/>
  <c r="BH151" i="6"/>
  <c r="BG151" i="6"/>
  <c r="BF151" i="6"/>
  <c r="T151" i="6"/>
  <c r="R151" i="6"/>
  <c r="P151" i="6"/>
  <c r="BI149" i="6"/>
  <c r="BH149" i="6"/>
  <c r="BG149" i="6"/>
  <c r="BF149" i="6"/>
  <c r="T149" i="6"/>
  <c r="R149" i="6"/>
  <c r="P149" i="6"/>
  <c r="BI146" i="6"/>
  <c r="BH146" i="6"/>
  <c r="BG146" i="6"/>
  <c r="BF146" i="6"/>
  <c r="T146" i="6"/>
  <c r="R146" i="6"/>
  <c r="P146" i="6"/>
  <c r="BI143" i="6"/>
  <c r="BH143" i="6"/>
  <c r="BG143" i="6"/>
  <c r="BF143" i="6"/>
  <c r="T143" i="6"/>
  <c r="R143" i="6"/>
  <c r="P143" i="6"/>
  <c r="BI140" i="6"/>
  <c r="BH140" i="6"/>
  <c r="BG140" i="6"/>
  <c r="BF140" i="6"/>
  <c r="T140" i="6"/>
  <c r="R140" i="6"/>
  <c r="P140" i="6"/>
  <c r="BI137" i="6"/>
  <c r="BH137" i="6"/>
  <c r="BG137" i="6"/>
  <c r="BF137" i="6"/>
  <c r="T137" i="6"/>
  <c r="R137" i="6"/>
  <c r="P137" i="6"/>
  <c r="BI134" i="6"/>
  <c r="BH134" i="6"/>
  <c r="BG134" i="6"/>
  <c r="BF134" i="6"/>
  <c r="T134" i="6"/>
  <c r="R134" i="6"/>
  <c r="P134" i="6"/>
  <c r="BI131" i="6"/>
  <c r="BH131" i="6"/>
  <c r="BG131" i="6"/>
  <c r="BF131" i="6"/>
  <c r="T131" i="6"/>
  <c r="R131" i="6"/>
  <c r="P131" i="6"/>
  <c r="BI128" i="6"/>
  <c r="BH128" i="6"/>
  <c r="BG128" i="6"/>
  <c r="BF128" i="6"/>
  <c r="T128" i="6"/>
  <c r="R128" i="6"/>
  <c r="P128" i="6"/>
  <c r="BI126" i="6"/>
  <c r="BH126" i="6"/>
  <c r="BG126" i="6"/>
  <c r="BF126" i="6"/>
  <c r="T126" i="6"/>
  <c r="R126" i="6"/>
  <c r="P126" i="6"/>
  <c r="BI124" i="6"/>
  <c r="BH124" i="6"/>
  <c r="BG124" i="6"/>
  <c r="BF124" i="6"/>
  <c r="T124" i="6"/>
  <c r="R124" i="6"/>
  <c r="P124" i="6"/>
  <c r="BI122" i="6"/>
  <c r="BH122" i="6"/>
  <c r="BG122" i="6"/>
  <c r="BF122" i="6"/>
  <c r="T122" i="6"/>
  <c r="R122" i="6"/>
  <c r="P122" i="6"/>
  <c r="BI120" i="6"/>
  <c r="BH120" i="6"/>
  <c r="BG120" i="6"/>
  <c r="BF120" i="6"/>
  <c r="T120" i="6"/>
  <c r="R120" i="6"/>
  <c r="P120" i="6"/>
  <c r="BI118" i="6"/>
  <c r="BH118" i="6"/>
  <c r="BG118" i="6"/>
  <c r="BF118" i="6"/>
  <c r="T118" i="6"/>
  <c r="R118" i="6"/>
  <c r="P118" i="6"/>
  <c r="BI116" i="6"/>
  <c r="BH116" i="6"/>
  <c r="BG116" i="6"/>
  <c r="BF116" i="6"/>
  <c r="T116" i="6"/>
  <c r="R116" i="6"/>
  <c r="P116" i="6"/>
  <c r="BI111" i="6"/>
  <c r="BH111" i="6"/>
  <c r="BG111" i="6"/>
  <c r="BF111" i="6"/>
  <c r="T111" i="6"/>
  <c r="R111" i="6"/>
  <c r="P111" i="6"/>
  <c r="BI109" i="6"/>
  <c r="BH109" i="6"/>
  <c r="BG109" i="6"/>
  <c r="BF109" i="6"/>
  <c r="T109" i="6"/>
  <c r="R109" i="6"/>
  <c r="P109" i="6"/>
  <c r="BI106" i="6"/>
  <c r="BH106" i="6"/>
  <c r="BG106" i="6"/>
  <c r="BF106" i="6"/>
  <c r="T106" i="6"/>
  <c r="R106" i="6"/>
  <c r="P106" i="6"/>
  <c r="BI103" i="6"/>
  <c r="BH103" i="6"/>
  <c r="BG103" i="6"/>
  <c r="BF103" i="6"/>
  <c r="T103" i="6"/>
  <c r="R103" i="6"/>
  <c r="P103" i="6"/>
  <c r="BI101" i="6"/>
  <c r="BH101" i="6"/>
  <c r="BG101" i="6"/>
  <c r="BF101" i="6"/>
  <c r="T101" i="6"/>
  <c r="R101" i="6"/>
  <c r="P101" i="6"/>
  <c r="BI99" i="6"/>
  <c r="BH99" i="6"/>
  <c r="BG99" i="6"/>
  <c r="BF99" i="6"/>
  <c r="T99" i="6"/>
  <c r="R99" i="6"/>
  <c r="P99" i="6"/>
  <c r="BI97" i="6"/>
  <c r="BH97" i="6"/>
  <c r="BG97" i="6"/>
  <c r="BF97" i="6"/>
  <c r="T97" i="6"/>
  <c r="R97" i="6"/>
  <c r="P97" i="6"/>
  <c r="BI95" i="6"/>
  <c r="BH95" i="6"/>
  <c r="BG95" i="6"/>
  <c r="BF95" i="6"/>
  <c r="T95" i="6"/>
  <c r="R95" i="6"/>
  <c r="P95" i="6"/>
  <c r="BI93" i="6"/>
  <c r="BH93" i="6"/>
  <c r="BG93" i="6"/>
  <c r="BF93" i="6"/>
  <c r="T93" i="6"/>
  <c r="R93" i="6"/>
  <c r="P93" i="6"/>
  <c r="BI91" i="6"/>
  <c r="BH91" i="6"/>
  <c r="BG91" i="6"/>
  <c r="BF91" i="6"/>
  <c r="T91" i="6"/>
  <c r="R91" i="6"/>
  <c r="P91" i="6"/>
  <c r="BI89" i="6"/>
  <c r="BH89" i="6"/>
  <c r="BG89" i="6"/>
  <c r="BF89" i="6"/>
  <c r="T89" i="6"/>
  <c r="R89" i="6"/>
  <c r="P89" i="6"/>
  <c r="J85" i="6"/>
  <c r="F84" i="6"/>
  <c r="F82" i="6"/>
  <c r="E80" i="6"/>
  <c r="J59" i="6"/>
  <c r="F58" i="6"/>
  <c r="F56" i="6"/>
  <c r="E54" i="6"/>
  <c r="J23" i="6"/>
  <c r="E23" i="6"/>
  <c r="J84" i="6" s="1"/>
  <c r="J22" i="6"/>
  <c r="J20" i="6"/>
  <c r="E20" i="6"/>
  <c r="F59" i="6"/>
  <c r="J19" i="6"/>
  <c r="J14" i="6"/>
  <c r="J82" i="6"/>
  <c r="E7" i="6"/>
  <c r="E50" i="6" s="1"/>
  <c r="J39" i="5"/>
  <c r="J38" i="5"/>
  <c r="AY60" i="1"/>
  <c r="J37" i="5"/>
  <c r="AX60" i="1"/>
  <c r="BI92" i="5"/>
  <c r="BH92" i="5"/>
  <c r="BG92" i="5"/>
  <c r="BF92" i="5"/>
  <c r="T92" i="5"/>
  <c r="R92" i="5"/>
  <c r="P92" i="5"/>
  <c r="BI89" i="5"/>
  <c r="BH89" i="5"/>
  <c r="BG89" i="5"/>
  <c r="BF89" i="5"/>
  <c r="T89" i="5"/>
  <c r="R89" i="5"/>
  <c r="P89" i="5"/>
  <c r="BI86" i="5"/>
  <c r="BH86" i="5"/>
  <c r="BG86" i="5"/>
  <c r="BF86" i="5"/>
  <c r="T86" i="5"/>
  <c r="R86" i="5"/>
  <c r="P86" i="5"/>
  <c r="J82" i="5"/>
  <c r="F81" i="5"/>
  <c r="F79" i="5"/>
  <c r="E77" i="5"/>
  <c r="J59" i="5"/>
  <c r="F58" i="5"/>
  <c r="F56" i="5"/>
  <c r="E54" i="5"/>
  <c r="J23" i="5"/>
  <c r="E23" i="5"/>
  <c r="J58" i="5"/>
  <c r="J22" i="5"/>
  <c r="J20" i="5"/>
  <c r="E20" i="5"/>
  <c r="F82" i="5"/>
  <c r="J19" i="5"/>
  <c r="J14" i="5"/>
  <c r="J79" i="5" s="1"/>
  <c r="E7" i="5"/>
  <c r="E73" i="5"/>
  <c r="J39" i="4"/>
  <c r="J38" i="4"/>
  <c r="AY59" i="1"/>
  <c r="J37" i="4"/>
  <c r="AX59" i="1"/>
  <c r="BI197" i="4"/>
  <c r="BH197" i="4"/>
  <c r="BG197" i="4"/>
  <c r="BF197" i="4"/>
  <c r="T197" i="4"/>
  <c r="R197" i="4"/>
  <c r="P197" i="4"/>
  <c r="BI194" i="4"/>
  <c r="BH194" i="4"/>
  <c r="BG194" i="4"/>
  <c r="BF194" i="4"/>
  <c r="T194" i="4"/>
  <c r="R194" i="4"/>
  <c r="P194" i="4"/>
  <c r="BI191" i="4"/>
  <c r="BH191" i="4"/>
  <c r="BG191" i="4"/>
  <c r="BF191" i="4"/>
  <c r="T191" i="4"/>
  <c r="R191" i="4"/>
  <c r="P191" i="4"/>
  <c r="BI188" i="4"/>
  <c r="BH188" i="4"/>
  <c r="BG188" i="4"/>
  <c r="BF188" i="4"/>
  <c r="T188" i="4"/>
  <c r="R188" i="4"/>
  <c r="P188" i="4"/>
  <c r="BI185" i="4"/>
  <c r="BH185" i="4"/>
  <c r="BG185" i="4"/>
  <c r="BF185" i="4"/>
  <c r="T185" i="4"/>
  <c r="R185" i="4"/>
  <c r="P185" i="4"/>
  <c r="BI182" i="4"/>
  <c r="BH182" i="4"/>
  <c r="BG182" i="4"/>
  <c r="BF182" i="4"/>
  <c r="T182" i="4"/>
  <c r="R182" i="4"/>
  <c r="P182" i="4"/>
  <c r="BI179" i="4"/>
  <c r="BH179" i="4"/>
  <c r="BG179" i="4"/>
  <c r="BF179" i="4"/>
  <c r="T179" i="4"/>
  <c r="R179" i="4"/>
  <c r="P179" i="4"/>
  <c r="BI176" i="4"/>
  <c r="BH176" i="4"/>
  <c r="BG176" i="4"/>
  <c r="BF176" i="4"/>
  <c r="T176" i="4"/>
  <c r="R176" i="4"/>
  <c r="P176" i="4"/>
  <c r="BI174" i="4"/>
  <c r="BH174" i="4"/>
  <c r="BG174" i="4"/>
  <c r="BF174" i="4"/>
  <c r="T174" i="4"/>
  <c r="R174" i="4"/>
  <c r="P174" i="4"/>
  <c r="BI172" i="4"/>
  <c r="BH172" i="4"/>
  <c r="BG172" i="4"/>
  <c r="BF172" i="4"/>
  <c r="T172" i="4"/>
  <c r="R172" i="4"/>
  <c r="P172" i="4"/>
  <c r="BI168" i="4"/>
  <c r="BH168" i="4"/>
  <c r="BG168" i="4"/>
  <c r="BF168" i="4"/>
  <c r="T168" i="4"/>
  <c r="R168" i="4"/>
  <c r="P168" i="4"/>
  <c r="BI166" i="4"/>
  <c r="BH166" i="4"/>
  <c r="BG166" i="4"/>
  <c r="BF166" i="4"/>
  <c r="T166" i="4"/>
  <c r="R166" i="4"/>
  <c r="P166" i="4"/>
  <c r="BI164" i="4"/>
  <c r="BH164" i="4"/>
  <c r="BG164" i="4"/>
  <c r="BF164" i="4"/>
  <c r="T164" i="4"/>
  <c r="R164" i="4"/>
  <c r="P164" i="4"/>
  <c r="BI162" i="4"/>
  <c r="BH162" i="4"/>
  <c r="BG162" i="4"/>
  <c r="BF162" i="4"/>
  <c r="T162" i="4"/>
  <c r="R162" i="4"/>
  <c r="P162" i="4"/>
  <c r="BI160" i="4"/>
  <c r="BH160" i="4"/>
  <c r="BG160" i="4"/>
  <c r="BF160" i="4"/>
  <c r="T160" i="4"/>
  <c r="R160" i="4"/>
  <c r="P160" i="4"/>
  <c r="BI158" i="4"/>
  <c r="BH158" i="4"/>
  <c r="BG158" i="4"/>
  <c r="BF158" i="4"/>
  <c r="T158" i="4"/>
  <c r="R158" i="4"/>
  <c r="P158" i="4"/>
  <c r="BI156" i="4"/>
  <c r="BH156" i="4"/>
  <c r="BG156" i="4"/>
  <c r="BF156" i="4"/>
  <c r="T156" i="4"/>
  <c r="R156" i="4"/>
  <c r="P156" i="4"/>
  <c r="BI154" i="4"/>
  <c r="BH154" i="4"/>
  <c r="BG154" i="4"/>
  <c r="BF154" i="4"/>
  <c r="T154" i="4"/>
  <c r="R154" i="4"/>
  <c r="P154" i="4"/>
  <c r="BI152" i="4"/>
  <c r="BH152" i="4"/>
  <c r="BG152" i="4"/>
  <c r="BF152" i="4"/>
  <c r="T152" i="4"/>
  <c r="R152" i="4"/>
  <c r="P152" i="4"/>
  <c r="BI149" i="4"/>
  <c r="BH149" i="4"/>
  <c r="BG149" i="4"/>
  <c r="BF149" i="4"/>
  <c r="T149" i="4"/>
  <c r="R149" i="4"/>
  <c r="P149" i="4"/>
  <c r="BI146" i="4"/>
  <c r="BH146" i="4"/>
  <c r="BG146" i="4"/>
  <c r="BF146" i="4"/>
  <c r="T146" i="4"/>
  <c r="R146" i="4"/>
  <c r="P146" i="4"/>
  <c r="BI143" i="4"/>
  <c r="BH143" i="4"/>
  <c r="BG143" i="4"/>
  <c r="BF143" i="4"/>
  <c r="T143" i="4"/>
  <c r="R143" i="4"/>
  <c r="P143" i="4"/>
  <c r="BI140" i="4"/>
  <c r="BH140" i="4"/>
  <c r="BG140" i="4"/>
  <c r="BF140" i="4"/>
  <c r="T140" i="4"/>
  <c r="R140" i="4"/>
  <c r="P140" i="4"/>
  <c r="BI137" i="4"/>
  <c r="BH137" i="4"/>
  <c r="BG137" i="4"/>
  <c r="BF137" i="4"/>
  <c r="T137" i="4"/>
  <c r="R137" i="4"/>
  <c r="P137" i="4"/>
  <c r="BI134" i="4"/>
  <c r="BH134" i="4"/>
  <c r="BG134" i="4"/>
  <c r="BF134" i="4"/>
  <c r="T134" i="4"/>
  <c r="R134" i="4"/>
  <c r="P134" i="4"/>
  <c r="BI131" i="4"/>
  <c r="BH131" i="4"/>
  <c r="BG131" i="4"/>
  <c r="BF131" i="4"/>
  <c r="T131" i="4"/>
  <c r="R131" i="4"/>
  <c r="P131" i="4"/>
  <c r="BI129" i="4"/>
  <c r="BH129" i="4"/>
  <c r="BG129" i="4"/>
  <c r="BF129" i="4"/>
  <c r="T129" i="4"/>
  <c r="R129" i="4"/>
  <c r="P129" i="4"/>
  <c r="BI127" i="4"/>
  <c r="BH127" i="4"/>
  <c r="BG127" i="4"/>
  <c r="BF127" i="4"/>
  <c r="T127" i="4"/>
  <c r="R127" i="4"/>
  <c r="P127" i="4"/>
  <c r="BI125" i="4"/>
  <c r="BH125" i="4"/>
  <c r="BG125" i="4"/>
  <c r="BF125" i="4"/>
  <c r="T125" i="4"/>
  <c r="R125" i="4"/>
  <c r="P125" i="4"/>
  <c r="BI123" i="4"/>
  <c r="BH123" i="4"/>
  <c r="BG123" i="4"/>
  <c r="BF123" i="4"/>
  <c r="T123" i="4"/>
  <c r="R123" i="4"/>
  <c r="P123" i="4"/>
  <c r="BI121" i="4"/>
  <c r="BH121" i="4"/>
  <c r="BG121" i="4"/>
  <c r="BF121" i="4"/>
  <c r="T121" i="4"/>
  <c r="R121" i="4"/>
  <c r="P121" i="4"/>
  <c r="BI119" i="4"/>
  <c r="BH119" i="4"/>
  <c r="BG119" i="4"/>
  <c r="BF119" i="4"/>
  <c r="T119" i="4"/>
  <c r="R119" i="4"/>
  <c r="P119" i="4"/>
  <c r="BI114" i="4"/>
  <c r="BH114" i="4"/>
  <c r="BG114" i="4"/>
  <c r="BF114" i="4"/>
  <c r="T114" i="4"/>
  <c r="R114" i="4"/>
  <c r="P114" i="4"/>
  <c r="BI112" i="4"/>
  <c r="BH112" i="4"/>
  <c r="BG112" i="4"/>
  <c r="BF112" i="4"/>
  <c r="T112" i="4"/>
  <c r="R112" i="4"/>
  <c r="P112" i="4"/>
  <c r="BI109" i="4"/>
  <c r="BH109" i="4"/>
  <c r="BG109" i="4"/>
  <c r="BF109" i="4"/>
  <c r="T109" i="4"/>
  <c r="R109" i="4"/>
  <c r="P109" i="4"/>
  <c r="BI106" i="4"/>
  <c r="BH106" i="4"/>
  <c r="BG106" i="4"/>
  <c r="BF106" i="4"/>
  <c r="T106" i="4"/>
  <c r="R106" i="4"/>
  <c r="P106" i="4"/>
  <c r="BI104" i="4"/>
  <c r="BH104" i="4"/>
  <c r="BG104" i="4"/>
  <c r="BF104" i="4"/>
  <c r="T104" i="4"/>
  <c r="R104" i="4"/>
  <c r="P104" i="4"/>
  <c r="BI102" i="4"/>
  <c r="BH102" i="4"/>
  <c r="BG102" i="4"/>
  <c r="BF102" i="4"/>
  <c r="T102" i="4"/>
  <c r="R102" i="4"/>
  <c r="P102"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BI89" i="4"/>
  <c r="BH89" i="4"/>
  <c r="BG89" i="4"/>
  <c r="BF89" i="4"/>
  <c r="T89" i="4"/>
  <c r="R89" i="4"/>
  <c r="P89" i="4"/>
  <c r="J85" i="4"/>
  <c r="F84" i="4"/>
  <c r="F82" i="4"/>
  <c r="E80" i="4"/>
  <c r="J59" i="4"/>
  <c r="F58" i="4"/>
  <c r="F56" i="4"/>
  <c r="E54" i="4"/>
  <c r="J23" i="4"/>
  <c r="E23" i="4"/>
  <c r="J58" i="4"/>
  <c r="J22" i="4"/>
  <c r="J20" i="4"/>
  <c r="E20" i="4"/>
  <c r="F59" i="4"/>
  <c r="J19" i="4"/>
  <c r="J14" i="4"/>
  <c r="J82" i="4" s="1"/>
  <c r="E7" i="4"/>
  <c r="E50" i="4"/>
  <c r="J39" i="3"/>
  <c r="J38" i="3"/>
  <c r="AY57" i="1"/>
  <c r="J37" i="3"/>
  <c r="AX57" i="1"/>
  <c r="BI86" i="3"/>
  <c r="F39" i="3" s="1"/>
  <c r="BD57" i="1" s="1"/>
  <c r="BH86" i="3"/>
  <c r="BG86" i="3"/>
  <c r="F37" i="3" s="1"/>
  <c r="BB57" i="1" s="1"/>
  <c r="BF86" i="3"/>
  <c r="T86" i="3"/>
  <c r="T85" i="3"/>
  <c r="R86" i="3"/>
  <c r="R85" i="3"/>
  <c r="P86" i="3"/>
  <c r="P85" i="3" s="1"/>
  <c r="AU57" i="1" s="1"/>
  <c r="J82" i="3"/>
  <c r="F81" i="3"/>
  <c r="F79" i="3"/>
  <c r="E77" i="3"/>
  <c r="J59" i="3"/>
  <c r="F58" i="3"/>
  <c r="F56" i="3"/>
  <c r="E54" i="3"/>
  <c r="J23" i="3"/>
  <c r="E23" i="3"/>
  <c r="J81" i="3"/>
  <c r="J22" i="3"/>
  <c r="J20" i="3"/>
  <c r="E20" i="3"/>
  <c r="F59" i="3"/>
  <c r="J19" i="3"/>
  <c r="J14" i="3"/>
  <c r="J79" i="3"/>
  <c r="E7" i="3"/>
  <c r="E73" i="3" s="1"/>
  <c r="J39" i="2"/>
  <c r="J38" i="2"/>
  <c r="AY56" i="1"/>
  <c r="J37" i="2"/>
  <c r="AX56" i="1" s="1"/>
  <c r="BI155" i="2"/>
  <c r="BH155" i="2"/>
  <c r="BG155" i="2"/>
  <c r="BF155" i="2"/>
  <c r="T155" i="2"/>
  <c r="R155" i="2"/>
  <c r="P155" i="2"/>
  <c r="BI152" i="2"/>
  <c r="BH152" i="2"/>
  <c r="BG152" i="2"/>
  <c r="BF152" i="2"/>
  <c r="T152" i="2"/>
  <c r="R152" i="2"/>
  <c r="P152" i="2"/>
  <c r="BI149" i="2"/>
  <c r="BH149" i="2"/>
  <c r="BG149" i="2"/>
  <c r="BF149" i="2"/>
  <c r="T149" i="2"/>
  <c r="R149" i="2"/>
  <c r="P149" i="2"/>
  <c r="BI146" i="2"/>
  <c r="BH146" i="2"/>
  <c r="BG146" i="2"/>
  <c r="BF146" i="2"/>
  <c r="T146" i="2"/>
  <c r="R146" i="2"/>
  <c r="P146" i="2"/>
  <c r="BI143" i="2"/>
  <c r="BH143" i="2"/>
  <c r="BG143" i="2"/>
  <c r="BF143" i="2"/>
  <c r="T143" i="2"/>
  <c r="R143" i="2"/>
  <c r="P143" i="2"/>
  <c r="BI140" i="2"/>
  <c r="BH140" i="2"/>
  <c r="BG140" i="2"/>
  <c r="BF140" i="2"/>
  <c r="T140" i="2"/>
  <c r="R140" i="2"/>
  <c r="P140" i="2"/>
  <c r="BI137" i="2"/>
  <c r="BH137" i="2"/>
  <c r="BG137" i="2"/>
  <c r="BF137" i="2"/>
  <c r="T137" i="2"/>
  <c r="R137" i="2"/>
  <c r="P137" i="2"/>
  <c r="BI134" i="2"/>
  <c r="BH134" i="2"/>
  <c r="BG134" i="2"/>
  <c r="BF134" i="2"/>
  <c r="T134" i="2"/>
  <c r="R134" i="2"/>
  <c r="P134" i="2"/>
  <c r="BI131" i="2"/>
  <c r="BH131" i="2"/>
  <c r="BG131" i="2"/>
  <c r="BF131" i="2"/>
  <c r="T131" i="2"/>
  <c r="R131" i="2"/>
  <c r="P131" i="2"/>
  <c r="BI129" i="2"/>
  <c r="BH129" i="2"/>
  <c r="BG129" i="2"/>
  <c r="BF129" i="2"/>
  <c r="T129" i="2"/>
  <c r="R129" i="2"/>
  <c r="P129" i="2"/>
  <c r="BI127" i="2"/>
  <c r="BH127" i="2"/>
  <c r="BG127" i="2"/>
  <c r="BF127" i="2"/>
  <c r="T127" i="2"/>
  <c r="R127" i="2"/>
  <c r="P127" i="2"/>
  <c r="BI125" i="2"/>
  <c r="BH125" i="2"/>
  <c r="BG125" i="2"/>
  <c r="BF125" i="2"/>
  <c r="T125" i="2"/>
  <c r="R125" i="2"/>
  <c r="P125" i="2"/>
  <c r="BI123" i="2"/>
  <c r="BH123" i="2"/>
  <c r="BG123" i="2"/>
  <c r="BF123" i="2"/>
  <c r="T123" i="2"/>
  <c r="R123" i="2"/>
  <c r="P123" i="2"/>
  <c r="BI120" i="2"/>
  <c r="BH120" i="2"/>
  <c r="BG120" i="2"/>
  <c r="BF120" i="2"/>
  <c r="T120" i="2"/>
  <c r="R120" i="2"/>
  <c r="P120" i="2"/>
  <c r="BI117" i="2"/>
  <c r="BH117" i="2"/>
  <c r="BG117" i="2"/>
  <c r="BF117" i="2"/>
  <c r="T117" i="2"/>
  <c r="R117" i="2"/>
  <c r="P117" i="2"/>
  <c r="BI114" i="2"/>
  <c r="BH114" i="2"/>
  <c r="BG114" i="2"/>
  <c r="BF114" i="2"/>
  <c r="T114" i="2"/>
  <c r="R114" i="2"/>
  <c r="P114" i="2"/>
  <c r="BI112" i="2"/>
  <c r="BH112" i="2"/>
  <c r="BG112" i="2"/>
  <c r="BF112" i="2"/>
  <c r="T112" i="2"/>
  <c r="R112" i="2"/>
  <c r="P112" i="2"/>
  <c r="BI109" i="2"/>
  <c r="BH109" i="2"/>
  <c r="BG109" i="2"/>
  <c r="BF109" i="2"/>
  <c r="T109" i="2"/>
  <c r="R109" i="2"/>
  <c r="P109" i="2"/>
  <c r="BI107" i="2"/>
  <c r="BH107" i="2"/>
  <c r="BG107" i="2"/>
  <c r="BF107" i="2"/>
  <c r="T107" i="2"/>
  <c r="R107" i="2"/>
  <c r="P107" i="2"/>
  <c r="BI105" i="2"/>
  <c r="BH105" i="2"/>
  <c r="BG105" i="2"/>
  <c r="BF105" i="2"/>
  <c r="T105" i="2"/>
  <c r="R105" i="2"/>
  <c r="P105" i="2"/>
  <c r="BI103" i="2"/>
  <c r="BH103" i="2"/>
  <c r="BG103" i="2"/>
  <c r="BF103" i="2"/>
  <c r="T103" i="2"/>
  <c r="R103" i="2"/>
  <c r="P103" i="2"/>
  <c r="BI100" i="2"/>
  <c r="BH100" i="2"/>
  <c r="BG100" i="2"/>
  <c r="BF100" i="2"/>
  <c r="T100" i="2"/>
  <c r="R100" i="2"/>
  <c r="P100" i="2"/>
  <c r="BI98" i="2"/>
  <c r="BH98" i="2"/>
  <c r="BG98" i="2"/>
  <c r="BF98" i="2"/>
  <c r="T98" i="2"/>
  <c r="R98" i="2"/>
  <c r="P98" i="2"/>
  <c r="BI93" i="2"/>
  <c r="BH93" i="2"/>
  <c r="BG93" i="2"/>
  <c r="BF93" i="2"/>
  <c r="T93" i="2"/>
  <c r="R93" i="2"/>
  <c r="P93" i="2"/>
  <c r="BI91" i="2"/>
  <c r="BH91" i="2"/>
  <c r="BG91" i="2"/>
  <c r="BF91" i="2"/>
  <c r="T91" i="2"/>
  <c r="R91" i="2"/>
  <c r="P91" i="2"/>
  <c r="BI89" i="2"/>
  <c r="BH89" i="2"/>
  <c r="BG89" i="2"/>
  <c r="BF89" i="2"/>
  <c r="T89" i="2"/>
  <c r="R89" i="2"/>
  <c r="P89" i="2"/>
  <c r="J85" i="2"/>
  <c r="F84" i="2"/>
  <c r="F82" i="2"/>
  <c r="E80" i="2"/>
  <c r="J59" i="2"/>
  <c r="F58" i="2"/>
  <c r="F56" i="2"/>
  <c r="E54" i="2"/>
  <c r="J23" i="2"/>
  <c r="E23" i="2"/>
  <c r="J58" i="2"/>
  <c r="J22" i="2"/>
  <c r="J20" i="2"/>
  <c r="E20" i="2"/>
  <c r="F85" i="2"/>
  <c r="J19" i="2"/>
  <c r="J14" i="2"/>
  <c r="J56" i="2" s="1"/>
  <c r="E7" i="2"/>
  <c r="E50" i="2"/>
  <c r="L50" i="1"/>
  <c r="AM50" i="1"/>
  <c r="AM49" i="1"/>
  <c r="L49" i="1"/>
  <c r="AM47" i="1"/>
  <c r="L47" i="1"/>
  <c r="L45" i="1"/>
  <c r="L44" i="1"/>
  <c r="BK87" i="15"/>
  <c r="J82" i="15"/>
  <c r="BK119" i="14"/>
  <c r="BK115" i="14"/>
  <c r="BK112" i="14"/>
  <c r="BK110" i="14"/>
  <c r="BK107" i="14"/>
  <c r="BK105" i="14"/>
  <c r="BK103" i="14"/>
  <c r="BK100" i="14"/>
  <c r="BK97" i="14"/>
  <c r="J94" i="14"/>
  <c r="J89" i="14"/>
  <c r="J92" i="13"/>
  <c r="BK89" i="13"/>
  <c r="BK86" i="13"/>
  <c r="J199" i="12"/>
  <c r="BK196" i="12"/>
  <c r="BK194" i="12"/>
  <c r="J194" i="12"/>
  <c r="J185" i="12"/>
  <c r="BK182" i="12"/>
  <c r="BK179" i="12"/>
  <c r="BK173" i="12"/>
  <c r="J170" i="12"/>
  <c r="BK167" i="12"/>
  <c r="BK161" i="12"/>
  <c r="J148" i="12"/>
  <c r="BK146" i="12"/>
  <c r="BK144" i="12"/>
  <c r="BK142" i="12"/>
  <c r="BK139" i="12"/>
  <c r="BK136" i="12"/>
  <c r="J123" i="12"/>
  <c r="BK110" i="12"/>
  <c r="BK107" i="12"/>
  <c r="BK97" i="12"/>
  <c r="J92" i="12"/>
  <c r="J127" i="4"/>
  <c r="BK123" i="4"/>
  <c r="J112" i="4"/>
  <c r="BK109" i="4"/>
  <c r="J106" i="4"/>
  <c r="J104" i="4"/>
  <c r="BK98" i="4"/>
  <c r="BK89" i="4"/>
  <c r="J152" i="2"/>
  <c r="J149" i="2"/>
  <c r="J146" i="2"/>
  <c r="J134" i="2"/>
  <c r="J127" i="2"/>
  <c r="BK123" i="2"/>
  <c r="BK114" i="2"/>
  <c r="BK98" i="2"/>
  <c r="J89" i="2"/>
  <c r="AS64" i="1"/>
  <c r="J91" i="15"/>
  <c r="BK90" i="15"/>
  <c r="BK88" i="15"/>
  <c r="J87" i="15"/>
  <c r="BK85" i="15"/>
  <c r="BK84" i="15"/>
  <c r="BK82" i="15"/>
  <c r="J119" i="14"/>
  <c r="J117" i="14"/>
  <c r="J115" i="14"/>
  <c r="J112" i="14"/>
  <c r="J110" i="14"/>
  <c r="J107" i="14"/>
  <c r="J103" i="14"/>
  <c r="J100" i="14"/>
  <c r="J97" i="14"/>
  <c r="BK89" i="14"/>
  <c r="J89" i="13"/>
  <c r="BK199" i="12"/>
  <c r="BK191" i="12"/>
  <c r="J188" i="12"/>
  <c r="J182" i="12"/>
  <c r="BK170" i="12"/>
  <c r="BK158" i="12"/>
  <c r="J156" i="12"/>
  <c r="BK154" i="12"/>
  <c r="J202" i="10"/>
  <c r="BK169" i="10"/>
  <c r="BK161" i="10"/>
  <c r="J155" i="10"/>
  <c r="J143" i="10"/>
  <c r="BK132" i="10"/>
  <c r="BK123" i="10"/>
  <c r="J114" i="10"/>
  <c r="J110" i="10"/>
  <c r="BK100" i="10"/>
  <c r="BK97" i="10"/>
  <c r="BK89" i="9"/>
  <c r="J202" i="8"/>
  <c r="J196" i="8"/>
  <c r="J193" i="8"/>
  <c r="BK187" i="8"/>
  <c r="J184" i="8"/>
  <c r="J178" i="8"/>
  <c r="BK157" i="8"/>
  <c r="J153" i="8"/>
  <c r="J121" i="8"/>
  <c r="J110" i="8"/>
  <c r="BK102" i="8"/>
  <c r="BK98" i="8"/>
  <c r="BK89" i="7"/>
  <c r="J193" i="6"/>
  <c r="J190" i="6"/>
  <c r="BK184" i="6"/>
  <c r="BK160" i="6"/>
  <c r="J158" i="6"/>
  <c r="BK149" i="6"/>
  <c r="BK134" i="6"/>
  <c r="BK126" i="6"/>
  <c r="BK106" i="6"/>
  <c r="J103" i="6"/>
  <c r="J95" i="6"/>
  <c r="J89" i="5"/>
  <c r="BK197" i="4"/>
  <c r="BK194" i="4"/>
  <c r="BK191" i="4"/>
  <c r="J182" i="4"/>
  <c r="J172" i="4"/>
  <c r="BK164" i="4"/>
  <c r="BK158" i="4"/>
  <c r="BK154" i="4"/>
  <c r="BK149" i="4"/>
  <c r="J137" i="4"/>
  <c r="J131" i="4"/>
  <c r="BK129" i="4"/>
  <c r="BK114" i="4"/>
  <c r="BK102" i="4"/>
  <c r="BK94" i="4"/>
  <c r="J86" i="3"/>
  <c r="BK155" i="2"/>
  <c r="BK146" i="2"/>
  <c r="J140" i="2"/>
  <c r="BK125" i="2"/>
  <c r="J123" i="2"/>
  <c r="BK117" i="2"/>
  <c r="J107" i="2"/>
  <c r="BK105" i="2"/>
  <c r="BK93" i="2"/>
  <c r="AS55" i="1"/>
  <c r="BK91" i="15"/>
  <c r="J90" i="15"/>
  <c r="J88" i="15"/>
  <c r="J85" i="15"/>
  <c r="BK117" i="14"/>
  <c r="J105" i="14"/>
  <c r="BK94" i="14"/>
  <c r="BK92" i="13"/>
  <c r="J86" i="13"/>
  <c r="J117" i="12"/>
  <c r="J100" i="12"/>
  <c r="BK95" i="11"/>
  <c r="BK92" i="11"/>
  <c r="BK89" i="11"/>
  <c r="BK200" i="10"/>
  <c r="J194" i="10"/>
  <c r="BK191" i="10"/>
  <c r="J188" i="10"/>
  <c r="J182" i="10"/>
  <c r="BK176" i="10"/>
  <c r="BK171" i="10"/>
  <c r="BK159" i="10"/>
  <c r="BK150" i="10"/>
  <c r="BK148" i="10"/>
  <c r="J148" i="10"/>
  <c r="BK146" i="10"/>
  <c r="J140" i="10"/>
  <c r="BK126" i="10"/>
  <c r="BK119" i="10"/>
  <c r="BK112" i="10"/>
  <c r="J105" i="10"/>
  <c r="BK103" i="10"/>
  <c r="BK95" i="10"/>
  <c r="BK89" i="10"/>
  <c r="J190" i="8"/>
  <c r="J187" i="8"/>
  <c r="BK176" i="8"/>
  <c r="BK174" i="8"/>
  <c r="J170" i="8"/>
  <c r="J157" i="8"/>
  <c r="J145" i="8"/>
  <c r="J131" i="8"/>
  <c r="BK127" i="8"/>
  <c r="J125" i="8"/>
  <c r="J117" i="8"/>
  <c r="J107" i="8"/>
  <c r="J100" i="8"/>
  <c r="J98" i="8"/>
  <c r="BK92" i="8"/>
  <c r="J89" i="8"/>
  <c r="J86" i="7"/>
  <c r="J187" i="6"/>
  <c r="J181" i="6"/>
  <c r="BK172" i="6"/>
  <c r="BK170" i="6"/>
  <c r="BK162" i="6"/>
  <c r="BK155" i="6"/>
  <c r="J153" i="6"/>
  <c r="BK151" i="6"/>
  <c r="BK137" i="6"/>
  <c r="BK124" i="6"/>
  <c r="J120" i="6"/>
  <c r="J116" i="6"/>
  <c r="BK101" i="6"/>
  <c r="J93" i="6"/>
  <c r="J92" i="5"/>
  <c r="BK89" i="5"/>
  <c r="J188" i="4"/>
  <c r="BK182" i="4"/>
  <c r="J166" i="4"/>
  <c r="BK156" i="4"/>
  <c r="BK143" i="4"/>
  <c r="BK131" i="4"/>
  <c r="BK121" i="4"/>
  <c r="J96" i="4"/>
  <c r="J143" i="2"/>
  <c r="BK137" i="2"/>
  <c r="J125" i="2"/>
  <c r="J117" i="2"/>
  <c r="J100" i="2"/>
  <c r="J93" i="2"/>
  <c r="AS61" i="1"/>
  <c r="J84" i="15"/>
  <c r="BK176" i="12"/>
  <c r="J136" i="12"/>
  <c r="BK126" i="12"/>
  <c r="J110" i="12"/>
  <c r="J107" i="12"/>
  <c r="BK100" i="12"/>
  <c r="BK92" i="12"/>
  <c r="J95" i="11"/>
  <c r="J89" i="11"/>
  <c r="J86" i="11"/>
  <c r="BK194" i="10"/>
  <c r="J191" i="10"/>
  <c r="J169" i="10"/>
  <c r="BK165" i="10"/>
  <c r="J159" i="10"/>
  <c r="BK155" i="10"/>
  <c r="BK135" i="10"/>
  <c r="J132" i="10"/>
  <c r="J121" i="10"/>
  <c r="BK116" i="10"/>
  <c r="J103" i="10"/>
  <c r="J100" i="10"/>
  <c r="J93" i="10"/>
  <c r="BK92" i="9"/>
  <c r="BK204" i="8"/>
  <c r="BK196" i="8"/>
  <c r="BK193" i="8"/>
  <c r="J181" i="8"/>
  <c r="J174" i="8"/>
  <c r="BK166" i="8"/>
  <c r="J164" i="8"/>
  <c r="BK162" i="8"/>
  <c r="BK160" i="8"/>
  <c r="J155" i="8"/>
  <c r="BK153" i="8"/>
  <c r="BK151" i="8"/>
  <c r="BK148" i="8"/>
  <c r="BK145" i="8"/>
  <c r="J137" i="8"/>
  <c r="BK134" i="8"/>
  <c r="BK129" i="8"/>
  <c r="J123" i="8"/>
  <c r="BK117" i="8"/>
  <c r="BK96" i="8"/>
  <c r="J94" i="8"/>
  <c r="BK92" i="7"/>
  <c r="BK193" i="6"/>
  <c r="BK190" i="6"/>
  <c r="BK187" i="6"/>
  <c r="BK181" i="6"/>
  <c r="BK178" i="6"/>
  <c r="BK175" i="6"/>
  <c r="J172" i="6"/>
  <c r="J162" i="6"/>
  <c r="J160" i="6"/>
  <c r="BK158" i="6"/>
  <c r="J155" i="6"/>
  <c r="J143" i="6"/>
  <c r="J140" i="6"/>
  <c r="BK128" i="6"/>
  <c r="BK109" i="6"/>
  <c r="BK103" i="6"/>
  <c r="BK99" i="6"/>
  <c r="BK89" i="6"/>
  <c r="J194" i="4"/>
  <c r="J191" i="4"/>
  <c r="J176" i="4"/>
  <c r="J158" i="4"/>
  <c r="BK152" i="4"/>
  <c r="J143" i="4"/>
  <c r="BK119" i="4"/>
  <c r="J137" i="2"/>
  <c r="J129" i="2"/>
  <c r="BK127" i="2"/>
  <c r="J114" i="2"/>
  <c r="J105" i="2"/>
  <c r="J103" i="2"/>
  <c r="J91" i="2"/>
  <c r="AS67" i="1"/>
  <c r="AS58" i="1"/>
  <c r="BK188" i="12"/>
  <c r="BK185" i="12"/>
  <c r="BK164" i="12"/>
  <c r="J154" i="12"/>
  <c r="BK150" i="12"/>
  <c r="BK148" i="12"/>
  <c r="BK119" i="12"/>
  <c r="J105" i="12"/>
  <c r="BK89" i="12"/>
  <c r="J196" i="12"/>
  <c r="J191" i="12"/>
  <c r="J179" i="12"/>
  <c r="J176" i="12"/>
  <c r="J173" i="12"/>
  <c r="J167" i="12"/>
  <c r="J164" i="12"/>
  <c r="J161" i="12"/>
  <c r="J158" i="12"/>
  <c r="BK156" i="12"/>
  <c r="J150" i="12"/>
  <c r="BK133" i="12"/>
  <c r="BK131" i="12"/>
  <c r="J119" i="12"/>
  <c r="J115" i="12"/>
  <c r="J113" i="12"/>
  <c r="BK105" i="12"/>
  <c r="J97" i="12"/>
  <c r="J94" i="12"/>
  <c r="J89" i="12"/>
  <c r="BK188" i="10"/>
  <c r="BK182" i="10"/>
  <c r="J171" i="10"/>
  <c r="J167" i="10"/>
  <c r="J157" i="10"/>
  <c r="J152" i="10"/>
  <c r="J150" i="10"/>
  <c r="BK140" i="10"/>
  <c r="J137" i="10"/>
  <c r="BK129" i="10"/>
  <c r="BK110" i="10"/>
  <c r="BK105" i="10"/>
  <c r="BK91" i="10"/>
  <c r="J89" i="10"/>
  <c r="J92" i="9"/>
  <c r="J199" i="8"/>
  <c r="BK190" i="8"/>
  <c r="J172" i="8"/>
  <c r="BK164" i="8"/>
  <c r="BK155" i="8"/>
  <c r="J151" i="8"/>
  <c r="J148" i="8"/>
  <c r="J142" i="8"/>
  <c r="J140" i="8"/>
  <c r="BK131" i="8"/>
  <c r="J127" i="8"/>
  <c r="BK123" i="8"/>
  <c r="BK121" i="8"/>
  <c r="BK89" i="8"/>
  <c r="J151" i="6"/>
  <c r="J128" i="6"/>
  <c r="J122" i="6"/>
  <c r="BK120" i="6"/>
  <c r="BK116" i="6"/>
  <c r="BK111" i="6"/>
  <c r="J101" i="6"/>
  <c r="J97" i="6"/>
  <c r="BK93" i="6"/>
  <c r="BK91" i="6"/>
  <c r="J89" i="6"/>
  <c r="BK86" i="5"/>
  <c r="J197" i="4"/>
  <c r="J185" i="4"/>
  <c r="BK179" i="4"/>
  <c r="BK176" i="4"/>
  <c r="BK168" i="4"/>
  <c r="J164" i="4"/>
  <c r="BK162" i="4"/>
  <c r="BK160" i="4"/>
  <c r="J152" i="4"/>
  <c r="J146" i="4"/>
  <c r="BK140" i="4"/>
  <c r="J134" i="4"/>
  <c r="J129" i="4"/>
  <c r="J114" i="4"/>
  <c r="J109" i="4"/>
  <c r="BK104" i="4"/>
  <c r="J102" i="4"/>
  <c r="J100" i="4"/>
  <c r="J94" i="4"/>
  <c r="BK92" i="4"/>
  <c r="BK86" i="3"/>
  <c r="J155" i="2"/>
  <c r="BK131" i="2"/>
  <c r="BK120" i="2"/>
  <c r="J112" i="2"/>
  <c r="BK107" i="2"/>
  <c r="BK100" i="2"/>
  <c r="AS70" i="1"/>
  <c r="J146" i="12"/>
  <c r="J142" i="12"/>
  <c r="J139" i="12"/>
  <c r="J133" i="12"/>
  <c r="BK129" i="12"/>
  <c r="J126" i="12"/>
  <c r="BK123" i="12"/>
  <c r="BK121" i="12"/>
  <c r="J121" i="12"/>
  <c r="BK115" i="12"/>
  <c r="BK113" i="12"/>
  <c r="BK86" i="11"/>
  <c r="BK202" i="10"/>
  <c r="J200" i="10"/>
  <c r="J197" i="10"/>
  <c r="J185" i="10"/>
  <c r="BK179" i="10"/>
  <c r="BK173" i="10"/>
  <c r="J165" i="10"/>
  <c r="BK157" i="10"/>
  <c r="BK137" i="10"/>
  <c r="J135" i="10"/>
  <c r="J126" i="10"/>
  <c r="BK121" i="10"/>
  <c r="J119" i="10"/>
  <c r="BK114" i="10"/>
  <c r="J112" i="10"/>
  <c r="J89" i="9"/>
  <c r="BK86" i="9"/>
  <c r="BK202" i="8"/>
  <c r="BK184" i="8"/>
  <c r="BK181" i="8"/>
  <c r="J176" i="8"/>
  <c r="BK172" i="8"/>
  <c r="BK142" i="8"/>
  <c r="J134" i="8"/>
  <c r="J129" i="8"/>
  <c r="BK125" i="8"/>
  <c r="J119" i="8"/>
  <c r="J112" i="8"/>
  <c r="BK110" i="8"/>
  <c r="BK104" i="8"/>
  <c r="J96" i="8"/>
  <c r="BK86" i="7"/>
  <c r="J170" i="6"/>
  <c r="J168" i="6"/>
  <c r="J164" i="6"/>
  <c r="J146" i="6"/>
  <c r="BK143" i="6"/>
  <c r="J134" i="6"/>
  <c r="J131" i="6"/>
  <c r="BK122" i="6"/>
  <c r="J118" i="6"/>
  <c r="J111" i="6"/>
  <c r="J106" i="6"/>
  <c r="BK97" i="6"/>
  <c r="BK95" i="6"/>
  <c r="J91" i="6"/>
  <c r="J86" i="5"/>
  <c r="BK174" i="4"/>
  <c r="J168" i="4"/>
  <c r="BK166" i="4"/>
  <c r="J162" i="4"/>
  <c r="J156" i="4"/>
  <c r="J154" i="4"/>
  <c r="J149" i="4"/>
  <c r="BK146" i="4"/>
  <c r="BK137" i="4"/>
  <c r="BK127" i="4"/>
  <c r="J125" i="4"/>
  <c r="J123" i="4"/>
  <c r="J119" i="4"/>
  <c r="BK112" i="4"/>
  <c r="BK106" i="4"/>
  <c r="J98" i="4"/>
  <c r="BK149" i="2"/>
  <c r="J131" i="2"/>
  <c r="BK112" i="2"/>
  <c r="J109" i="2"/>
  <c r="BK103" i="2"/>
  <c r="BK89" i="2"/>
  <c r="J144" i="12"/>
  <c r="J131" i="12"/>
  <c r="J129" i="12"/>
  <c r="BK117" i="12"/>
  <c r="BK94" i="12"/>
  <c r="J92" i="11"/>
  <c r="BK197" i="10"/>
  <c r="BK185" i="10"/>
  <c r="J179" i="10"/>
  <c r="J176" i="10"/>
  <c r="J173" i="10"/>
  <c r="BK167" i="10"/>
  <c r="J161" i="10"/>
  <c r="BK152" i="10"/>
  <c r="J146" i="10"/>
  <c r="BK143" i="10"/>
  <c r="J129" i="10"/>
  <c r="J123" i="10"/>
  <c r="J116" i="10"/>
  <c r="J97" i="10"/>
  <c r="J95" i="10"/>
  <c r="BK93" i="10"/>
  <c r="J91" i="10"/>
  <c r="J86" i="9"/>
  <c r="J204" i="8"/>
  <c r="BK199" i="8"/>
  <c r="BK178" i="8"/>
  <c r="BK170" i="8"/>
  <c r="J166" i="8"/>
  <c r="J162" i="8"/>
  <c r="J160" i="8"/>
  <c r="BK140" i="8"/>
  <c r="BK137" i="8"/>
  <c r="BK119" i="8"/>
  <c r="BK112" i="8"/>
  <c r="BK107" i="8"/>
  <c r="J104" i="8"/>
  <c r="J102" i="8"/>
  <c r="BK100" i="8"/>
  <c r="BK94" i="8"/>
  <c r="J92" i="8"/>
  <c r="J92" i="7"/>
  <c r="J89" i="7"/>
  <c r="J184" i="6"/>
  <c r="J178" i="6"/>
  <c r="J175" i="6"/>
  <c r="BK168" i="6"/>
  <c r="BK164" i="6"/>
  <c r="BK153" i="6"/>
  <c r="J149" i="6"/>
  <c r="BK146" i="6"/>
  <c r="BK140" i="6"/>
  <c r="J137" i="6"/>
  <c r="BK131" i="6"/>
  <c r="J126" i="6"/>
  <c r="J124" i="6"/>
  <c r="BK118" i="6"/>
  <c r="J109" i="6"/>
  <c r="J99" i="6"/>
  <c r="BK92" i="5"/>
  <c r="BK188" i="4"/>
  <c r="BK185" i="4"/>
  <c r="J179" i="4"/>
  <c r="J174" i="4"/>
  <c r="BK172" i="4"/>
  <c r="J160" i="4"/>
  <c r="J140" i="4"/>
  <c r="BK134" i="4"/>
  <c r="BK125" i="4"/>
  <c r="J121" i="4"/>
  <c r="BK100" i="4"/>
  <c r="BK96" i="4"/>
  <c r="J92" i="4"/>
  <c r="J89" i="4"/>
  <c r="BK152" i="2"/>
  <c r="BK143" i="2"/>
  <c r="BK140" i="2"/>
  <c r="BK134" i="2"/>
  <c r="BK129" i="2"/>
  <c r="J120" i="2"/>
  <c r="BK109" i="2"/>
  <c r="J98" i="2"/>
  <c r="BK91" i="2"/>
  <c r="F38" i="3"/>
  <c r="BC57" i="1" s="1"/>
  <c r="F36" i="3"/>
  <c r="BA57" i="1" s="1"/>
  <c r="J36" i="13" l="1"/>
  <c r="AW72" i="1" s="1"/>
  <c r="P116" i="2"/>
  <c r="BK171" i="4"/>
  <c r="J171" i="4" s="1"/>
  <c r="J66" i="4" s="1"/>
  <c r="BK85" i="5"/>
  <c r="J85" i="5" s="1"/>
  <c r="J32" i="5" s="1"/>
  <c r="AG60" i="1" s="1"/>
  <c r="R167" i="6"/>
  <c r="R88" i="6" s="1"/>
  <c r="T169" i="8"/>
  <c r="T85" i="9"/>
  <c r="P109" i="10"/>
  <c r="P108" i="10" s="1"/>
  <c r="R164" i="10"/>
  <c r="T85" i="11"/>
  <c r="BK116" i="2"/>
  <c r="J116" i="2" s="1"/>
  <c r="J66" i="2" s="1"/>
  <c r="P118" i="4"/>
  <c r="P117" i="4" s="1"/>
  <c r="R171" i="4"/>
  <c r="R88" i="4" s="1"/>
  <c r="BK115" i="6"/>
  <c r="J115" i="6" s="1"/>
  <c r="J65" i="6" s="1"/>
  <c r="T167" i="6"/>
  <c r="T85" i="7"/>
  <c r="T116" i="8"/>
  <c r="T115" i="8" s="1"/>
  <c r="BK85" i="9"/>
  <c r="J85" i="9" s="1"/>
  <c r="J32" i="9" s="1"/>
  <c r="AG66" i="1" s="1"/>
  <c r="T109" i="10"/>
  <c r="T108" i="10" s="1"/>
  <c r="P85" i="11"/>
  <c r="AU69" i="1"/>
  <c r="T116" i="2"/>
  <c r="R118" i="4"/>
  <c r="R117" i="4"/>
  <c r="T85" i="5"/>
  <c r="R115" i="6"/>
  <c r="R114" i="6" s="1"/>
  <c r="BK85" i="7"/>
  <c r="J85" i="7" s="1"/>
  <c r="J63" i="7" s="1"/>
  <c r="R116" i="8"/>
  <c r="R115" i="8"/>
  <c r="BK85" i="11"/>
  <c r="J85" i="11" s="1"/>
  <c r="J63" i="11" s="1"/>
  <c r="BK97" i="2"/>
  <c r="J97" i="2"/>
  <c r="J65" i="2" s="1"/>
  <c r="R97" i="2"/>
  <c r="R96" i="2"/>
  <c r="T118" i="4"/>
  <c r="T117" i="4" s="1"/>
  <c r="T88" i="4" s="1"/>
  <c r="R85" i="5"/>
  <c r="T115" i="6"/>
  <c r="T114" i="6"/>
  <c r="T88" i="6"/>
  <c r="P116" i="8"/>
  <c r="P115" i="8"/>
  <c r="R169" i="8"/>
  <c r="R88" i="8" s="1"/>
  <c r="R109" i="10"/>
  <c r="R108" i="10"/>
  <c r="R88" i="10"/>
  <c r="BK164" i="10"/>
  <c r="J164" i="10"/>
  <c r="J66" i="10" s="1"/>
  <c r="T97" i="2"/>
  <c r="T96" i="2"/>
  <c r="T88" i="2" s="1"/>
  <c r="P171" i="4"/>
  <c r="P88" i="4" s="1"/>
  <c r="AU59" i="1" s="1"/>
  <c r="P85" i="5"/>
  <c r="AU60" i="1" s="1"/>
  <c r="P115" i="6"/>
  <c r="P114" i="6" s="1"/>
  <c r="P88" i="6" s="1"/>
  <c r="AU62" i="1" s="1"/>
  <c r="P167" i="6"/>
  <c r="P85" i="7"/>
  <c r="AU63" i="1"/>
  <c r="BK116" i="8"/>
  <c r="J116" i="8"/>
  <c r="J65" i="8" s="1"/>
  <c r="BK169" i="8"/>
  <c r="J169" i="8"/>
  <c r="J66" i="8" s="1"/>
  <c r="R85" i="9"/>
  <c r="P164" i="10"/>
  <c r="P88" i="10" s="1"/>
  <c r="AU68" i="1" s="1"/>
  <c r="R85" i="11"/>
  <c r="P104" i="12"/>
  <c r="P103" i="12" s="1"/>
  <c r="P88" i="12" s="1"/>
  <c r="AU71" i="1" s="1"/>
  <c r="T104" i="12"/>
  <c r="T103" i="12" s="1"/>
  <c r="R153" i="12"/>
  <c r="P85" i="13"/>
  <c r="AU72" i="1" s="1"/>
  <c r="P93" i="14"/>
  <c r="P92" i="14"/>
  <c r="P88" i="14" s="1"/>
  <c r="AU73" i="1" s="1"/>
  <c r="BK114" i="14"/>
  <c r="J114" i="14" s="1"/>
  <c r="J66" i="14" s="1"/>
  <c r="P114" i="14"/>
  <c r="BK81" i="15"/>
  <c r="J81" i="15"/>
  <c r="J60" i="15" s="1"/>
  <c r="P81" i="15"/>
  <c r="P80" i="15"/>
  <c r="AU74" i="1" s="1"/>
  <c r="R116" i="2"/>
  <c r="R88" i="2" s="1"/>
  <c r="BK118" i="4"/>
  <c r="J118" i="4"/>
  <c r="J65" i="4"/>
  <c r="T171" i="4"/>
  <c r="BK167" i="6"/>
  <c r="J167" i="6"/>
  <c r="J66" i="6" s="1"/>
  <c r="R85" i="7"/>
  <c r="P169" i="8"/>
  <c r="P88" i="8" s="1"/>
  <c r="AU65" i="1" s="1"/>
  <c r="P85" i="9"/>
  <c r="AU66" i="1"/>
  <c r="BK109" i="10"/>
  <c r="J109" i="10" s="1"/>
  <c r="J65" i="10" s="1"/>
  <c r="T164" i="10"/>
  <c r="T88" i="10" s="1"/>
  <c r="BK104" i="12"/>
  <c r="J104" i="12"/>
  <c r="J65" i="12"/>
  <c r="R104" i="12"/>
  <c r="R103" i="12" s="1"/>
  <c r="R88" i="12" s="1"/>
  <c r="T153" i="12"/>
  <c r="T88" i="12" s="1"/>
  <c r="BK85" i="13"/>
  <c r="J85" i="13" s="1"/>
  <c r="J63" i="13" s="1"/>
  <c r="R85" i="13"/>
  <c r="BK93" i="14"/>
  <c r="J93" i="14" s="1"/>
  <c r="J65" i="14" s="1"/>
  <c r="T93" i="14"/>
  <c r="T92" i="14" s="1"/>
  <c r="R114" i="14"/>
  <c r="T81" i="15"/>
  <c r="T80" i="15" s="1"/>
  <c r="P97" i="2"/>
  <c r="P96" i="2"/>
  <c r="P88" i="2" s="1"/>
  <c r="AU56" i="1" s="1"/>
  <c r="AU55" i="1" s="1"/>
  <c r="BK153" i="12"/>
  <c r="J153" i="12"/>
  <c r="J66" i="12"/>
  <c r="P153" i="12"/>
  <c r="T85" i="13"/>
  <c r="R93" i="14"/>
  <c r="R92" i="14" s="1"/>
  <c r="T114" i="14"/>
  <c r="T88" i="14" s="1"/>
  <c r="R81" i="15"/>
  <c r="R80" i="15"/>
  <c r="E76" i="2"/>
  <c r="BE93" i="2"/>
  <c r="BE127" i="2"/>
  <c r="E50" i="3"/>
  <c r="E76" i="4"/>
  <c r="BE168" i="4"/>
  <c r="BE182" i="4"/>
  <c r="BE191" i="4"/>
  <c r="J81" i="5"/>
  <c r="BE89" i="5"/>
  <c r="F85" i="6"/>
  <c r="BE116" i="6"/>
  <c r="BE122" i="6"/>
  <c r="BE158" i="6"/>
  <c r="BE170" i="6"/>
  <c r="F59" i="7"/>
  <c r="BE86" i="7"/>
  <c r="BE89" i="8"/>
  <c r="BE98" i="8"/>
  <c r="BE110" i="8"/>
  <c r="BE131" i="8"/>
  <c r="BE134" i="8"/>
  <c r="BE151" i="8"/>
  <c r="BE153" i="8"/>
  <c r="BE202" i="8"/>
  <c r="E73" i="9"/>
  <c r="F85" i="10"/>
  <c r="BE114" i="10"/>
  <c r="BE135" i="10"/>
  <c r="BE150" i="10"/>
  <c r="BE157" i="10"/>
  <c r="BE159" i="10"/>
  <c r="BE165" i="10"/>
  <c r="BE169" i="10"/>
  <c r="BE171" i="10"/>
  <c r="BE182" i="10"/>
  <c r="BE194" i="10"/>
  <c r="E50" i="11"/>
  <c r="J58" i="11"/>
  <c r="J56" i="12"/>
  <c r="E76" i="12"/>
  <c r="F85" i="12"/>
  <c r="BE119" i="12"/>
  <c r="BE133" i="12"/>
  <c r="BE139" i="12"/>
  <c r="BE142" i="12"/>
  <c r="BE154" i="12"/>
  <c r="F59" i="2"/>
  <c r="J84" i="2"/>
  <c r="BE140" i="2"/>
  <c r="BE152" i="2"/>
  <c r="BE155" i="2"/>
  <c r="J56" i="3"/>
  <c r="F82" i="3"/>
  <c r="J56" i="4"/>
  <c r="BE89" i="4"/>
  <c r="BE100" i="4"/>
  <c r="BE102" i="4"/>
  <c r="BE114" i="4"/>
  <c r="BE143" i="4"/>
  <c r="BE152" i="4"/>
  <c r="BE172" i="4"/>
  <c r="BE176" i="4"/>
  <c r="J56" i="5"/>
  <c r="BE92" i="5"/>
  <c r="E76" i="6"/>
  <c r="BE103" i="6"/>
  <c r="BE109" i="6"/>
  <c r="BE120" i="6"/>
  <c r="BE128" i="6"/>
  <c r="BE140" i="6"/>
  <c r="BE151" i="6"/>
  <c r="BE155" i="6"/>
  <c r="BE160" i="6"/>
  <c r="BE162" i="6"/>
  <c r="E50" i="7"/>
  <c r="J58" i="7"/>
  <c r="E76" i="8"/>
  <c r="BE94" i="8"/>
  <c r="BE102" i="8"/>
  <c r="BE117" i="8"/>
  <c r="BE170" i="8"/>
  <c r="BE174" i="8"/>
  <c r="BE178" i="8"/>
  <c r="BE204" i="8"/>
  <c r="J58" i="9"/>
  <c r="J56" i="10"/>
  <c r="BE89" i="10"/>
  <c r="BE91" i="10"/>
  <c r="BE95" i="10"/>
  <c r="BE100" i="10"/>
  <c r="BE112" i="10"/>
  <c r="BE116" i="10"/>
  <c r="BE132" i="10"/>
  <c r="BE155" i="10"/>
  <c r="BE191" i="10"/>
  <c r="J56" i="11"/>
  <c r="F59" i="11"/>
  <c r="BE89" i="11"/>
  <c r="BE92" i="11"/>
  <c r="J58" i="12"/>
  <c r="BE105" i="12"/>
  <c r="BE131" i="12"/>
  <c r="BE146" i="12"/>
  <c r="BE148" i="12"/>
  <c r="BE98" i="2"/>
  <c r="BE123" i="2"/>
  <c r="BE125" i="2"/>
  <c r="BE137" i="2"/>
  <c r="BK85" i="3"/>
  <c r="J85" i="3" s="1"/>
  <c r="J63" i="3" s="1"/>
  <c r="F85" i="4"/>
  <c r="BE131" i="4"/>
  <c r="BE154" i="4"/>
  <c r="BE158" i="4"/>
  <c r="BE166" i="4"/>
  <c r="BE174" i="4"/>
  <c r="J56" i="6"/>
  <c r="BE95" i="6"/>
  <c r="BE118" i="6"/>
  <c r="BE153" i="6"/>
  <c r="BE92" i="8"/>
  <c r="BE137" i="8"/>
  <c r="BE145" i="8"/>
  <c r="BE162" i="8"/>
  <c r="BE187" i="8"/>
  <c r="BE193" i="8"/>
  <c r="BE196" i="8"/>
  <c r="F59" i="9"/>
  <c r="E76" i="10"/>
  <c r="BE121" i="10"/>
  <c r="BE148" i="10"/>
  <c r="BE179" i="10"/>
  <c r="BE185" i="10"/>
  <c r="BE95" i="11"/>
  <c r="BE92" i="12"/>
  <c r="BE117" i="12"/>
  <c r="BE121" i="12"/>
  <c r="BE136" i="12"/>
  <c r="BE158" i="12"/>
  <c r="BE167" i="12"/>
  <c r="BE173" i="12"/>
  <c r="BE179" i="12"/>
  <c r="BE188" i="12"/>
  <c r="BE199" i="12"/>
  <c r="BE113" i="12"/>
  <c r="J82" i="2"/>
  <c r="BE117" i="2"/>
  <c r="BE143" i="2"/>
  <c r="BE86" i="3"/>
  <c r="J35" i="3" s="1"/>
  <c r="AV57" i="1" s="1"/>
  <c r="J84" i="4"/>
  <c r="BE94" i="4"/>
  <c r="BE96" i="4"/>
  <c r="BE98" i="4"/>
  <c r="BE123" i="4"/>
  <c r="BE127" i="4"/>
  <c r="BE149" i="4"/>
  <c r="BE156" i="4"/>
  <c r="BE197" i="4"/>
  <c r="J58" i="6"/>
  <c r="BE101" i="6"/>
  <c r="BE124" i="6"/>
  <c r="BE126" i="6"/>
  <c r="BE137" i="6"/>
  <c r="BE164" i="6"/>
  <c r="BE184" i="6"/>
  <c r="BE89" i="7"/>
  <c r="F59" i="8"/>
  <c r="BE100" i="8"/>
  <c r="BE121" i="8"/>
  <c r="BE125" i="8"/>
  <c r="BE127" i="8"/>
  <c r="BE157" i="8"/>
  <c r="BE172" i="8"/>
  <c r="BE176" i="8"/>
  <c r="BE190" i="8"/>
  <c r="BE89" i="9"/>
  <c r="BE92" i="9"/>
  <c r="BE97" i="10"/>
  <c r="BE119" i="10"/>
  <c r="BE146" i="10"/>
  <c r="BE176" i="10"/>
  <c r="BE188" i="10"/>
  <c r="BE94" i="12"/>
  <c r="BE129" i="12"/>
  <c r="BE144" i="12"/>
  <c r="BE156" i="12"/>
  <c r="BE170" i="12"/>
  <c r="BE191" i="12"/>
  <c r="E48" i="15"/>
  <c r="BE89" i="2"/>
  <c r="BE146" i="2"/>
  <c r="BE149" i="2"/>
  <c r="J58" i="3"/>
  <c r="BE125" i="4"/>
  <c r="BE129" i="4"/>
  <c r="BE140" i="4"/>
  <c r="BE162" i="4"/>
  <c r="BE164" i="4"/>
  <c r="BE179" i="4"/>
  <c r="BE188" i="4"/>
  <c r="BE194" i="4"/>
  <c r="F59" i="5"/>
  <c r="BE89" i="6"/>
  <c r="BE91" i="6"/>
  <c r="BE106" i="6"/>
  <c r="BE111" i="6"/>
  <c r="BE134" i="6"/>
  <c r="BE149" i="6"/>
  <c r="BE178" i="6"/>
  <c r="BE190" i="6"/>
  <c r="J79" i="7"/>
  <c r="BE92" i="7"/>
  <c r="J56" i="8"/>
  <c r="J58" i="8"/>
  <c r="BE96" i="8"/>
  <c r="BE104" i="8"/>
  <c r="BE112" i="8"/>
  <c r="BE123" i="8"/>
  <c r="BE140" i="8"/>
  <c r="BE160" i="8"/>
  <c r="BE184" i="8"/>
  <c r="J79" i="9"/>
  <c r="J58" i="10"/>
  <c r="BE93" i="10"/>
  <c r="BE110" i="10"/>
  <c r="BE123" i="10"/>
  <c r="BE137" i="10"/>
  <c r="BE140" i="10"/>
  <c r="BE143" i="10"/>
  <c r="BE161" i="10"/>
  <c r="BE173" i="10"/>
  <c r="BE197" i="10"/>
  <c r="BE202" i="10"/>
  <c r="BE86" i="11"/>
  <c r="BE89" i="12"/>
  <c r="BE97" i="12"/>
  <c r="BE107" i="12"/>
  <c r="BE110" i="12"/>
  <c r="BE115" i="12"/>
  <c r="BE123" i="12"/>
  <c r="BE126" i="12"/>
  <c r="E50" i="13"/>
  <c r="J81" i="13"/>
  <c r="BE89" i="13"/>
  <c r="E50" i="14"/>
  <c r="J52" i="15"/>
  <c r="F55" i="15"/>
  <c r="BE82" i="15"/>
  <c r="BE100" i="2"/>
  <c r="BE103" i="2"/>
  <c r="BE114" i="2"/>
  <c r="BE120" i="2"/>
  <c r="BE134" i="2"/>
  <c r="BE104" i="4"/>
  <c r="BE106" i="4"/>
  <c r="BE109" i="4"/>
  <c r="BE112" i="4"/>
  <c r="BE121" i="4"/>
  <c r="BE160" i="4"/>
  <c r="BE185" i="4"/>
  <c r="E50" i="5"/>
  <c r="BE86" i="5"/>
  <c r="BE93" i="6"/>
  <c r="BE97" i="6"/>
  <c r="BE99" i="6"/>
  <c r="BE131" i="6"/>
  <c r="BE143" i="6"/>
  <c r="BE146" i="6"/>
  <c r="BE168" i="6"/>
  <c r="BE172" i="6"/>
  <c r="BE175" i="6"/>
  <c r="BE181" i="6"/>
  <c r="BE187" i="6"/>
  <c r="BE193" i="6"/>
  <c r="BE107" i="8"/>
  <c r="BE119" i="8"/>
  <c r="BE129" i="8"/>
  <c r="BE142" i="8"/>
  <c r="BE148" i="8"/>
  <c r="BE155" i="8"/>
  <c r="BE164" i="8"/>
  <c r="BE166" i="8"/>
  <c r="BE181" i="8"/>
  <c r="BE199" i="8"/>
  <c r="BE86" i="9"/>
  <c r="BE103" i="10"/>
  <c r="BE105" i="10"/>
  <c r="BE126" i="10"/>
  <c r="BE129" i="10"/>
  <c r="BE152" i="10"/>
  <c r="BE167" i="10"/>
  <c r="BE200" i="10"/>
  <c r="BE150" i="12"/>
  <c r="BE164" i="12"/>
  <c r="BE182" i="12"/>
  <c r="BE196" i="12"/>
  <c r="F59" i="13"/>
  <c r="BE92" i="13"/>
  <c r="J56" i="14"/>
  <c r="J58" i="14"/>
  <c r="F85" i="14"/>
  <c r="BE89" i="14"/>
  <c r="BE94" i="14"/>
  <c r="BE97" i="14"/>
  <c r="BE100" i="14"/>
  <c r="BE103" i="14"/>
  <c r="BE107" i="14"/>
  <c r="BE112" i="14"/>
  <c r="BE115" i="14"/>
  <c r="BE117" i="14"/>
  <c r="BE119" i="14"/>
  <c r="J54" i="15"/>
  <c r="BE84" i="15"/>
  <c r="BE85" i="15"/>
  <c r="BE90" i="15"/>
  <c r="BE91" i="15"/>
  <c r="BE91" i="2"/>
  <c r="BE105" i="2"/>
  <c r="BE107" i="2"/>
  <c r="BE109" i="2"/>
  <c r="BE112" i="2"/>
  <c r="BE129" i="2"/>
  <c r="BE131" i="2"/>
  <c r="BE92" i="4"/>
  <c r="BE119" i="4"/>
  <c r="BE134" i="4"/>
  <c r="BE137" i="4"/>
  <c r="BE146" i="4"/>
  <c r="BE100" i="12"/>
  <c r="BE161" i="12"/>
  <c r="BE176" i="12"/>
  <c r="BE185" i="12"/>
  <c r="BE194" i="12"/>
  <c r="J56" i="13"/>
  <c r="BE86" i="13"/>
  <c r="BE105" i="14"/>
  <c r="BE110" i="14"/>
  <c r="BB73" i="1"/>
  <c r="BE87" i="15"/>
  <c r="BE88" i="15"/>
  <c r="F36" i="4"/>
  <c r="BA59" i="1" s="1"/>
  <c r="F38" i="9"/>
  <c r="BC66" i="1"/>
  <c r="J36" i="11"/>
  <c r="AW69" i="1" s="1"/>
  <c r="F37" i="9"/>
  <c r="BB66" i="1" s="1"/>
  <c r="F39" i="9"/>
  <c r="BD66" i="1" s="1"/>
  <c r="F36" i="6"/>
  <c r="BA62" i="1"/>
  <c r="J36" i="14"/>
  <c r="AW73" i="1" s="1"/>
  <c r="F37" i="2"/>
  <c r="BB56" i="1"/>
  <c r="BB55" i="1"/>
  <c r="F38" i="5"/>
  <c r="BC60" i="1" s="1"/>
  <c r="F37" i="6"/>
  <c r="BB62" i="1" s="1"/>
  <c r="F38" i="10"/>
  <c r="BC68" i="1"/>
  <c r="F36" i="7"/>
  <c r="BA63" i="1" s="1"/>
  <c r="F39" i="8"/>
  <c r="BD65" i="1" s="1"/>
  <c r="F37" i="12"/>
  <c r="BB71" i="1" s="1"/>
  <c r="J36" i="6"/>
  <c r="AW62" i="1"/>
  <c r="F39" i="6"/>
  <c r="BD62" i="1"/>
  <c r="J36" i="10"/>
  <c r="AW68" i="1" s="1"/>
  <c r="F37" i="4"/>
  <c r="BB59" i="1" s="1"/>
  <c r="F38" i="12"/>
  <c r="BC71" i="1" s="1"/>
  <c r="F36" i="15"/>
  <c r="BC74" i="1"/>
  <c r="F38" i="13"/>
  <c r="BC72" i="1" s="1"/>
  <c r="F38" i="14"/>
  <c r="BC73" i="1" s="1"/>
  <c r="F36" i="2"/>
  <c r="BA56" i="1" s="1"/>
  <c r="BA55" i="1" s="1"/>
  <c r="AW55" i="1" s="1"/>
  <c r="F35" i="15"/>
  <c r="BB74" i="1" s="1"/>
  <c r="AS54" i="1"/>
  <c r="F38" i="7"/>
  <c r="BC63" i="1" s="1"/>
  <c r="F38" i="8"/>
  <c r="BC65" i="1" s="1"/>
  <c r="J36" i="12"/>
  <c r="AW71" i="1"/>
  <c r="F37" i="5"/>
  <c r="BB60" i="1" s="1"/>
  <c r="J36" i="4"/>
  <c r="AW59" i="1"/>
  <c r="J36" i="5"/>
  <c r="AW60" i="1" s="1"/>
  <c r="F39" i="5"/>
  <c r="BD60" i="1" s="1"/>
  <c r="F37" i="15"/>
  <c r="BD74" i="1"/>
  <c r="F36" i="10"/>
  <c r="BA68" i="1"/>
  <c r="F36" i="13"/>
  <c r="BA72" i="1" s="1"/>
  <c r="J34" i="15"/>
  <c r="AW74" i="1"/>
  <c r="J36" i="3"/>
  <c r="AW57" i="1"/>
  <c r="F36" i="11"/>
  <c r="BA69" i="1" s="1"/>
  <c r="F36" i="9"/>
  <c r="BA66" i="1" s="1"/>
  <c r="F37" i="7"/>
  <c r="BB63" i="1" s="1"/>
  <c r="F36" i="12"/>
  <c r="BA71" i="1"/>
  <c r="F36" i="5"/>
  <c r="BA60" i="1" s="1"/>
  <c r="F39" i="14"/>
  <c r="BD73" i="1" s="1"/>
  <c r="F39" i="13"/>
  <c r="BD72" i="1" s="1"/>
  <c r="F39" i="2"/>
  <c r="BD56" i="1"/>
  <c r="BD55" i="1"/>
  <c r="F36" i="8"/>
  <c r="BA65" i="1" s="1"/>
  <c r="F37" i="11"/>
  <c r="BB69" i="1" s="1"/>
  <c r="F39" i="7"/>
  <c r="BD63" i="1" s="1"/>
  <c r="F39" i="10"/>
  <c r="BD68" i="1"/>
  <c r="J36" i="8"/>
  <c r="AW65" i="1" s="1"/>
  <c r="F39" i="12"/>
  <c r="BD71" i="1" s="1"/>
  <c r="F38" i="11"/>
  <c r="BC69" i="1" s="1"/>
  <c r="F38" i="4"/>
  <c r="BC59" i="1" s="1"/>
  <c r="F39" i="4"/>
  <c r="BD59" i="1" s="1"/>
  <c r="J36" i="2"/>
  <c r="AW56" i="1"/>
  <c r="J36" i="9"/>
  <c r="AW66" i="1" s="1"/>
  <c r="F39" i="11"/>
  <c r="BD69" i="1" s="1"/>
  <c r="F34" i="15"/>
  <c r="BA74" i="1" s="1"/>
  <c r="F38" i="6"/>
  <c r="BC62" i="1"/>
  <c r="F36" i="14"/>
  <c r="BA73" i="1"/>
  <c r="F38" i="2"/>
  <c r="BC56" i="1" s="1"/>
  <c r="BC55" i="1" s="1"/>
  <c r="F37" i="10"/>
  <c r="BB68" i="1"/>
  <c r="J36" i="7"/>
  <c r="AW63" i="1" s="1"/>
  <c r="F37" i="8"/>
  <c r="BB65" i="1" s="1"/>
  <c r="F37" i="13"/>
  <c r="BB72" i="1" s="1"/>
  <c r="R88" i="14" l="1"/>
  <c r="T88" i="8"/>
  <c r="BK114" i="6"/>
  <c r="J114" i="6" s="1"/>
  <c r="J64" i="6" s="1"/>
  <c r="BK115" i="8"/>
  <c r="J115" i="8"/>
  <c r="J64" i="8" s="1"/>
  <c r="J63" i="5"/>
  <c r="BK103" i="12"/>
  <c r="J103" i="12"/>
  <c r="J64" i="12" s="1"/>
  <c r="BK92" i="14"/>
  <c r="J92" i="14"/>
  <c r="J64" i="14"/>
  <c r="J63" i="9"/>
  <c r="BK96" i="2"/>
  <c r="J96" i="2"/>
  <c r="J64" i="2"/>
  <c r="BK117" i="4"/>
  <c r="J117" i="4"/>
  <c r="J64" i="4"/>
  <c r="BK108" i="10"/>
  <c r="J108" i="10" s="1"/>
  <c r="J64" i="10" s="1"/>
  <c r="BK80" i="15"/>
  <c r="J80" i="15"/>
  <c r="J59" i="15" s="1"/>
  <c r="J32" i="11"/>
  <c r="AG69" i="1"/>
  <c r="BD70" i="1"/>
  <c r="BD61" i="1"/>
  <c r="AU67" i="1"/>
  <c r="F35" i="10"/>
  <c r="AZ68" i="1"/>
  <c r="J35" i="14"/>
  <c r="AV73" i="1" s="1"/>
  <c r="AT73" i="1" s="1"/>
  <c r="J32" i="7"/>
  <c r="AG63" i="1" s="1"/>
  <c r="J32" i="13"/>
  <c r="AG72" i="1" s="1"/>
  <c r="BC67" i="1"/>
  <c r="AY67" i="1" s="1"/>
  <c r="BA58" i="1"/>
  <c r="AW58" i="1" s="1"/>
  <c r="BB58" i="1"/>
  <c r="AX58" i="1" s="1"/>
  <c r="BB61" i="1"/>
  <c r="AX61" i="1" s="1"/>
  <c r="BA67" i="1"/>
  <c r="AW67" i="1" s="1"/>
  <c r="F35" i="5"/>
  <c r="AZ60" i="1" s="1"/>
  <c r="BA70" i="1"/>
  <c r="AW70" i="1" s="1"/>
  <c r="F35" i="8"/>
  <c r="AZ65" i="1"/>
  <c r="F35" i="3"/>
  <c r="AZ57" i="1" s="1"/>
  <c r="BD58" i="1"/>
  <c r="F35" i="6"/>
  <c r="AZ62" i="1"/>
  <c r="J35" i="11"/>
  <c r="AV69" i="1" s="1"/>
  <c r="AT69" i="1" s="1"/>
  <c r="BC58" i="1"/>
  <c r="AY58" i="1" s="1"/>
  <c r="BD67" i="1"/>
  <c r="J35" i="4"/>
  <c r="AV59" i="1"/>
  <c r="AT59" i="1" s="1"/>
  <c r="BD64" i="1"/>
  <c r="AU70" i="1"/>
  <c r="J33" i="15"/>
  <c r="AV74" i="1" s="1"/>
  <c r="AT74" i="1" s="1"/>
  <c r="J32" i="3"/>
  <c r="AG57" i="1"/>
  <c r="AX55" i="1"/>
  <c r="AY55" i="1"/>
  <c r="AU58" i="1"/>
  <c r="F35" i="9"/>
  <c r="AZ66" i="1" s="1"/>
  <c r="J35" i="6"/>
  <c r="AV62" i="1"/>
  <c r="AT62" i="1"/>
  <c r="J35" i="12"/>
  <c r="AV71" i="1" s="1"/>
  <c r="AT71" i="1" s="1"/>
  <c r="J35" i="7"/>
  <c r="AV63" i="1" s="1"/>
  <c r="AT63" i="1" s="1"/>
  <c r="F33" i="15"/>
  <c r="AZ74" i="1"/>
  <c r="BC64" i="1"/>
  <c r="AY64" i="1" s="1"/>
  <c r="F35" i="4"/>
  <c r="AZ59" i="1" s="1"/>
  <c r="F35" i="13"/>
  <c r="AZ72" i="1" s="1"/>
  <c r="BC70" i="1"/>
  <c r="AY70" i="1"/>
  <c r="J35" i="9"/>
  <c r="AV66" i="1" s="1"/>
  <c r="AT66" i="1" s="1"/>
  <c r="BB67" i="1"/>
  <c r="AX67" i="1" s="1"/>
  <c r="J35" i="10"/>
  <c r="AV68" i="1"/>
  <c r="AT68" i="1"/>
  <c r="BC61" i="1"/>
  <c r="AY61" i="1" s="1"/>
  <c r="BA64" i="1"/>
  <c r="AW64" i="1"/>
  <c r="BB70" i="1"/>
  <c r="AX70" i="1" s="1"/>
  <c r="F35" i="12"/>
  <c r="AZ71" i="1"/>
  <c r="J35" i="5"/>
  <c r="AV60" i="1" s="1"/>
  <c r="AT60" i="1" s="1"/>
  <c r="AT57" i="1"/>
  <c r="J35" i="13"/>
  <c r="AV72" i="1" s="1"/>
  <c r="AT72" i="1" s="1"/>
  <c r="AU61" i="1"/>
  <c r="F35" i="11"/>
  <c r="AZ69" i="1" s="1"/>
  <c r="BA61" i="1"/>
  <c r="AW61" i="1" s="1"/>
  <c r="AU64" i="1"/>
  <c r="F35" i="7"/>
  <c r="AZ63" i="1" s="1"/>
  <c r="J35" i="8"/>
  <c r="AV65" i="1" s="1"/>
  <c r="AT65" i="1" s="1"/>
  <c r="F35" i="2"/>
  <c r="AZ56" i="1" s="1"/>
  <c r="BB64" i="1"/>
  <c r="AX64" i="1" s="1"/>
  <c r="J35" i="2"/>
  <c r="AV56" i="1"/>
  <c r="AT56" i="1" s="1"/>
  <c r="F35" i="14"/>
  <c r="AZ73" i="1"/>
  <c r="J41" i="11" l="1"/>
  <c r="J41" i="7"/>
  <c r="J41" i="13"/>
  <c r="BK88" i="6"/>
  <c r="J88" i="6" s="1"/>
  <c r="J63" i="6" s="1"/>
  <c r="J41" i="5"/>
  <c r="BK88" i="10"/>
  <c r="J88" i="10" s="1"/>
  <c r="J32" i="10" s="1"/>
  <c r="AG68" i="1" s="1"/>
  <c r="AN68" i="1" s="1"/>
  <c r="BK88" i="14"/>
  <c r="J88" i="14"/>
  <c r="J63" i="14"/>
  <c r="J41" i="9"/>
  <c r="BK88" i="4"/>
  <c r="J88" i="4"/>
  <c r="J63" i="4" s="1"/>
  <c r="J41" i="3"/>
  <c r="BK88" i="2"/>
  <c r="J88" i="2"/>
  <c r="BK88" i="8"/>
  <c r="J88" i="8" s="1"/>
  <c r="J32" i="8" s="1"/>
  <c r="AG65" i="1" s="1"/>
  <c r="AN65" i="1" s="1"/>
  <c r="BK88" i="12"/>
  <c r="J88" i="12"/>
  <c r="J63" i="12" s="1"/>
  <c r="BB54" i="1"/>
  <c r="W31" i="1" s="1"/>
  <c r="AN60" i="1"/>
  <c r="AN66" i="1"/>
  <c r="BD54" i="1"/>
  <c r="W33" i="1" s="1"/>
  <c r="BC54" i="1"/>
  <c r="AY54" i="1" s="1"/>
  <c r="AU54" i="1"/>
  <c r="AN69" i="1"/>
  <c r="AN63" i="1"/>
  <c r="AN72" i="1"/>
  <c r="AN57" i="1"/>
  <c r="AZ55" i="1"/>
  <c r="AV55" i="1" s="1"/>
  <c r="AT55" i="1" s="1"/>
  <c r="AZ70" i="1"/>
  <c r="AV70" i="1" s="1"/>
  <c r="AT70" i="1" s="1"/>
  <c r="AZ58" i="1"/>
  <c r="AV58" i="1" s="1"/>
  <c r="AT58" i="1" s="1"/>
  <c r="J32" i="2"/>
  <c r="AG56" i="1" s="1"/>
  <c r="AN56" i="1" s="1"/>
  <c r="AZ61" i="1"/>
  <c r="AV61" i="1" s="1"/>
  <c r="AT61" i="1" s="1"/>
  <c r="BA54" i="1"/>
  <c r="W30" i="1" s="1"/>
  <c r="AZ64" i="1"/>
  <c r="AV64" i="1" s="1"/>
  <c r="AT64" i="1" s="1"/>
  <c r="AZ67" i="1"/>
  <c r="AV67" i="1" s="1"/>
  <c r="AT67" i="1" s="1"/>
  <c r="J30" i="15"/>
  <c r="AG74" i="1" s="1"/>
  <c r="AN74" i="1" s="1"/>
  <c r="J41" i="8" l="1"/>
  <c r="J63" i="8"/>
  <c r="J41" i="10"/>
  <c r="J63" i="2"/>
  <c r="J63" i="10"/>
  <c r="J39" i="15"/>
  <c r="J41" i="2"/>
  <c r="AX54" i="1"/>
  <c r="AZ54" i="1"/>
  <c r="W29" i="1" s="1"/>
  <c r="J32" i="12"/>
  <c r="AG71" i="1"/>
  <c r="AN71" i="1"/>
  <c r="AW54" i="1"/>
  <c r="AK30" i="1" s="1"/>
  <c r="AG55" i="1"/>
  <c r="AG64" i="1"/>
  <c r="AN64" i="1"/>
  <c r="W32" i="1"/>
  <c r="J32" i="4"/>
  <c r="AG59" i="1"/>
  <c r="AN59" i="1"/>
  <c r="J32" i="6"/>
  <c r="AG62" i="1"/>
  <c r="AN62" i="1" s="1"/>
  <c r="AG67" i="1"/>
  <c r="AN67" i="1" s="1"/>
  <c r="J32" i="14"/>
  <c r="AG73" i="1" s="1"/>
  <c r="AN73" i="1" s="1"/>
  <c r="J41" i="4" l="1"/>
  <c r="J41" i="6"/>
  <c r="AN55" i="1"/>
  <c r="J41" i="14"/>
  <c r="J41" i="12"/>
  <c r="AG70" i="1"/>
  <c r="AN70" i="1"/>
  <c r="AG61" i="1"/>
  <c r="AN61" i="1" s="1"/>
  <c r="AV54" i="1"/>
  <c r="AK29" i="1" s="1"/>
  <c r="AG58" i="1"/>
  <c r="AN58" i="1" s="1"/>
  <c r="AG54" i="1" l="1"/>
  <c r="AK26" i="1" s="1"/>
  <c r="AK35" i="1" s="1"/>
  <c r="AT54" i="1"/>
  <c r="AN54" i="1" l="1"/>
</calcChain>
</file>

<file path=xl/comments1.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2.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2"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3.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2"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4.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2"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5.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2"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5"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6.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2"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sharedStrings.xml><?xml version="1.0" encoding="utf-8"?>
<sst xmlns="http://schemas.openxmlformats.org/spreadsheetml/2006/main" count="9124" uniqueCount="834">
  <si>
    <t>Export Komplet</t>
  </si>
  <si>
    <t>VZ</t>
  </si>
  <si>
    <t>2.0</t>
  </si>
  <si>
    <t>ZAMOK</t>
  </si>
  <si>
    <t>False</t>
  </si>
  <si>
    <t>{499861f5-e4c2-4941-bb2d-4773d1949a5c}</t>
  </si>
  <si>
    <t>0,01</t>
  </si>
  <si>
    <t>21</t>
  </si>
  <si>
    <t>15</t>
  </si>
  <si>
    <t>REKAPITULACE STAVBY</t>
  </si>
  <si>
    <t>v ---  níže se nacházejí doplnkové a pomocné údaje k sestavám  --- v</t>
  </si>
  <si>
    <t>Návod na vyplnění</t>
  </si>
  <si>
    <t>0,001</t>
  </si>
  <si>
    <t>Kód:</t>
  </si>
  <si>
    <t>65421046</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</si>
  <si>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</si>
  <si>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</si>
  <si>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kolejí a výhybek v úseku Veselí nad Lužnicí - J. Hradec na trati Veselí nad Lužnicí - H. Cerekev</t>
  </si>
  <si>
    <t>KSO:</t>
  </si>
  <si>
    <t>824</t>
  </si>
  <si>
    <t>CC-CZ:</t>
  </si>
  <si>
    <t>212</t>
  </si>
  <si>
    <t>Místo:</t>
  </si>
  <si>
    <t xml:space="preserve">trať 225 dle JŘ, TÚ Veselí n/L- Počátky-Žirovnice </t>
  </si>
  <si>
    <t>Datum:</t>
  </si>
  <si>
    <t>29. 4. 2021</t>
  </si>
  <si>
    <t>Zadavatel:</t>
  </si>
  <si>
    <t>IČ:</t>
  </si>
  <si>
    <t>70994234</t>
  </si>
  <si>
    <t>Správa železnic, státní organizace, OŘ Plzeň</t>
  </si>
  <si>
    <t>DIČ:</t>
  </si>
  <si>
    <t>CZ70994234</t>
  </si>
  <si>
    <t>Uchazeč:</t>
  </si>
  <si>
    <t>Vyplň údaj</t>
  </si>
  <si>
    <t>Projektant:</t>
  </si>
  <si>
    <t/>
  </si>
  <si>
    <t xml:space="preserve"> </t>
  </si>
  <si>
    <t>True</t>
  </si>
  <si>
    <t>Zpracovatel:</t>
  </si>
  <si>
    <t>Libor Brabenec</t>
  </si>
  <si>
    <t>Poznámka:</t>
  </si>
  <si>
    <t xml:space="preserve">Soupis prací je sestaven s využitím Cenové soustavy "Sborník pro údržbu a opravy železniční infrastruktury". Položky, které pochází z této cenové soustavy, jsou ve sloupci 'Cenová soustava' označeny popisem 'Sborník UOŽI' a úrovní příslušného kalendářního pololetí. Veškeré další informace vymezující popis a podmínky použití těchto položek z Cenové soustavy, které nejsou uvedeny přímo v soupisu prací, jsou neomezeně dálkově k dispozici na www.sfdi.cz, sekce 'Pravidla, metodiky a ceníky'._x000D_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</si>
  <si>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</si>
  <si>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</si>
  <si>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</si>
  <si>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</si>
  <si>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</si>
  <si>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</si>
  <si>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</si>
  <si>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</si>
  <si>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</si>
  <si>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</si>
  <si>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</si>
  <si>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</si>
  <si>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</si>
  <si>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</si>
  <si>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</si>
  <si>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</si>
  <si>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</si>
  <si>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</si>
  <si>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</si>
  <si>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</si>
  <si>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</si>
  <si>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</si>
  <si>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</si>
  <si>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</si>
  <si>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</si>
  <si>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</si>
  <si>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</si>
  <si>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</si>
  <si>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</si>
  <si>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</si>
  <si>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</si>
  <si>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</si>
  <si>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</si>
  <si>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</si>
  <si>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</si>
  <si>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</si>
  <si>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</si>
  <si>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</si>
  <si>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</si>
  <si>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SVK v úseku Doňov - Kardašova Řečice km 10,150 - 10,750 L +  P pás</t>
  </si>
  <si>
    <t>STA</t>
  </si>
  <si>
    <t>1</t>
  </si>
  <si>
    <t>{ad0d6352-b510-4a79-a62d-6a9810c58788}</t>
  </si>
  <si>
    <t>2</t>
  </si>
  <si>
    <t>/</t>
  </si>
  <si>
    <t>SO 01.1</t>
  </si>
  <si>
    <t>Železniční svršek</t>
  </si>
  <si>
    <t>Soupis</t>
  </si>
  <si>
    <t>{71af473c-b233-45e9-8091-db96f456da0e}</t>
  </si>
  <si>
    <t>SO 01.2</t>
  </si>
  <si>
    <t>Materíál dodávaný zadavatelem - NEOCEŇOVAT!</t>
  </si>
  <si>
    <t>{614899b9-e42f-4689-8c8e-d4630478e570}</t>
  </si>
  <si>
    <t>SO 02</t>
  </si>
  <si>
    <t>TSO přejezdu v žst. Kardašova Řečice 1. SK, km 13,191 - P6148</t>
  </si>
  <si>
    <t>{42a5e929-6c4b-4558-b378-1c07bc939612}</t>
  </si>
  <si>
    <t>SO 02.1</t>
  </si>
  <si>
    <t>{7d75df05-d2c0-4581-a055-fb98568d83bc}</t>
  </si>
  <si>
    <t>SO 02.2</t>
  </si>
  <si>
    <t>{8c9c3636-b004-47c0-89f2-56d78e535842}</t>
  </si>
  <si>
    <t>SO 03</t>
  </si>
  <si>
    <t>TSO přejezdu v žst. Kardašova Řečice 3. SK, km 13,191 - P6148</t>
  </si>
  <si>
    <t>{164c0079-b775-405f-93c3-c2ecd309df73}</t>
  </si>
  <si>
    <t>SO 03.1</t>
  </si>
  <si>
    <t>{d61cb769-9f6e-48b2-ab12-9683f7cbf56e}</t>
  </si>
  <si>
    <t>SO 03.2</t>
  </si>
  <si>
    <t>{b212cc61-1957-421f-8150-21ca57c76c8e}</t>
  </si>
  <si>
    <t>SO 04</t>
  </si>
  <si>
    <t>TSO přejezdu Bednáreček zastávka, km 41,665 - P6181</t>
  </si>
  <si>
    <t>{4ef347f7-0e69-4c6f-b17d-d366b8c2e9ec}</t>
  </si>
  <si>
    <t>SO 04.1</t>
  </si>
  <si>
    <t>{30a5a1fa-2b78-4b91-a9af-7acda3e9d8c1}</t>
  </si>
  <si>
    <t>SO 04.2</t>
  </si>
  <si>
    <t>{d741dbbe-4299-45e0-8762-e77dc1944f5b}</t>
  </si>
  <si>
    <t>SO 05</t>
  </si>
  <si>
    <t>TSO přejezdu, km 42,135 - P6182</t>
  </si>
  <si>
    <t>{9998dc10-7f46-42c5-9d8b-871aad75b7e2}</t>
  </si>
  <si>
    <t>SO 05.1</t>
  </si>
  <si>
    <t>{790a86c0-5a06-4bc2-9d99-135fec7811ca}</t>
  </si>
  <si>
    <t>SO 05.2</t>
  </si>
  <si>
    <t>{0bf69367-95af-4602-9bd7-cf958093a9b5}</t>
  </si>
  <si>
    <t>SO 06</t>
  </si>
  <si>
    <t>SVP a SVK v úseku V. Ratmírov - J. Hradec km 22,791 - 24,132</t>
  </si>
  <si>
    <t>{3c768ed4-7d6f-4699-a015-200e1a0b62b0}</t>
  </si>
  <si>
    <t>SO 06.1</t>
  </si>
  <si>
    <t>{52bd5eef-e00b-4efd-8c69-eb973ccf3db1}</t>
  </si>
  <si>
    <t>SO 06.2</t>
  </si>
  <si>
    <t>{95f18b62-bc8c-4c2c-8b28-cdbecacd5c5b}</t>
  </si>
  <si>
    <t>SO 06.3</t>
  </si>
  <si>
    <t>Železniční svršek - NÁSLEDNÁ úprava GPK</t>
  </si>
  <si>
    <t>{e6a5d683-bd25-4fa5-9bce-7107131da434}</t>
  </si>
  <si>
    <t>VON</t>
  </si>
  <si>
    <t>Vedlejší a ostatní náklady</t>
  </si>
  <si>
    <t>{03575d9a-d7ab-4d5e-badd-f3cf8d239305}</t>
  </si>
  <si>
    <t>KRYCÍ LIST SOUPISU PRACÍ</t>
  </si>
  <si>
    <t>Objekt:</t>
  </si>
  <si>
    <t>SO 01 - SVK v úseku Doňov - Kardašova Řečice km 10,150 - 10,750 L +  P pás</t>
  </si>
  <si>
    <t>Soupis:</t>
  </si>
  <si>
    <t>SO 01.1 - Železniční svršek</t>
  </si>
  <si>
    <t>trať 225 dle JŘ, TÚ Doňov - K. Řečice</t>
  </si>
  <si>
    <t xml:space="preserve">Správa železnic, s. o., OŘ Plzeň </t>
  </si>
  <si>
    <t>CZ70994234</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</si>
  <si>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</si>
  <si>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</si>
  <si>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</si>
  <si>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</si>
  <si>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</si>
  <si>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</si>
  <si>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</si>
  <si>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</si>
  <si>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</si>
  <si>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</si>
  <si>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</si>
  <si>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</si>
  <si>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</si>
  <si>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</si>
  <si>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</si>
  <si>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</si>
  <si>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</si>
  <si>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</si>
  <si>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</si>
  <si>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</si>
  <si>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
  </si>
  <si>
    <t>5958128010</t>
  </si>
  <si>
    <t>Komplety ŽS 4 (šroub RS 1, matice M 24, podložka Fe6, svěrka ŽS4)</t>
  </si>
  <si>
    <t>kus</t>
  </si>
  <si>
    <t>Sborník UOŽI 01 2021</t>
  </si>
  <si>
    <t>8</t>
  </si>
  <si>
    <t>ROZPOCET</t>
  </si>
  <si>
    <t>4</t>
  </si>
  <si>
    <t>1015231334</t>
  </si>
  <si>
    <t>VV</t>
  </si>
  <si>
    <t>20*1</t>
  </si>
  <si>
    <t>5958158005</t>
  </si>
  <si>
    <t>Podložka pryžová pod patu kolejnice S49  183/126/6</t>
  </si>
  <si>
    <t>-1632487144</t>
  </si>
  <si>
    <t>1810*1</t>
  </si>
  <si>
    <t>3</t>
  </si>
  <si>
    <t>5955101000</t>
  </si>
  <si>
    <t>Kamenivo drcené štěrk frakce 31,5/63 třídy BI</t>
  </si>
  <si>
    <t>t</t>
  </si>
  <si>
    <t>-894444529</t>
  </si>
  <si>
    <t>P</t>
  </si>
  <si>
    <t xml:space="preserve">Poznámka k položce:_x000D_
72 m3  ( 2 SA vozů )  </t>
  </si>
  <si>
    <t>2*36*1,5</t>
  </si>
  <si>
    <t>HSV</t>
  </si>
  <si>
    <t>Práce a dodávky HSV</t>
  </si>
  <si>
    <t>5</t>
  </si>
  <si>
    <t>Komunikace pozemní</t>
  </si>
  <si>
    <t>K</t>
  </si>
  <si>
    <t>5907020485</t>
  </si>
  <si>
    <t>Souvislá výměna kolejnic současně s výměnou pryžové podložky tv. S49 rozdělení "c".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</si>
  <si>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m</t>
  </si>
  <si>
    <t>475420383</t>
  </si>
  <si>
    <t>1200*1</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</si>
  <si>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</si>
  <si>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</si>
  <si>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</si>
  <si>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-1142659579</t>
  </si>
  <si>
    <t xml:space="preserve">Poznámka k položce:_x000D_
72 m3  (2 SA vozů )  </t>
  </si>
  <si>
    <t>2*36</t>
  </si>
  <si>
    <t>6</t>
  </si>
  <si>
    <t>5907050120</t>
  </si>
  <si>
    <t>Dělení kolejnic kyslíkem soustavy S49 nebo T. Poznámka: 1. V cenách jsou započteny náklady na manipulaci, podložení, označení a provedení řezu kolejnice.</t>
  </si>
  <si>
    <t>-617518489</t>
  </si>
  <si>
    <t>2*25</t>
  </si>
  <si>
    <t>7</t>
  </si>
  <si>
    <t>5910040310</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</si>
  <si>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</si>
  <si>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1873810683</t>
  </si>
  <si>
    <t>(50+600+50)*2</t>
  </si>
  <si>
    <t>5910040410</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</si>
  <si>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</si>
  <si>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1173383958</t>
  </si>
  <si>
    <t>9</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</si>
  <si>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</si>
  <si>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</si>
  <si>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</si>
  <si>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503081629</t>
  </si>
  <si>
    <t xml:space="preserve">Poznámka k položce:_x000D_
8 závěrné svary_x000D_
</t>
  </si>
  <si>
    <t>10+8</t>
  </si>
  <si>
    <t>10</t>
  </si>
  <si>
    <t>5905110010</t>
  </si>
  <si>
    <t>Snížení KL pod patou kolejnice v koleji. Poznámka: 1. V cenách jsou započteny náklady na snížení KL pod patou kolejnice ručně vidlemi. 2. V cenách nejsou obsaženy náklady na doplnění a dodávku kameniva.</t>
  </si>
  <si>
    <t>km</t>
  </si>
  <si>
    <t>422657978</t>
  </si>
  <si>
    <t>0,65*1</t>
  </si>
  <si>
    <t>11</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</si>
  <si>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</si>
  <si>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</si>
  <si>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1050374238</t>
  </si>
  <si>
    <t>OST</t>
  </si>
  <si>
    <t>Ostatní</t>
  </si>
  <si>
    <t>12</t>
  </si>
  <si>
    <t>9903200200</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</si>
  <si>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</si>
  <si>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512</t>
  </si>
  <si>
    <t>-431465130</t>
  </si>
  <si>
    <t>Poznámka k položce:_x000D_
Pro CELOU stavbu!</t>
  </si>
  <si>
    <t>1+1</t>
  </si>
  <si>
    <t>13</t>
  </si>
  <si>
    <t>9903200100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</si>
  <si>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</si>
  <si>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716823759</t>
  </si>
  <si>
    <t>4*1</t>
  </si>
  <si>
    <t>14</t>
  </si>
  <si>
    <t>7592007050</t>
  </si>
  <si>
    <t>Demontáž počítacího bodu (senzoru) RSR 180</t>
  </si>
  <si>
    <t>1999541594</t>
  </si>
  <si>
    <t>1*1</t>
  </si>
  <si>
    <t>7592005050</t>
  </si>
  <si>
    <t>Montáž počítacího bodu (senzoru) RSR 180 - uložení a připevnění na určené místo, seřízení polohy, přezkoušení</t>
  </si>
  <si>
    <t>-644754633</t>
  </si>
  <si>
    <t>16</t>
  </si>
  <si>
    <t>7497371630</t>
  </si>
  <si>
    <t>Demontáže zařízení trakčního vedení svodu propojení nebo ukolejnění na elektrizovaných tratích nebo v kolejových obvodech - demontáž stávajícího zařízení se všemi pomocnými doplňujícími úpravami</t>
  </si>
  <si>
    <t>-231278096</t>
  </si>
  <si>
    <t>19*1</t>
  </si>
  <si>
    <t>17</t>
  </si>
  <si>
    <t>7497351575</t>
  </si>
  <si>
    <t>Montáž přímého ukolejnění svorka se šroubem pro ukolejnění</t>
  </si>
  <si>
    <t>-552430267</t>
  </si>
  <si>
    <t>18</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</si>
  <si>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</si>
  <si>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</si>
  <si>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-705289510</t>
  </si>
  <si>
    <t>Poznámka k položce:_x000D_
Nový ŠTĚRK do žkm stavby</t>
  </si>
  <si>
    <t>19</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</si>
  <si>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</si>
  <si>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</si>
  <si>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-1828535035</t>
  </si>
  <si>
    <t>Poznámka k položce:_x000D_
Nové kolejnice do žkm stavby z K. Řečice</t>
  </si>
  <si>
    <t>59,268*1</t>
  </si>
  <si>
    <t>20</t>
  </si>
  <si>
    <t>9902900400</t>
  </si>
  <si>
    <t>Složení objemnějšího kusového materiálu, vybouraných hmot Poznámka: 1. Ceny jsou určeny pro skládání materiálu z vlastních zásob objednatele.</t>
  </si>
  <si>
    <t>1855129083</t>
  </si>
  <si>
    <t>Poznámka k položce:_x000D_
Manipulace s novými kolejnicemi.</t>
  </si>
  <si>
    <t>59,268</t>
  </si>
  <si>
    <t>9902100700</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</si>
  <si>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</si>
  <si>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-859884823</t>
  </si>
  <si>
    <t>Poznámka k položce:_x000D_
DHM (NOVÁ upevňovadla atd) do žkm stavby</t>
  </si>
  <si>
    <t>0,351*1</t>
  </si>
  <si>
    <t>22</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</si>
  <si>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</si>
  <si>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</si>
  <si>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-458316544</t>
  </si>
  <si>
    <t>Poznámka k položce:_x000D_
Přeprava užitých UPEVŇOVADEL ze žkm stavby do žst. K. Řečice</t>
  </si>
  <si>
    <t>0,351*0,95</t>
  </si>
  <si>
    <t>23</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</si>
  <si>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</si>
  <si>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</si>
  <si>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-2046395943</t>
  </si>
  <si>
    <t>Poznámka k položce:_x000D_
Nakládka užitých kolejnic v žkm stavby před přepravou na mezideponie do K. Řečice</t>
  </si>
  <si>
    <t>(59,268)*0,95</t>
  </si>
  <si>
    <t>24</t>
  </si>
  <si>
    <t>-1563073207</t>
  </si>
  <si>
    <t>Poznámka k položce:_x000D_
Přeprava užitých KOLEJNIC ze žkm stavby do žst.K. Řečice</t>
  </si>
  <si>
    <t>59,268*0,95</t>
  </si>
  <si>
    <t>25</t>
  </si>
  <si>
    <t>2041920149</t>
  </si>
  <si>
    <t>Poznámka k položce:_x000D_
Plasty na skládku</t>
  </si>
  <si>
    <t>0,310*1</t>
  </si>
  <si>
    <t>26</t>
  </si>
  <si>
    <t>9909000400</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</si>
  <si>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</si>
  <si>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841144339</t>
  </si>
  <si>
    <t>0,326*0,95</t>
  </si>
  <si>
    <t>SO 01.2 - Materíál dodávaný zadavatelem - NEOCEŇOVAT!</t>
  </si>
  <si>
    <t>5957104025</t>
  </si>
  <si>
    <t>Kolejnicové pásy třídy R260 tv. 49 E1 délky 75 metrů</t>
  </si>
  <si>
    <t>738413576</t>
  </si>
  <si>
    <t>Poznámka k položce:_x000D_
Dodá zadavatel SŽ, s. o., OŘ Plzeň! _x000D_
Vč. dopravy do žst. Kardašova Řečice._x000D_
_x000D_
N E O C E Ň O V A T !_x000D_
_x000D_
Dopravu do žkm stavby z Kardašova Řečice zajišťuje zhotovitel.</t>
  </si>
  <si>
    <t>16*1</t>
  </si>
  <si>
    <t>SO 02 - TSO přejezdu v žst. Kardašova Řečice 1. SK, km 13,191 - P6148</t>
  </si>
  <si>
    <t>SO 02.1 - Železniční svršek</t>
  </si>
  <si>
    <t>5958140015</t>
  </si>
  <si>
    <t>Podkladnice žebrová tv. R4</t>
  </si>
  <si>
    <t>128</t>
  </si>
  <si>
    <t>529108587</t>
  </si>
  <si>
    <t>Poznámka k položce:_x000D_
Klínová</t>
  </si>
  <si>
    <t>34*1</t>
  </si>
  <si>
    <t>5958158070</t>
  </si>
  <si>
    <t>Podložka polyetylenová pod podkladnici 380/160/2 (S4, R4)</t>
  </si>
  <si>
    <t>-1906143398</t>
  </si>
  <si>
    <t>5958158020</t>
  </si>
  <si>
    <t>Podložka pryžová pod patu kolejnice R65 183/151/6</t>
  </si>
  <si>
    <t>-1208188477</t>
  </si>
  <si>
    <t>68*1</t>
  </si>
  <si>
    <t>5958134075</t>
  </si>
  <si>
    <t>Součásti upevňovací vrtule R1(145)</t>
  </si>
  <si>
    <t>1643127530</t>
  </si>
  <si>
    <t>136*1</t>
  </si>
  <si>
    <t>5958134040</t>
  </si>
  <si>
    <t>Součásti upevňovací kroužek pružný dvojitý Fe 6</t>
  </si>
  <si>
    <t>-1864011777</t>
  </si>
  <si>
    <t>5958125010</t>
  </si>
  <si>
    <t>Komplety s antikorozní úpravou ŽS 4 (svěrka ŽS4, šroub RS 1, matice M24, podložka Fe6)</t>
  </si>
  <si>
    <t>-1897405519</t>
  </si>
  <si>
    <t>4*17</t>
  </si>
  <si>
    <t>5964161015</t>
  </si>
  <si>
    <t>Beton lehce zhutnitelný C 20/25;XC2 vyhovuje i XC1 F5 2 365 2 862</t>
  </si>
  <si>
    <t>-2071348254</t>
  </si>
  <si>
    <t>2*1</t>
  </si>
  <si>
    <t>5964159000</t>
  </si>
  <si>
    <t>Obrubník krajový</t>
  </si>
  <si>
    <t>-526134432</t>
  </si>
  <si>
    <t>12*1</t>
  </si>
  <si>
    <t>5963146025</t>
  </si>
  <si>
    <t>Asfaltový beton ACP 22S 50/70 hrubozrnný podkladní vrstva</t>
  </si>
  <si>
    <t>-1153528374</t>
  </si>
  <si>
    <t>Poznámka k položce:_x000D_
54 m2 ... tzn.3,24 m3</t>
  </si>
  <si>
    <t>54*0,06*2,2</t>
  </si>
  <si>
    <t>5963146000</t>
  </si>
  <si>
    <t>Asfaltový beton ACO 11S 50/70 střednězrnný-obrusná vrstva</t>
  </si>
  <si>
    <t>-198285361</t>
  </si>
  <si>
    <t>Poznámka k položce:_x000D_
54 m2 ... tzn.2,7 m3</t>
  </si>
  <si>
    <t>54*0,05*2,2</t>
  </si>
  <si>
    <t>5963152000</t>
  </si>
  <si>
    <t>Asfaltová zálivka pro trhliny a spáry</t>
  </si>
  <si>
    <t>kg</t>
  </si>
  <si>
    <t>-1632665199</t>
  </si>
  <si>
    <t>8*1</t>
  </si>
  <si>
    <t>1050449953</t>
  </si>
  <si>
    <t>Poznámka k položce:_x000D_
1 SA vozy ... 36 m3</t>
  </si>
  <si>
    <t>1*36*1,5</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</si>
  <si>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</si>
  <si>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</si>
  <si>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-421278014</t>
  </si>
  <si>
    <t>36*1</t>
  </si>
  <si>
    <t>-1842569744</t>
  </si>
  <si>
    <t>1854753709</t>
  </si>
  <si>
    <t>0,150*1</t>
  </si>
  <si>
    <t>5906030110</t>
  </si>
  <si>
    <t>Ojedinělá výměna pražce současně s výměnou nebo čištěním KL pražec betonový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</si>
  <si>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-775505138</t>
  </si>
  <si>
    <t>17*1</t>
  </si>
  <si>
    <t>5907015460</t>
  </si>
  <si>
    <t>Ojedinělá výměna kolejnic současně s výměnou pryžové podložky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</si>
  <si>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-434699840</t>
  </si>
  <si>
    <t>2*37,5</t>
  </si>
  <si>
    <t>5907050110</t>
  </si>
  <si>
    <t>Dělení kolejnic kyslíkem soustavy UIC60 nebo R65. Poznámka: 1. V cenách jsou započteny náklady na manipulaci, podložení, označení a provedení řezu kolejnice.</t>
  </si>
  <si>
    <t>2137960155</t>
  </si>
  <si>
    <t>5913035010</t>
  </si>
  <si>
    <t>Demontáž celopryžové přejezdové konstrukce málo zatížené v koleji část vnější a vnitřní bez závěrných zídek. Poznámka: 1. V cenách jsou započteny náklady na demontáž konstrukce, naložení na dopravní prostředek.</t>
  </si>
  <si>
    <t>1397338004</t>
  </si>
  <si>
    <t>Poznámka k položce:_x000D_
Žlábky Strail</t>
  </si>
  <si>
    <t>7,2*1</t>
  </si>
  <si>
    <t>5913235010</t>
  </si>
  <si>
    <t>Dělení AB komunikace řezáním hloubky do 10 cm. Poznámka: 1. V cenách jsou započteny náklady na provedení úkolu.</t>
  </si>
  <si>
    <t>-361155771</t>
  </si>
  <si>
    <t>Poznámka k položce:_x000D_
P6148 1. SK v km 13,191</t>
  </si>
  <si>
    <t>1*7</t>
  </si>
  <si>
    <t>5913240010</t>
  </si>
  <si>
    <t>Odstranění AB komunikace odtěžením nebo frézováním hloubky do 10 cm. Poznámka: 1. V cenách jsou započteny náklady na odtěžení nebo frézování a naložení výzisku na dopravní prostředek.</t>
  </si>
  <si>
    <t>m2</t>
  </si>
  <si>
    <t>-225761956</t>
  </si>
  <si>
    <t>(7*8)+(1*7)+(3*7)</t>
  </si>
  <si>
    <t>5913250010</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</si>
  <si>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</si>
  <si>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1347857695</t>
  </si>
  <si>
    <t>(7*7)+(2*7)</t>
  </si>
  <si>
    <t>5915010020</t>
  </si>
  <si>
    <t>Těžení zeminy nebo horniny železničního spodku v hornině třídy těžitelnosti I skupiny 2. Poznámka: 1. V cenách jsou započteny náklady na těžení a uložení výzisku na terén nebo naložení na dopravní prostředek a uložení na úložišti.</t>
  </si>
  <si>
    <t>-1906123474</t>
  </si>
  <si>
    <t>Poznámka k položce:_x000D_
Pro přejezdové zídky</t>
  </si>
  <si>
    <t>2*(11*1*1)</t>
  </si>
  <si>
    <t>5913040230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</si>
  <si>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</si>
  <si>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1023004302</t>
  </si>
  <si>
    <t>9*1</t>
  </si>
  <si>
    <t>5913030030</t>
  </si>
  <si>
    <t>Montáž dílů přejezdu celopryžového v koleji náběhový klín. Poznámka: 1. V cenách jsou započteny náklady na montáž dílů. 2. V cenách nejsou obsaženy náklady na dodávku materiálu.</t>
  </si>
  <si>
    <t>1334950333</t>
  </si>
  <si>
    <t>5913245010</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</si>
  <si>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</si>
  <si>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199633511</t>
  </si>
  <si>
    <t>3*7</t>
  </si>
  <si>
    <t>27</t>
  </si>
  <si>
    <t>5910040330</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</si>
  <si>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</si>
  <si>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-471066304</t>
  </si>
  <si>
    <t>(50+37,5+50)*2</t>
  </si>
  <si>
    <t>28</t>
  </si>
  <si>
    <t>5910040430</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</si>
  <si>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</si>
  <si>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917519138</t>
  </si>
  <si>
    <t>29</t>
  </si>
  <si>
    <t>5910020110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</si>
  <si>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</si>
  <si>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-1868897268</t>
  </si>
  <si>
    <t>30</t>
  </si>
  <si>
    <t>-1370017098</t>
  </si>
  <si>
    <t>31</t>
  </si>
  <si>
    <t>5913285210</t>
  </si>
  <si>
    <t>Montáž dílů komunikace obrubníku uložení v betonu. Poznámka: 1. V cenách jsou započteny náklady na osazení dlažby nebo obrubníku. 2. V cenách nejsou obsaženy náklady na dodávku materiálu.</t>
  </si>
  <si>
    <t>-2023685312</t>
  </si>
  <si>
    <t>32</t>
  </si>
  <si>
    <t>5906105020</t>
  </si>
  <si>
    <t>Demontáž pražce betonový. Poznámka: 1. V cenách jsou započteny náklady na manipulaci, demontáž, odstrojení do součástí a uložení pražců.</t>
  </si>
  <si>
    <t>-95535005</t>
  </si>
  <si>
    <t>33</t>
  </si>
  <si>
    <t>5999005010</t>
  </si>
  <si>
    <t>Třídění spojovacích a upevňovacích součástí. Poznámka: 1. V cenách jsou započteny náklady na manipulaci, vytřídění a uložení materiálu na úložiště nebo do skladu.</t>
  </si>
  <si>
    <t>1531497201</t>
  </si>
  <si>
    <t>0,487*0,95</t>
  </si>
  <si>
    <t>34</t>
  </si>
  <si>
    <t>5999005020</t>
  </si>
  <si>
    <t>Třídění pražců a kolejnicových podpor. Poznámka: 1. V cenách jsou započteny náklady na manipulaci, vytřídění a uložení materiálu na úložiště nebo do skladu.</t>
  </si>
  <si>
    <t>-1685822595</t>
  </si>
  <si>
    <t>Poznámka k položce:_x000D_
Manipulace s užitými bet. pražci.</t>
  </si>
  <si>
    <t>(17*0,270)*0,95</t>
  </si>
  <si>
    <t>35</t>
  </si>
  <si>
    <t>-339080291</t>
  </si>
  <si>
    <t>3*1</t>
  </si>
  <si>
    <t>36</t>
  </si>
  <si>
    <t>-1164701812</t>
  </si>
  <si>
    <t>37</t>
  </si>
  <si>
    <t>943691129</t>
  </si>
  <si>
    <t>Poznámka k položce:_x000D_
Nový ŠTĚRK + asfalt + beton + beton obrubníky do žkm stavby</t>
  </si>
  <si>
    <t>(1*36*1,5)+18,749</t>
  </si>
  <si>
    <t>38</t>
  </si>
  <si>
    <t>Poznámka k položce:_x000D_
DHM (upevňovadla atd) do žkm stavby</t>
  </si>
  <si>
    <t>0,487*1</t>
  </si>
  <si>
    <t>39</t>
  </si>
  <si>
    <t>181582286</t>
  </si>
  <si>
    <t>Poznámka k položce:_x000D_
Manipulace s užit. bet. pražci + novými kolejnicemi</t>
  </si>
  <si>
    <t>9,092*1</t>
  </si>
  <si>
    <t>40</t>
  </si>
  <si>
    <t>9902100500</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</si>
  <si>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</si>
  <si>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-1822561064</t>
  </si>
  <si>
    <t>Poznámka k položce:_x000D_
asfalt na skládku</t>
  </si>
  <si>
    <t>20,328*1</t>
  </si>
  <si>
    <t>41</t>
  </si>
  <si>
    <t>9902100200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</si>
  <si>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</si>
  <si>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1744093540</t>
  </si>
  <si>
    <t>Poznámka k položce:_x000D_
Štěrk + plasty na skládku</t>
  </si>
  <si>
    <t>110,2+0,577</t>
  </si>
  <si>
    <t>42</t>
  </si>
  <si>
    <t>9909000100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</si>
  <si>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</si>
  <si>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-1991001114</t>
  </si>
  <si>
    <t>Poznámka k položce:_x000D_
štěrk</t>
  </si>
  <si>
    <t>((1*36)+(22))*1,9</t>
  </si>
  <si>
    <t>43</t>
  </si>
  <si>
    <t>9909000200</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</si>
  <si>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</si>
  <si>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477645329</t>
  </si>
  <si>
    <t>Poznámka k položce:_x000D_
Asfalt z P6148 1. SK</t>
  </si>
  <si>
    <t>84*0,11*2,2</t>
  </si>
  <si>
    <t>44</t>
  </si>
  <si>
    <t>Poznámka k položce:_x000D_
vč. Strail částí</t>
  </si>
  <si>
    <t>0,017+0,560</t>
  </si>
  <si>
    <t>SO 02.2 - Materíál dodávaný zadavatelem - NEOCEŇOVAT!</t>
  </si>
  <si>
    <t>5957104005</t>
  </si>
  <si>
    <t>Kolejnicové pásy třídy R260 tv. 60 E2 délky 75 metrů</t>
  </si>
  <si>
    <t>124969649</t>
  </si>
  <si>
    <t>Poznámka k položce:_x000D_
Dodá zadavatel SŽ, s. o., OŘ Plzeň! _x000D_
Vč. dopravy do žst. Kardašova Řečice (km 13,583)._x000D_
_x000D_
N E O C E Ň O V A T !_x000D_
_x000D_
Dopravu do žkm stavby z Kardašova Řečice zajišťuje zhotovitel.</t>
  </si>
  <si>
    <t>5956213030</t>
  </si>
  <si>
    <t>Pražec betonový příčný nevystrojený  užitý tv. SB 8 P</t>
  </si>
  <si>
    <t>-1463343877</t>
  </si>
  <si>
    <t xml:space="preserve">Poznámka k položce:_x000D_
NEVYSTROJENÝ_x000D_
_x000D_
Dodá zadavatel SŽ, s. o., OŘ Plzeň! _x000D_
Vč. dopravy do žst. Kardašova Řečice (km 13,583)._x000D_
_x000D_
N E O C E Ň O V A T !_x000D_
_x000D_
Dopravu do žkm stavby z Kardašova Řečice zajišťuje zhotovitel._x000D_
</t>
  </si>
  <si>
    <t>5963101003.R1</t>
  </si>
  <si>
    <t>Přejezd celopryžový pro zatížené komunikace se závěrnou zídkou tv. T</t>
  </si>
  <si>
    <t>-620143158</t>
  </si>
  <si>
    <t xml:space="preserve">Poznámka k položce:_x000D_
P6148 1. SK - km 13,191_x000D_
_x000D_
Rosehill Rail - Baseplated SW - VNITŘNÍ + VNĚJŠÍ panely vč. závěrných zídek_x000D_
_x000D_
Délka 9,0 m, SB8, UIC 60_x000D_
_x000D_
Dodá zadavatel SŽ, s. o., OŘ Plzeň! _x000D_
_x000D_
N E O C E Ň O V A T !_x000D_
_x000D_
Včetně dopravy do žkm stavby_x000D_
</t>
  </si>
  <si>
    <t>SO 03 - TSO přejezdu v žst. Kardašova Řečice 3. SK, km 13,191 - P6148</t>
  </si>
  <si>
    <t>SO 03.1 - Železniční svršek</t>
  </si>
  <si>
    <t>5958140000</t>
  </si>
  <si>
    <t>Podkladnice žebrová tv. S4</t>
  </si>
  <si>
    <t>-1838791261</t>
  </si>
  <si>
    <t>2*18</t>
  </si>
  <si>
    <t>2056205658</t>
  </si>
  <si>
    <t>72*1</t>
  </si>
  <si>
    <t>144*1</t>
  </si>
  <si>
    <t>4*18</t>
  </si>
  <si>
    <t>Poznámka k položce:_x000D_
42 m2 ... tzn.2,52 m3</t>
  </si>
  <si>
    <t>42*0,06*2,2</t>
  </si>
  <si>
    <t>Poznámka k položce:_x000D_
42 m2 ... tzn.2,1 m3</t>
  </si>
  <si>
    <t>42*0,05*2,2</t>
  </si>
  <si>
    <t>18*1</t>
  </si>
  <si>
    <t>5907015495</t>
  </si>
  <si>
    <t>Ojedinělá výměna kolejnic současně s výměnou pryžové podložky tv. S49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</si>
  <si>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35489214</t>
  </si>
  <si>
    <t>1069334229</t>
  </si>
  <si>
    <t>2+2</t>
  </si>
  <si>
    <t>Poznámka k položce:_x000D_
P6148 3. SK v km 13,191</t>
  </si>
  <si>
    <t>(7*7)+(1*7)</t>
  </si>
  <si>
    <t>(6*7)</t>
  </si>
  <si>
    <t>-942784086</t>
  </si>
  <si>
    <t xml:space="preserve">Poznámka k položce:_x000D_
_x000D_
</t>
  </si>
  <si>
    <t>0,499*0,95</t>
  </si>
  <si>
    <t>(18*0,270)*0,95</t>
  </si>
  <si>
    <t>Poznámka k položce:_x000D_
Nový ŠTĚRK + asfalt + beton do žkm stavby</t>
  </si>
  <si>
    <t>(1*36*1,5)+15,022</t>
  </si>
  <si>
    <t>0,499*1</t>
  </si>
  <si>
    <t>8,564*1</t>
  </si>
  <si>
    <t>Poznámka k položce:_x000D_
Užitý asfalt na skládku</t>
  </si>
  <si>
    <t>13,552*1</t>
  </si>
  <si>
    <t>-1256422534</t>
  </si>
  <si>
    <t>110,2+0,576</t>
  </si>
  <si>
    <t>Poznámka k položce:_x000D_
Asfalt z P6148 3. SK</t>
  </si>
  <si>
    <t>56*0,11*2,2</t>
  </si>
  <si>
    <t>0,016+0,560</t>
  </si>
  <si>
    <t>SO 03.2 - Materíál dodávaný zadavatelem - NEOCEŇOVAT!</t>
  </si>
  <si>
    <t>-680797736</t>
  </si>
  <si>
    <t xml:space="preserve">Poznámka k položce:_x000D_
P6148 3. SK - km 13,191_x000D_
_x000D_
Rosehill Rail - Baseplated SW - VNITŘNÍ + VNĚJŠÍ panely vč. závěrných zídek_x000D_
_x000D_
Délka 9,0 m, SB8, 49 E1_x000D_
_x000D_
Dodá zadavatel SŽ, s. o., OŘ Plzeň! _x000D_
_x000D_
N E O C E Ň O V A T !_x000D_
_x000D_
Včetně dopravy do žkm stavby_x000D_
</t>
  </si>
  <si>
    <t>SO 04 - TSO přejezdu Bednáreček zastávka, km 41,665 - P6181</t>
  </si>
  <si>
    <t>SO 04.1 - Železniční svršek</t>
  </si>
  <si>
    <t>trať 225 dle JŘ, TÚ K. Malíkov - Popelín</t>
  </si>
  <si>
    <t>Poznámka k položce:_x000D_
P6181 v km 41,665</t>
  </si>
  <si>
    <t>2*16</t>
  </si>
  <si>
    <t>16*2</t>
  </si>
  <si>
    <t>64*1</t>
  </si>
  <si>
    <t>128*1</t>
  </si>
  <si>
    <t>4*16</t>
  </si>
  <si>
    <t>Poznámka k položce:_x000D_
22 m2 ... tzn.1,32 m3</t>
  </si>
  <si>
    <t>22*0,06*2,2</t>
  </si>
  <si>
    <t>Poznámka k položce:_x000D_
22 m2 ... tzn.1,1 m3</t>
  </si>
  <si>
    <t>22*0,05*2,2</t>
  </si>
  <si>
    <t>6*1</t>
  </si>
  <si>
    <t>0,300*1</t>
  </si>
  <si>
    <t>5913070010</t>
  </si>
  <si>
    <t>Demontáž betonové přejezdové konstrukce část vnější a vnitřní bez závěrných zídek. Poznámka: 1. V cenách jsou započteny náklady na demontáž konstrukce a naložení na dopravní prostředek.</t>
  </si>
  <si>
    <t>1944462547</t>
  </si>
  <si>
    <t>2*4</t>
  </si>
  <si>
    <t>(4*3,5)+(4*3)</t>
  </si>
  <si>
    <t>(4*3)+(4*2,5)</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</si>
  <si>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</si>
  <si>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</si>
  <si>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1836857699</t>
  </si>
  <si>
    <t>(80+30)*0,20*1</t>
  </si>
  <si>
    <t>2*(9*1*1)</t>
  </si>
  <si>
    <t>4*4</t>
  </si>
  <si>
    <t>(50+25+50)*2</t>
  </si>
  <si>
    <t>5906105010</t>
  </si>
  <si>
    <t>Demontáž pražce dřevěný. Poznámka: 1. V cenách jsou započteny náklady na manipulaci, demontáž, odstrojení do součástí a uložení pražců.</t>
  </si>
  <si>
    <t>-921746793</t>
  </si>
  <si>
    <t>0,444*0,95</t>
  </si>
  <si>
    <t>Poznámka k položce:_x000D_
Manipulace s užitými dřevěnými pražci.</t>
  </si>
  <si>
    <t>16*0,097</t>
  </si>
  <si>
    <t>65410635</t>
  </si>
  <si>
    <t>-158582649</t>
  </si>
  <si>
    <t>-2062524237</t>
  </si>
  <si>
    <t>(1*36*1,5)+5,324+2,429</t>
  </si>
  <si>
    <t>0,444*1</t>
  </si>
  <si>
    <t>2,47+4,320</t>
  </si>
  <si>
    <t>99324852</t>
  </si>
  <si>
    <t>Poznámka k položce:_x000D_
Asfalt + dřev. pražce na skládku</t>
  </si>
  <si>
    <t>6,292+1,552</t>
  </si>
  <si>
    <t>-824232877</t>
  </si>
  <si>
    <t>Poznámka k položce:_x000D_
Štěrk + bet. panely + plasty na skládku</t>
  </si>
  <si>
    <t>144,4+5,672+0,017</t>
  </si>
  <si>
    <t>Poznámka k položce:_x000D_
štěrk + těžení pro zídky + čištění odvod. příkopu</t>
  </si>
  <si>
    <t>((1*36)+18+22)*1,9</t>
  </si>
  <si>
    <t>Poznámka k položce:_x000D_
Asfalt z P6181 v km 41,665</t>
  </si>
  <si>
    <t>26*0,11*2,2</t>
  </si>
  <si>
    <t>45</t>
  </si>
  <si>
    <t>9909000500</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</si>
  <si>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</si>
  <si>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-348835414</t>
  </si>
  <si>
    <t>Poznámka k položce:_x000D_
Panely 2*ŽPP1 + 4*ŽPP2</t>
  </si>
  <si>
    <t>((2*1,555)+(4*0,715))*0,95</t>
  </si>
  <si>
    <t>46</t>
  </si>
  <si>
    <t>9909000300</t>
  </si>
  <si>
    <t>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</si>
  <si>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-827935648</t>
  </si>
  <si>
    <t>47</t>
  </si>
  <si>
    <t>0,014+0,0029</t>
  </si>
  <si>
    <t>SO 04.2 - Materíál dodávaný zadavatelem - NEOCEŇOVAT!</t>
  </si>
  <si>
    <t>5957101050</t>
  </si>
  <si>
    <t>Kolejnice třídy R260 tv. 49 E1 délky 25,000 m</t>
  </si>
  <si>
    <t>598159680</t>
  </si>
  <si>
    <t xml:space="preserve">Poznámka k položce:_x000D_
Dodá zadavatel SŽ, s. o., OŘ Plzeň! _x000D_
Vč. dopravy do žkm stavby._x000D_
_x000D_
N E O C E Ň O V A T !_x000D_
</t>
  </si>
  <si>
    <t xml:space="preserve">Poznámka k položce:_x000D_
NEVYSTROJENÝ_x000D_
_x000D_
Dodá zadavatel SŽ, s. o., OŘ Plzeň! _x000D_
Vč. dopravy do žkm stavby._x000D_
_x000D_
N E O C E Ň O V A T !_x000D_
_x000D_
_x000D_
</t>
  </si>
  <si>
    <t xml:space="preserve">Poznámka k položce:_x000D_
P6181 km 41,665_x000D_
_x000D_
Rosehill Rail - Baseplated SW - VNITŘNÍ + VNĚJŠÍ panely vč. závěrných zídek_x000D_
_x000D_
Délka 7,2 m, SB8, 49 E1_x000D_
_x000D_
Dodá zadavatel SŽ, s. o., OŘ Plzeň! _x000D_
_x000D_
N E O C E Ň O V A T !_x000D_
_x000D_
Včetně dopravy do žkm stavby_x000D_
</t>
  </si>
  <si>
    <t>SO 05 - TSO přejezdu, km 42,135 - P6182</t>
  </si>
  <si>
    <t>SO 05.1 - Železniční svršek</t>
  </si>
  <si>
    <t>0,500*1</t>
  </si>
  <si>
    <t>5906030120</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</si>
  <si>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</si>
  <si>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-1228431506</t>
  </si>
  <si>
    <t>Poznámka k položce:_x000D_
SB8 + SB5</t>
  </si>
  <si>
    <t>42+14</t>
  </si>
  <si>
    <t>466019113</t>
  </si>
  <si>
    <t>6,6*1</t>
  </si>
  <si>
    <t>Poznámka k položce:_x000D_
P6182 v km 42,135</t>
  </si>
  <si>
    <t>1*6</t>
  </si>
  <si>
    <t>(6*6)+(4*6)</t>
  </si>
  <si>
    <t>(5,54*6)+(6*3,5)-0,24</t>
  </si>
  <si>
    <t>(100+50)*0,20*1</t>
  </si>
  <si>
    <t>4*6</t>
  </si>
  <si>
    <t>26+14</t>
  </si>
  <si>
    <t>0,093*0,95</t>
  </si>
  <si>
    <t>40*0,097</t>
  </si>
  <si>
    <t>(1*36*1,5)+7,128+5,940+2,429</t>
  </si>
  <si>
    <t>2,47+12,264+4,018</t>
  </si>
  <si>
    <t>0,093*1</t>
  </si>
  <si>
    <t>332183004</t>
  </si>
  <si>
    <t>Poznámka k položce:_x000D_
Nakládka + doprava 42 ks SB8 už. ze žst. Veselí n/L. do žkm stavby zajišťuje ZHOTOVITEL!</t>
  </si>
  <si>
    <t>12,264*1</t>
  </si>
  <si>
    <t>9902200300</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</si>
  <si>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</si>
  <si>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2049411916</t>
  </si>
  <si>
    <t>Poznámka k položce:_x000D_
Užitý asfalt + dřev. pražce na skládku</t>
  </si>
  <si>
    <t>14,520+3,880</t>
  </si>
  <si>
    <t>159,600+0,021</t>
  </si>
  <si>
    <t>((1*36)+18+30)*1,9</t>
  </si>
  <si>
    <t>Poznámka k položce:_x000D_
Asfalt P6182 v km 42,135</t>
  </si>
  <si>
    <t>60*0,11*2,2</t>
  </si>
  <si>
    <t>0,014+0,0072</t>
  </si>
  <si>
    <t>SO 05.2 - Materíál dodávaný zadavatelem - NEOCEŇOVAT!</t>
  </si>
  <si>
    <t>5956213065</t>
  </si>
  <si>
    <t>Pražec betonový příčný vystrojený  užitý tv. SB 8 P</t>
  </si>
  <si>
    <t>1263433652</t>
  </si>
  <si>
    <t>Poznámka k položce:_x000D_
Dodá zadavatel SŽ, s. o., OŘ Plzeň! _x000D_
_x000D_
N E O C E Ň O V A T !_x000D_
_x000D_
Nakládka + doprava ze žst. Veselí n/L._x000D_
do žkm stavby zajišťuje ZHOTOVITEL!</t>
  </si>
  <si>
    <t>42*1</t>
  </si>
  <si>
    <t>5956213035</t>
  </si>
  <si>
    <t>Pražec betonový příčný vystrojený  užitý SB5</t>
  </si>
  <si>
    <t>145351016</t>
  </si>
  <si>
    <t>Poznámka k položce:_x000D_
Dodá zadavatel SŽ, s. o., OŘ Plzeň! _x000D_
Vč. dopravy do žkm stavby._x000D_
_x000D_
N E O C E Ň O V A T !</t>
  </si>
  <si>
    <t>14*1</t>
  </si>
  <si>
    <t xml:space="preserve">Poznámka k položce:_x000D_
P6182 - km 42,135_x000D_
_x000D_
Rosehill Rail - Baseplated SW - VNITŘNÍ + VNĚJŠÍ panely vč. závěrných zídek_x000D_
_x000D_
Délka 7,2 m, SB8, 49 E1_x000D_
_x000D_
Dodá zadavatel SŽ, s. o., OŘ Plzeň! _x000D_
_x000D_
N E O C E Ň O V A T !_x000D_
_x000D_
Včetně dopravy do žkm stavby_x000D_
</t>
  </si>
  <si>
    <t>SO 06 - SVP a SVK v úseku V. Ratmírov - J. Hradec km 22,791 - 24,132</t>
  </si>
  <si>
    <t>SO 06.1 - Železniční svršek</t>
  </si>
  <si>
    <t>trať 225 dle JŘ, TÚ V. Ratmírov - J. Hradec</t>
  </si>
  <si>
    <t>5962119010</t>
  </si>
  <si>
    <t>Zajištění PPK konzolová značka</t>
  </si>
  <si>
    <t>717614973</t>
  </si>
  <si>
    <t>Poznámka k položce:_x000D_
Na sloupy TV</t>
  </si>
  <si>
    <t>28*1</t>
  </si>
  <si>
    <t>5962119020</t>
  </si>
  <si>
    <t>Zajištění PPK štítek konzolové a hřebové značky</t>
  </si>
  <si>
    <t>681454707</t>
  </si>
  <si>
    <t xml:space="preserve">Poznámka k položce:_x000D_
144 m3  ( 4 SA vozů )  </t>
  </si>
  <si>
    <t>4*36*1,5</t>
  </si>
  <si>
    <t>5955101015</t>
  </si>
  <si>
    <t>Kamenivo drcené štěrkodrť frakce 0/22</t>
  </si>
  <si>
    <t>736014962</t>
  </si>
  <si>
    <t>Poznámka k položce:_x000D_
Dosyp 18 m3 vnějších stran P6160 km 23,356</t>
  </si>
  <si>
    <t>(2*(7,5*0,3*4))*1,7</t>
  </si>
  <si>
    <t>5964133010</t>
  </si>
  <si>
    <t>Geotextilie ochranné</t>
  </si>
  <si>
    <t>-245362946</t>
  </si>
  <si>
    <t>Poznámka k položce:_x000D_
Pod dosyp vnějších stran P6160 km 23,356</t>
  </si>
  <si>
    <t>2*(5*8)</t>
  </si>
  <si>
    <t>5910135010</t>
  </si>
  <si>
    <t>Demontáž pražcové kotvy v koleji. Poznámka: 1. V cenách jsou započteny náklady na odstranění kameniva, demontáž, dohození a úpravu kameniva a naložení výzisku na dopravní prostředek.</t>
  </si>
  <si>
    <t>2093195505</t>
  </si>
  <si>
    <t>525*1</t>
  </si>
  <si>
    <t>1669176827</t>
  </si>
  <si>
    <t>Poznámka k položce:_x000D_
P6160 km 23,356</t>
  </si>
  <si>
    <t>1134448264</t>
  </si>
  <si>
    <t>5906020120</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</si>
  <si>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</si>
  <si>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-624213230</t>
  </si>
  <si>
    <t>2235*1</t>
  </si>
  <si>
    <t>5907020120</t>
  </si>
  <si>
    <t>Souvislá výměna kolejnic současně s výměnou pražců tv. S49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</si>
  <si>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-638056297</t>
  </si>
  <si>
    <t>2682*1</t>
  </si>
  <si>
    <t>110*1</t>
  </si>
  <si>
    <t>1037986737</t>
  </si>
  <si>
    <t>(50+1341+50)*2</t>
  </si>
  <si>
    <t>-918621708</t>
  </si>
  <si>
    <t xml:space="preserve">Poznámka k položce:_x000D_
12 ks závěrné svary_x000D_
</t>
  </si>
  <si>
    <t>26+12</t>
  </si>
  <si>
    <t>1855822674</t>
  </si>
  <si>
    <t>Poznámka k položce:_x000D_
144 m3  (4 SA vozů )  + dosyp 0/22 Dosyp 18 m3 vnějších stran P6160 km 23,356</t>
  </si>
  <si>
    <t>(4*36)+18</t>
  </si>
  <si>
    <t>1,5*2</t>
  </si>
  <si>
    <t>1,5*1</t>
  </si>
  <si>
    <t>5913040220</t>
  </si>
  <si>
    <t>Montáž celopryžové přejezdové konstrukce silně zatížené v koleji část vnitřní. Poznámka: 1. V cenách jsou započteny náklady na montáž konstrukce. 2. V cenách nejsou obsaženy náklady na dodávku materiálu.</t>
  </si>
  <si>
    <t>-1911667758</t>
  </si>
  <si>
    <t>1*7,2</t>
  </si>
  <si>
    <t>-720689608</t>
  </si>
  <si>
    <t>5915007020</t>
  </si>
  <si>
    <t>Zásyp jam nebo rýh sypaninou na železničním spodku se zhutněním. Poznámka: 1. Ceny zásypu jam a rýh se zhutněním jsou určeny pro jakoukoliv míru zhutnění.</t>
  </si>
  <si>
    <t>-38585859</t>
  </si>
  <si>
    <t>Poznámka k položce:_x000D_
Dosyp 18 m3 z vnějších stran P6160 km 23,356</t>
  </si>
  <si>
    <t>1897600236</t>
  </si>
  <si>
    <t>(400)*0,20*1</t>
  </si>
  <si>
    <t>-1517886134</t>
  </si>
  <si>
    <t>590*1</t>
  </si>
  <si>
    <t>-1584921868</t>
  </si>
  <si>
    <t>1269+572</t>
  </si>
  <si>
    <t>5912060210</t>
  </si>
  <si>
    <t>Demontáž zajišťovací značky včetně sloupku a základu konzolové. Poznámka: 1. V cenách jsou započteny náklady na demontáž součástí značky, úpravu a urovnání terénu.</t>
  </si>
  <si>
    <t>1610909106</t>
  </si>
  <si>
    <t>5912065010</t>
  </si>
  <si>
    <t>Montáž zajišťovací značky samostatné konzolové. Poznámka: 1. V cenách jsou započteny náklady na montáž součástí značky včetně zemních prací a úpravy terénu. 2. V cenách nejsou obsaženy náklady na dodávku materiálu.</t>
  </si>
  <si>
    <t>-1196076956</t>
  </si>
  <si>
    <t>33*1</t>
  </si>
  <si>
    <t>Poznámka k položce:_x000D_
Nový ŠTĚRK + 0/22 do žkm stavby</t>
  </si>
  <si>
    <t>(4*36*1,5)+(18*1,7)</t>
  </si>
  <si>
    <t>Poznámka k položce:_x000D_
Nové KOLEJNICE do žkm stavby z K. Řečice</t>
  </si>
  <si>
    <t>133,353*1</t>
  </si>
  <si>
    <t>Poznámka k položce:_x000D_
Manipulace s novými KOLEJNICEMI.</t>
  </si>
  <si>
    <t>133,353</t>
  </si>
  <si>
    <t>1608474457</t>
  </si>
  <si>
    <t>Poznámka k položce:_x000D_
Nové PRAŽCE do žkm stavby z J. Hradce</t>
  </si>
  <si>
    <t>730,845*1</t>
  </si>
  <si>
    <t>-1881194682</t>
  </si>
  <si>
    <t>Poznámka k položce:_x000D_
Manipulace s novými PRAŽCI.</t>
  </si>
  <si>
    <t>Poznámka k položce:_x000D_
DHM (NOVÉ ZZ atd) do žkm stavby</t>
  </si>
  <si>
    <t>11,116*1</t>
  </si>
  <si>
    <t>Poznámka k položce:_x000D_
Přeprava UŽITÝCH PRAŽCŮ ze žkm stavby na mezideponii</t>
  </si>
  <si>
    <t>((590*0,130)+(1841*0,292))*0,95</t>
  </si>
  <si>
    <t>Poznámka k položce:_x000D_
Nakládka  UŽITÝCH KOLEJNIC + kotev v žkm stavby před přepravou na mezideponii</t>
  </si>
  <si>
    <t>(133,353+(525*0,01))*0,95</t>
  </si>
  <si>
    <t>982312082</t>
  </si>
  <si>
    <t>Poznámka k položce:_x000D_
Přeprava UŽITÝCH KOLEJNIC + kotev ze žkm stavby na mezideponii</t>
  </si>
  <si>
    <t>9902200600</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</si>
  <si>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</si>
  <si>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-830289446</t>
  </si>
  <si>
    <t>Poznámka k položce:_x000D_
Dřevěné pražce na skládku</t>
  </si>
  <si>
    <t>57,230*1</t>
  </si>
  <si>
    <t>Poznámka k položce:_x000D_
Plasty + štěrk + beton na skládku</t>
  </si>
  <si>
    <t>1,313+220,400+28,0</t>
  </si>
  <si>
    <t>524112547</t>
  </si>
  <si>
    <t>Poznámka k položce:_x000D_
štěrk z P6160 km 23,356 + čištění odvod. příkopu</t>
  </si>
  <si>
    <t>((1*36)+80)*1,9</t>
  </si>
  <si>
    <t>-527815050</t>
  </si>
  <si>
    <t>590*0,097</t>
  </si>
  <si>
    <t>57511247</t>
  </si>
  <si>
    <t>Poznámka k položce:_x000D_
Staré ZZ</t>
  </si>
  <si>
    <t>((590+1269+572))*0,000540</t>
  </si>
  <si>
    <t>SO 06.2 - Materíál dodávaný zadavatelem - NEOCEŇOVAT!</t>
  </si>
  <si>
    <t>5956140030</t>
  </si>
  <si>
    <t>Pražec betonový příčný vystrojený včetně kompletů tv. B 91S/2 (S)</t>
  </si>
  <si>
    <t>1383233949</t>
  </si>
  <si>
    <t>Poznámka k položce:_x000D_
Dodá zadavatel SŽ, s. o., OŘ Plzeň! _x000D_
Vč. dopravy do žst. J. Hradce._x000D_
_x000D_
N E O C E Ň O V A T !_x000D_
_x000D_
Dopravu do žkm stavby z J. Hradce zajišťuje zhotovitel.</t>
  </si>
  <si>
    <t>5963101000.R1</t>
  </si>
  <si>
    <t>Přejezd celopryžový pro zatížené komunikace</t>
  </si>
  <si>
    <t>20145423</t>
  </si>
  <si>
    <t>Poznámka k položce:_x000D_
P6160 - km 23,356_x000D_
_x000D_
Rosehill Rail - Baseplated - pouze VNITŘNÍ část_x000D_
_x000D_
Délka 7,2 m, SB8, 49E1_x000D_
_x000D_
Dodá zadavatel SŽ, s. o., OŘ Plzeň! _x000D_
_x000D_
N E O C E Ň O V A T !_x000D_
_x000D_
Včetně dopravy do žkm stavby</t>
  </si>
  <si>
    <t>SO 06.3 - Železniční svršek - NÁSLEDNÁ úprava GPK</t>
  </si>
  <si>
    <t>1096120261</t>
  </si>
  <si>
    <t>Poznámka k položce:_x000D_
pro NÁSLEDNÉ podbití_x000D_
2 SA vozy ... 72 m3</t>
  </si>
  <si>
    <t>1420858595</t>
  </si>
  <si>
    <t>Poznámka k položce:_x000D_
Pro NÁSLEDNÉ podbití SO 20 + SO 21</t>
  </si>
  <si>
    <t>1343701922</t>
  </si>
  <si>
    <t xml:space="preserve">Poznámka k položce:_x000D_
Pro NÁSLEDNÉ podbití SO 20 + SO 21_x000D_
</t>
  </si>
  <si>
    <t>5915010010</t>
  </si>
  <si>
    <t>Těžení zeminy nebo horniny železničního spodku v hornině třídy těžitelnosti I skupiny 1. Poznámka: 1. V cenách jsou započteny náklady na těžení a uložení výzisku na terén nebo naložení na dopravní prostředek a uložení na úložišti.</t>
  </si>
  <si>
    <t>-502641589</t>
  </si>
  <si>
    <t>Poznámka k položce:_x000D_
Dočasné odtěžení části dosypů (včetně stávající nové geotextilie) vnějších stran P6160 km 23,356</t>
  </si>
  <si>
    <t>10*1</t>
  </si>
  <si>
    <t>5913035220</t>
  </si>
  <si>
    <t>Demontáž celopryžové přejezdové konstrukce silně zatížené v koleji část vnitřní. Poznámka: 1. V cenách jsou započteny náklady na demontáž konstrukce, naložení na dopravní prostředek.</t>
  </si>
  <si>
    <t>-1357467394</t>
  </si>
  <si>
    <t>242345600</t>
  </si>
  <si>
    <t>Poznámka k položce:_x000D_
Zpětný zásyp části dosypů (na geotextilii) z vnějších strani P6160 km 23,356</t>
  </si>
  <si>
    <t>5909030020</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</si>
  <si>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</si>
  <si>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-628163291</t>
  </si>
  <si>
    <t>2009988423</t>
  </si>
  <si>
    <t>Poznámka k položce:_x000D_
Nový štěrk do žkm stavby</t>
  </si>
  <si>
    <t>VON - Vedlejší a ostatní náklady</t>
  </si>
  <si>
    <t>VRN - Vedlejší rozpočtové náklady</t>
  </si>
  <si>
    <t>VRN</t>
  </si>
  <si>
    <t>Vedlejší rozpočtové náklady</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</si>
  <si>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</si>
  <si>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</si>
  <si>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t>
  </si>
  <si>
    <t>-1970676761</t>
  </si>
  <si>
    <t>Poznámka k položce:_x000D_
ČD Telematika a. s.</t>
  </si>
  <si>
    <t>022101001</t>
  </si>
  <si>
    <t>Geodetické práce Geodetické práce před opravou</t>
  </si>
  <si>
    <t>1024</t>
  </si>
  <si>
    <t>1864750913</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</si>
  <si>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</si>
  <si>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</si>
  <si>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-454623540</t>
  </si>
  <si>
    <t>Poznámka k položce:_x000D_
Základna pro výpočet - ZRN</t>
  </si>
  <si>
    <t>022101011</t>
  </si>
  <si>
    <t>Geodetické práce Geodetické práce v průběhu opravy</t>
  </si>
  <si>
    <t>-917568696</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</si>
  <si>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</si>
  <si>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</si>
  <si>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-1904282814</t>
  </si>
  <si>
    <t>600+1341</t>
  </si>
  <si>
    <t>022101021</t>
  </si>
  <si>
    <t>Geodetické práce Geodetické práce po ukončení opravy</t>
  </si>
  <si>
    <t>-335915599</t>
  </si>
  <si>
    <t>029101001</t>
  </si>
  <si>
    <t>Ostatní náklady Náklady na informační cedule, desky, publikační náklady, aj.</t>
  </si>
  <si>
    <t>1571829740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</si>
</sst>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505050"/>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
      <b/>
      <i/>
      <sz val="11"/>
      <color rgb="FFFF0000"/>
      <name val="Trebuchet MS"/>
      <family val="2"/>
      <charset val="238"/>
    </font>
    <font>
      <b/>
      <sz val="14"/>
      <color indexed="81"/>
      <name val="Tahoma"/>
      <family val="2"/>
      <charset val="238"/>
    </font>
    <font>
      <sz val="9"/>
      <color indexed="81"/>
      <name val="Tahoma"/>
      <family val="2"/>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theme="9" tint="0.79998168889431442"/>
        <bgColor indexed="64"/>
      </patternFill>
    </fill>
  </fills>
  <borders count="2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dotted">
        <color rgb="FF969696"/>
      </left>
      <right style="dotted">
        <color rgb="FF969696"/>
      </right>
      <top style="dotted">
        <color rgb="FF969696"/>
      </top>
      <bottom style="dotted">
        <color rgb="FF969696"/>
      </bottom>
      <diagonal/>
    </border>
  </borders>
  <cellStyleXfs count="2">
    <xf numFmtId="0" fontId="0" fillId="0" borderId="0"/>
    <xf numFmtId="0" fontId="36" fillId="0" borderId="0" applyNumberFormat="0" applyFill="0" applyBorder="0" applyAlignment="0" applyProtection="0"/>
  </cellStyleXfs>
  <cellXfs count="27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8" xfId="0" applyFont="1" applyFill="1" applyBorder="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3"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5" fillId="0" borderId="14"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5" xfId="0" applyNumberFormat="1" applyFont="1" applyBorder="1" applyAlignment="1" applyProtection="1">
      <alignment vertical="center"/>
    </xf>
    <xf numFmtId="0" fontId="5" fillId="0" borderId="0" xfId="0" applyFont="1" applyAlignment="1">
      <alignment horizontal="left" vertical="center"/>
    </xf>
    <xf numFmtId="0" fontId="26"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5" fillId="0" borderId="19" xfId="0" applyNumberFormat="1" applyFont="1" applyBorder="1" applyAlignment="1" applyProtection="1">
      <alignment vertical="center"/>
    </xf>
    <xf numFmtId="4" fontId="25" fillId="0" borderId="20" xfId="0" applyNumberFormat="1" applyFont="1" applyBorder="1" applyAlignment="1" applyProtection="1">
      <alignment vertical="center"/>
    </xf>
    <xf numFmtId="166"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0" fontId="0" fillId="0" borderId="1" xfId="0" applyBorder="1"/>
    <xf numFmtId="0" fontId="0" fillId="0" borderId="2" xfId="0" applyBorder="1"/>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xf>
    <xf numFmtId="0" fontId="33"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34"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xf numFmtId="0" fontId="9" fillId="0" borderId="0" xfId="0" applyFont="1" applyAlignment="1" applyProtection="1"/>
    <xf numFmtId="0" fontId="9" fillId="0" borderId="0" xfId="0" applyFont="1" applyAlignment="1" applyProtection="1">
      <alignment horizontal="left"/>
    </xf>
    <xf numFmtId="0" fontId="6" fillId="0" borderId="0" xfId="0" applyFont="1" applyAlignment="1" applyProtection="1">
      <alignment horizontal="left"/>
    </xf>
    <xf numFmtId="0" fontId="9" fillId="0" borderId="0" xfId="0" applyFont="1" applyAlignment="1" applyProtection="1">
      <protection locked="0"/>
    </xf>
    <xf numFmtId="4" fontId="6" fillId="0" borderId="0" xfId="0" applyNumberFormat="1" applyFont="1" applyAlignment="1" applyProtection="1"/>
    <xf numFmtId="0" fontId="9" fillId="0" borderId="3" xfId="0" applyFont="1" applyBorder="1" applyAlignment="1"/>
    <xf numFmtId="0" fontId="9" fillId="0" borderId="14" xfId="0" applyFont="1" applyBorder="1" applyAlignment="1" applyProtection="1"/>
    <xf numFmtId="0" fontId="9" fillId="0" borderId="0" xfId="0" applyFont="1" applyBorder="1" applyAlignment="1" applyProtection="1"/>
    <xf numFmtId="166" fontId="9" fillId="0" borderId="0" xfId="0" applyNumberFormat="1" applyFont="1" applyBorder="1" applyAlignment="1" applyProtection="1"/>
    <xf numFmtId="166" fontId="9" fillId="0" borderId="15" xfId="0" applyNumberFormat="1" applyFont="1" applyBorder="1" applyAlignment="1" applyProtection="1"/>
    <xf numFmtId="0" fontId="9" fillId="0" borderId="0" xfId="0" applyFont="1" applyAlignment="1">
      <alignment horizontal="left"/>
    </xf>
    <xf numFmtId="0" fontId="9" fillId="0" borderId="0" xfId="0" applyFont="1" applyAlignment="1">
      <alignment horizontal="center"/>
    </xf>
    <xf numFmtId="4" fontId="9"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167" fontId="19"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23" fillId="0" borderId="0" xfId="0" applyFont="1" applyAlignment="1" applyProtection="1">
      <alignment horizontal="left" vertical="center" wrapText="1"/>
    </xf>
    <xf numFmtId="0" fontId="27" fillId="0" borderId="0" xfId="0" applyFont="1" applyAlignment="1" applyProtection="1">
      <alignment horizontal="left" vertical="center" wrapText="1"/>
    </xf>
    <xf numFmtId="0" fontId="19" fillId="4" borderId="7"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1" fillId="0" borderId="0" xfId="0" applyNumberFormat="1" applyFont="1" applyAlignment="1" applyProtection="1">
      <alignment horizontal="right" vertical="center"/>
    </xf>
    <xf numFmtId="0" fontId="14" fillId="0" borderId="0" xfId="0" applyFont="1" applyAlignment="1">
      <alignment horizontal="left" vertical="top" wrapText="1"/>
    </xf>
    <xf numFmtId="0" fontId="14" fillId="0" borderId="0" xfId="0" applyFont="1" applyAlignment="1">
      <alignment horizontal="left" vertical="center"/>
    </xf>
    <xf numFmtId="0" fontId="16"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5"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6"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4" fontId="24" fillId="0" borderId="0" xfId="0" applyNumberFormat="1" applyFont="1" applyAlignment="1" applyProtection="1">
      <alignment horizontal="right" vertical="center"/>
    </xf>
    <xf numFmtId="0" fontId="24" fillId="0" borderId="0" xfId="0" applyFont="1" applyAlignment="1" applyProtection="1">
      <alignmen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19" fillId="4" borderId="7" xfId="0" applyFont="1" applyFill="1" applyBorder="1" applyAlignment="1" applyProtection="1">
      <alignment horizontal="righ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4" fontId="24" fillId="0" borderId="0" xfId="0" applyNumberFormat="1" applyFont="1" applyAlignment="1" applyProtection="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4" fontId="21"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7" fillId="5" borderId="23" xfId="0" applyNumberFormat="1" applyFont="1" applyFill="1" applyBorder="1" applyAlignment="1" applyProtection="1">
      <alignmen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6"/>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4" t="s">
        <v>0</v>
      </c>
      <c r="AZ1" s="14" t="s">
        <v>1</v>
      </c>
      <c r="BA1" s="14" t="s">
        <v>2</v>
      </c>
      <c r="BB1" s="14" t="s">
        <v>3</v>
      </c>
      <c r="BT1" s="14" t="s">
        <v>4</v>
      </c>
      <c r="BU1" s="14" t="s">
        <v>4</v>
      </c>
      <c r="BV1" s="14" t="s">
        <v>5</v>
      </c>
    </row>
    <row r="2" spans="1:74" s="1" customFormat="1" ht="36.950000000000003" customHeight="1">
      <c r="AR2" s="250"/>
      <c r="AS2" s="250"/>
      <c r="AT2" s="250"/>
      <c r="AU2" s="250"/>
      <c r="AV2" s="250"/>
      <c r="AW2" s="250"/>
      <c r="AX2" s="250"/>
      <c r="AY2" s="250"/>
      <c r="AZ2" s="250"/>
      <c r="BA2" s="250"/>
      <c r="BB2" s="250"/>
      <c r="BC2" s="250"/>
      <c r="BD2" s="250"/>
      <c r="BE2" s="250"/>
      <c r="BS2" s="15" t="s">
        <v>6</v>
      </c>
      <c r="BT2" s="15" t="s">
        <v>7</v>
      </c>
    </row>
    <row r="3" spans="1:74" s="1" customFormat="1"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s="1" customFormat="1" ht="24.95"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pans="1:74" s="1" customFormat="1" ht="12" customHeight="1">
      <c r="B5" s="19"/>
      <c r="C5" s="20"/>
      <c r="D5" s="24" t="s">
        <v>13</v>
      </c>
      <c r="E5" s="20"/>
      <c r="F5" s="20"/>
      <c r="G5" s="20"/>
      <c r="H5" s="20"/>
      <c r="I5" s="20"/>
      <c r="J5" s="20"/>
      <c r="K5" s="234" t="s">
        <v>14</v>
      </c>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0"/>
      <c r="AQ5" s="20"/>
      <c r="AR5" s="18"/>
      <c r="BE5" s="231" t="s">
        <v>15</v>
      </c>
      <c r="BS5" s="15" t="s">
        <v>6</v>
      </c>
    </row>
    <row r="6" spans="1:74" s="1" customFormat="1" ht="36.950000000000003" customHeight="1">
      <c r="B6" s="19"/>
      <c r="C6" s="20"/>
      <c r="D6" s="26" t="s">
        <v>16</v>
      </c>
      <c r="E6" s="20"/>
      <c r="F6" s="20"/>
      <c r="G6" s="20"/>
      <c r="H6" s="20"/>
      <c r="I6" s="20"/>
      <c r="J6" s="20"/>
      <c r="K6" s="236" t="s">
        <v>17</v>
      </c>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c r="AM6" s="235"/>
      <c r="AN6" s="235"/>
      <c r="AO6" s="235"/>
      <c r="AP6" s="20"/>
      <c r="AQ6" s="20"/>
      <c r="AR6" s="18"/>
      <c r="BE6" s="232"/>
      <c r="BS6" s="15" t="s">
        <v>6</v>
      </c>
    </row>
    <row r="7" spans="1:74" s="1" customFormat="1" ht="12" customHeight="1">
      <c r="B7" s="19"/>
      <c r="C7" s="20"/>
      <c r="D7" s="27" t="s">
        <v>18</v>
      </c>
      <c r="E7" s="20"/>
      <c r="F7" s="20"/>
      <c r="G7" s="20"/>
      <c r="H7" s="20"/>
      <c r="I7" s="20"/>
      <c r="J7" s="20"/>
      <c r="K7" s="25" t="s">
        <v>19</v>
      </c>
      <c r="L7" s="20"/>
      <c r="M7" s="20"/>
      <c r="N7" s="20"/>
      <c r="O7" s="20"/>
      <c r="P7" s="20"/>
      <c r="Q7" s="20"/>
      <c r="R7" s="20"/>
      <c r="S7" s="20"/>
      <c r="T7" s="20"/>
      <c r="U7" s="20"/>
      <c r="V7" s="20"/>
      <c r="W7" s="20"/>
      <c r="X7" s="20"/>
      <c r="Y7" s="20"/>
      <c r="Z7" s="20"/>
      <c r="AA7" s="20"/>
      <c r="AB7" s="20"/>
      <c r="AC7" s="20"/>
      <c r="AD7" s="20"/>
      <c r="AE7" s="20"/>
      <c r="AF7" s="20"/>
      <c r="AG7" s="20"/>
      <c r="AH7" s="20"/>
      <c r="AI7" s="20"/>
      <c r="AJ7" s="20"/>
      <c r="AK7" s="27" t="s">
        <v>20</v>
      </c>
      <c r="AL7" s="20"/>
      <c r="AM7" s="20"/>
      <c r="AN7" s="25" t="s">
        <v>21</v>
      </c>
      <c r="AO7" s="20"/>
      <c r="AP7" s="20"/>
      <c r="AQ7" s="20"/>
      <c r="AR7" s="18"/>
      <c r="BE7" s="232"/>
      <c r="BS7" s="15" t="s">
        <v>6</v>
      </c>
    </row>
    <row r="8" spans="1:74" s="1" customFormat="1" ht="12" customHeight="1">
      <c r="B8" s="19"/>
      <c r="C8" s="20"/>
      <c r="D8" s="27" t="s">
        <v>22</v>
      </c>
      <c r="E8" s="20"/>
      <c r="F8" s="20"/>
      <c r="G8" s="20"/>
      <c r="H8" s="20"/>
      <c r="I8" s="20"/>
      <c r="J8" s="20"/>
      <c r="K8" s="25" t="s">
        <v>23</v>
      </c>
      <c r="L8" s="20"/>
      <c r="M8" s="20"/>
      <c r="N8" s="20"/>
      <c r="O8" s="20"/>
      <c r="P8" s="20"/>
      <c r="Q8" s="20"/>
      <c r="R8" s="20"/>
      <c r="S8" s="20"/>
      <c r="T8" s="20"/>
      <c r="U8" s="20"/>
      <c r="V8" s="20"/>
      <c r="W8" s="20"/>
      <c r="X8" s="20"/>
      <c r="Y8" s="20"/>
      <c r="Z8" s="20"/>
      <c r="AA8" s="20"/>
      <c r="AB8" s="20"/>
      <c r="AC8" s="20"/>
      <c r="AD8" s="20"/>
      <c r="AE8" s="20"/>
      <c r="AF8" s="20"/>
      <c r="AG8" s="20"/>
      <c r="AH8" s="20"/>
      <c r="AI8" s="20"/>
      <c r="AJ8" s="20"/>
      <c r="AK8" s="27" t="s">
        <v>24</v>
      </c>
      <c r="AL8" s="20"/>
      <c r="AM8" s="20"/>
      <c r="AN8" s="28" t="s">
        <v>25</v>
      </c>
      <c r="AO8" s="20"/>
      <c r="AP8" s="20"/>
      <c r="AQ8" s="20"/>
      <c r="AR8" s="18"/>
      <c r="BE8" s="232"/>
      <c r="BS8" s="15" t="s">
        <v>6</v>
      </c>
    </row>
    <row r="9" spans="1:74" s="1" customFormat="1" ht="14.45"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32"/>
      <c r="BS9" s="15" t="s">
        <v>6</v>
      </c>
    </row>
    <row r="10" spans="1:74" s="1" customFormat="1" ht="12" customHeight="1">
      <c r="B10" s="19"/>
      <c r="C10" s="20"/>
      <c r="D10" s="27" t="s">
        <v>26</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7" t="s">
        <v>27</v>
      </c>
      <c r="AL10" s="20"/>
      <c r="AM10" s="20"/>
      <c r="AN10" s="25" t="s">
        <v>28</v>
      </c>
      <c r="AO10" s="20"/>
      <c r="AP10" s="20"/>
      <c r="AQ10" s="20"/>
      <c r="AR10" s="18"/>
      <c r="BE10" s="232"/>
      <c r="BS10" s="15" t="s">
        <v>6</v>
      </c>
    </row>
    <row r="11" spans="1:74" s="1" customFormat="1" ht="18.399999999999999" customHeight="1">
      <c r="B11" s="19"/>
      <c r="C11" s="20"/>
      <c r="D11" s="20"/>
      <c r="E11" s="25" t="s">
        <v>29</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7" t="s">
        <v>30</v>
      </c>
      <c r="AL11" s="20"/>
      <c r="AM11" s="20"/>
      <c r="AN11" s="25" t="s">
        <v>31</v>
      </c>
      <c r="AO11" s="20"/>
      <c r="AP11" s="20"/>
      <c r="AQ11" s="20"/>
      <c r="AR11" s="18"/>
      <c r="BE11" s="232"/>
      <c r="BS11" s="15" t="s">
        <v>6</v>
      </c>
    </row>
    <row r="12" spans="1:74" s="1" customFormat="1" ht="6.95"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32"/>
      <c r="BS12" s="15" t="s">
        <v>6</v>
      </c>
    </row>
    <row r="13" spans="1:74" s="1" customFormat="1" ht="12" customHeight="1">
      <c r="B13" s="19"/>
      <c r="C13" s="20"/>
      <c r="D13" s="27" t="s">
        <v>32</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7" t="s">
        <v>27</v>
      </c>
      <c r="AL13" s="20"/>
      <c r="AM13" s="20"/>
      <c r="AN13" s="29" t="s">
        <v>33</v>
      </c>
      <c r="AO13" s="20"/>
      <c r="AP13" s="20"/>
      <c r="AQ13" s="20"/>
      <c r="AR13" s="18"/>
      <c r="BE13" s="232"/>
      <c r="BS13" s="15" t="s">
        <v>6</v>
      </c>
    </row>
    <row r="14" spans="1:74">
      <c r="B14" s="19"/>
      <c r="C14" s="20"/>
      <c r="D14" s="20"/>
      <c r="E14" s="237" t="s">
        <v>33</v>
      </c>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7" t="s">
        <v>30</v>
      </c>
      <c r="AL14" s="20"/>
      <c r="AM14" s="20"/>
      <c r="AN14" s="29" t="s">
        <v>33</v>
      </c>
      <c r="AO14" s="20"/>
      <c r="AP14" s="20"/>
      <c r="AQ14" s="20"/>
      <c r="AR14" s="18"/>
      <c r="BE14" s="232"/>
      <c r="BS14" s="15" t="s">
        <v>6</v>
      </c>
    </row>
    <row r="15" spans="1:74" s="1" customFormat="1" ht="6.9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32"/>
      <c r="BS15" s="15" t="s">
        <v>4</v>
      </c>
    </row>
    <row r="16" spans="1:74" s="1" customFormat="1" ht="12" customHeight="1">
      <c r="B16" s="19"/>
      <c r="C16" s="20"/>
      <c r="D16" s="27" t="s">
        <v>34</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7" t="s">
        <v>27</v>
      </c>
      <c r="AL16" s="20"/>
      <c r="AM16" s="20"/>
      <c r="AN16" s="25" t="s">
        <v>35</v>
      </c>
      <c r="AO16" s="20"/>
      <c r="AP16" s="20"/>
      <c r="AQ16" s="20"/>
      <c r="AR16" s="18"/>
      <c r="BE16" s="232"/>
      <c r="BS16" s="15" t="s">
        <v>4</v>
      </c>
    </row>
    <row r="17" spans="1:71" s="1" customFormat="1" ht="18.399999999999999" customHeight="1">
      <c r="B17" s="19"/>
      <c r="C17" s="20"/>
      <c r="D17" s="20"/>
      <c r="E17" s="25" t="s">
        <v>36</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7" t="s">
        <v>30</v>
      </c>
      <c r="AL17" s="20"/>
      <c r="AM17" s="20"/>
      <c r="AN17" s="25" t="s">
        <v>35</v>
      </c>
      <c r="AO17" s="20"/>
      <c r="AP17" s="20"/>
      <c r="AQ17" s="20"/>
      <c r="AR17" s="18"/>
      <c r="BE17" s="232"/>
      <c r="BS17" s="15" t="s">
        <v>37</v>
      </c>
    </row>
    <row r="18" spans="1:71" s="1" customFormat="1" ht="6.95"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32"/>
      <c r="BS18" s="15" t="s">
        <v>6</v>
      </c>
    </row>
    <row r="19" spans="1:71" s="1" customFormat="1" ht="12" customHeight="1">
      <c r="B19" s="19"/>
      <c r="C19" s="20"/>
      <c r="D19" s="27" t="s">
        <v>38</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7" t="s">
        <v>27</v>
      </c>
      <c r="AL19" s="20"/>
      <c r="AM19" s="20"/>
      <c r="AN19" s="25" t="s">
        <v>35</v>
      </c>
      <c r="AO19" s="20"/>
      <c r="AP19" s="20"/>
      <c r="AQ19" s="20"/>
      <c r="AR19" s="18"/>
      <c r="BE19" s="232"/>
      <c r="BS19" s="15" t="s">
        <v>6</v>
      </c>
    </row>
    <row r="20" spans="1:71" s="1" customFormat="1" ht="18.399999999999999" customHeight="1">
      <c r="B20" s="19"/>
      <c r="C20" s="20"/>
      <c r="D20" s="20"/>
      <c r="E20" s="25" t="s">
        <v>39</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7" t="s">
        <v>30</v>
      </c>
      <c r="AL20" s="20"/>
      <c r="AM20" s="20"/>
      <c r="AN20" s="25" t="s">
        <v>35</v>
      </c>
      <c r="AO20" s="20"/>
      <c r="AP20" s="20"/>
      <c r="AQ20" s="20"/>
      <c r="AR20" s="18"/>
      <c r="BE20" s="232"/>
      <c r="BS20" s="15" t="s">
        <v>4</v>
      </c>
    </row>
    <row r="21" spans="1:71" s="1" customFormat="1" ht="6.95"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32"/>
    </row>
    <row r="22" spans="1:71" s="1" customFormat="1" ht="12" customHeight="1">
      <c r="B22" s="19"/>
      <c r="C22" s="20"/>
      <c r="D22" s="27" t="s">
        <v>40</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32"/>
    </row>
    <row r="23" spans="1:71" s="1" customFormat="1" ht="72" customHeight="1">
      <c r="B23" s="19"/>
      <c r="C23" s="20"/>
      <c r="D23" s="20"/>
      <c r="E23" s="239" t="s">
        <v>41</v>
      </c>
      <c r="F23" s="239"/>
      <c r="G23" s="239"/>
      <c r="H23" s="239"/>
      <c r="I23" s="239"/>
      <c r="J23" s="239"/>
      <c r="K23" s="239"/>
      <c r="L23" s="239"/>
      <c r="M23" s="239"/>
      <c r="N23" s="239"/>
      <c r="O23" s="239"/>
      <c r="P23" s="239"/>
      <c r="Q23" s="239"/>
      <c r="R23" s="239"/>
      <c r="S23" s="239"/>
      <c r="T23" s="239"/>
      <c r="U23" s="239"/>
      <c r="V23" s="239"/>
      <c r="W23" s="239"/>
      <c r="X23" s="239"/>
      <c r="Y23" s="239"/>
      <c r="Z23" s="239"/>
      <c r="AA23" s="239"/>
      <c r="AB23" s="239"/>
      <c r="AC23" s="239"/>
      <c r="AD23" s="239"/>
      <c r="AE23" s="239"/>
      <c r="AF23" s="239"/>
      <c r="AG23" s="239"/>
      <c r="AH23" s="239"/>
      <c r="AI23" s="239"/>
      <c r="AJ23" s="239"/>
      <c r="AK23" s="239"/>
      <c r="AL23" s="239"/>
      <c r="AM23" s="239"/>
      <c r="AN23" s="239"/>
      <c r="AO23" s="20"/>
      <c r="AP23" s="20"/>
      <c r="AQ23" s="20"/>
      <c r="AR23" s="18"/>
      <c r="BE23" s="232"/>
    </row>
    <row r="24" spans="1:71" s="1" customFormat="1" ht="6.95"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32"/>
    </row>
    <row r="25" spans="1:71" s="1" customFormat="1" ht="6.95" customHeight="1">
      <c r="B25" s="19"/>
      <c r="C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20"/>
      <c r="AQ25" s="20"/>
      <c r="AR25" s="18"/>
      <c r="BE25" s="232"/>
    </row>
    <row r="26" spans="1:71" s="2" customFormat="1" ht="25.9" customHeight="1">
      <c r="A26" s="32"/>
      <c r="B26" s="33"/>
      <c r="C26" s="34"/>
      <c r="D26" s="35" t="s">
        <v>42</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40">
        <f>ROUND(AG54,2)</f>
        <v>0</v>
      </c>
      <c r="AL26" s="241"/>
      <c r="AM26" s="241"/>
      <c r="AN26" s="241"/>
      <c r="AO26" s="241"/>
      <c r="AP26" s="34"/>
      <c r="AQ26" s="34"/>
      <c r="AR26" s="37"/>
      <c r="BE26" s="232"/>
    </row>
    <row r="27" spans="1:71" s="2" customFormat="1" ht="6.95" customHeight="1">
      <c r="A27" s="32"/>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7"/>
      <c r="BE27" s="232"/>
    </row>
    <row r="28" spans="1:71" s="2" customFormat="1">
      <c r="A28" s="32"/>
      <c r="B28" s="33"/>
      <c r="C28" s="34"/>
      <c r="D28" s="34"/>
      <c r="E28" s="34"/>
      <c r="F28" s="34"/>
      <c r="G28" s="34"/>
      <c r="H28" s="34"/>
      <c r="I28" s="34"/>
      <c r="J28" s="34"/>
      <c r="K28" s="34"/>
      <c r="L28" s="242" t="s">
        <v>43</v>
      </c>
      <c r="M28" s="242"/>
      <c r="N28" s="242"/>
      <c r="O28" s="242"/>
      <c r="P28" s="242"/>
      <c r="Q28" s="34"/>
      <c r="R28" s="34"/>
      <c r="S28" s="34"/>
      <c r="T28" s="34"/>
      <c r="U28" s="34"/>
      <c r="V28" s="34"/>
      <c r="W28" s="242" t="s">
        <v>44</v>
      </c>
      <c r="X28" s="242"/>
      <c r="Y28" s="242"/>
      <c r="Z28" s="242"/>
      <c r="AA28" s="242"/>
      <c r="AB28" s="242"/>
      <c r="AC28" s="242"/>
      <c r="AD28" s="242"/>
      <c r="AE28" s="242"/>
      <c r="AF28" s="34"/>
      <c r="AG28" s="34"/>
      <c r="AH28" s="34"/>
      <c r="AI28" s="34"/>
      <c r="AJ28" s="34"/>
      <c r="AK28" s="242" t="s">
        <v>45</v>
      </c>
      <c r="AL28" s="242"/>
      <c r="AM28" s="242"/>
      <c r="AN28" s="242"/>
      <c r="AO28" s="242"/>
      <c r="AP28" s="34"/>
      <c r="AQ28" s="34"/>
      <c r="AR28" s="37"/>
      <c r="BE28" s="232"/>
    </row>
    <row r="29" spans="1:71" s="3" customFormat="1" ht="14.45" customHeight="1">
      <c r="B29" s="38"/>
      <c r="C29" s="39"/>
      <c r="D29" s="27" t="s">
        <v>46</v>
      </c>
      <c r="E29" s="39"/>
      <c r="F29" s="27" t="s">
        <v>47</v>
      </c>
      <c r="G29" s="39"/>
      <c r="H29" s="39"/>
      <c r="I29" s="39"/>
      <c r="J29" s="39"/>
      <c r="K29" s="39"/>
      <c r="L29" s="245">
        <v>0.21</v>
      </c>
      <c r="M29" s="244"/>
      <c r="N29" s="244"/>
      <c r="O29" s="244"/>
      <c r="P29" s="244"/>
      <c r="Q29" s="39"/>
      <c r="R29" s="39"/>
      <c r="S29" s="39"/>
      <c r="T29" s="39"/>
      <c r="U29" s="39"/>
      <c r="V29" s="39"/>
      <c r="W29" s="243">
        <f>ROUND(AZ54, 2)</f>
        <v>0</v>
      </c>
      <c r="X29" s="244"/>
      <c r="Y29" s="244"/>
      <c r="Z29" s="244"/>
      <c r="AA29" s="244"/>
      <c r="AB29" s="244"/>
      <c r="AC29" s="244"/>
      <c r="AD29" s="244"/>
      <c r="AE29" s="244"/>
      <c r="AF29" s="39"/>
      <c r="AG29" s="39"/>
      <c r="AH29" s="39"/>
      <c r="AI29" s="39"/>
      <c r="AJ29" s="39"/>
      <c r="AK29" s="243">
        <f>ROUND(AV54, 2)</f>
        <v>0</v>
      </c>
      <c r="AL29" s="244"/>
      <c r="AM29" s="244"/>
      <c r="AN29" s="244"/>
      <c r="AO29" s="244"/>
      <c r="AP29" s="39"/>
      <c r="AQ29" s="39"/>
      <c r="AR29" s="40"/>
      <c r="BE29" s="233"/>
    </row>
    <row r="30" spans="1:71" s="3" customFormat="1" ht="14.45" customHeight="1">
      <c r="B30" s="38"/>
      <c r="C30" s="39"/>
      <c r="D30" s="39"/>
      <c r="E30" s="39"/>
      <c r="F30" s="27" t="s">
        <v>48</v>
      </c>
      <c r="G30" s="39"/>
      <c r="H30" s="39"/>
      <c r="I30" s="39"/>
      <c r="J30" s="39"/>
      <c r="K30" s="39"/>
      <c r="L30" s="245">
        <v>0.15</v>
      </c>
      <c r="M30" s="244"/>
      <c r="N30" s="244"/>
      <c r="O30" s="244"/>
      <c r="P30" s="244"/>
      <c r="Q30" s="39"/>
      <c r="R30" s="39"/>
      <c r="S30" s="39"/>
      <c r="T30" s="39"/>
      <c r="U30" s="39"/>
      <c r="V30" s="39"/>
      <c r="W30" s="243">
        <f>ROUND(BA54, 2)</f>
        <v>0</v>
      </c>
      <c r="X30" s="244"/>
      <c r="Y30" s="244"/>
      <c r="Z30" s="244"/>
      <c r="AA30" s="244"/>
      <c r="AB30" s="244"/>
      <c r="AC30" s="244"/>
      <c r="AD30" s="244"/>
      <c r="AE30" s="244"/>
      <c r="AF30" s="39"/>
      <c r="AG30" s="39"/>
      <c r="AH30" s="39"/>
      <c r="AI30" s="39"/>
      <c r="AJ30" s="39"/>
      <c r="AK30" s="243">
        <f>ROUND(AW54, 2)</f>
        <v>0</v>
      </c>
      <c r="AL30" s="244"/>
      <c r="AM30" s="244"/>
      <c r="AN30" s="244"/>
      <c r="AO30" s="244"/>
      <c r="AP30" s="39"/>
      <c r="AQ30" s="39"/>
      <c r="AR30" s="40"/>
      <c r="BE30" s="233"/>
    </row>
    <row r="31" spans="1:71" s="3" customFormat="1" ht="14.45" hidden="1" customHeight="1">
      <c r="B31" s="38"/>
      <c r="C31" s="39"/>
      <c r="D31" s="39"/>
      <c r="E31" s="39"/>
      <c r="F31" s="27" t="s">
        <v>49</v>
      </c>
      <c r="G31" s="39"/>
      <c r="H31" s="39"/>
      <c r="I31" s="39"/>
      <c r="J31" s="39"/>
      <c r="K31" s="39"/>
      <c r="L31" s="245">
        <v>0.21</v>
      </c>
      <c r="M31" s="244"/>
      <c r="N31" s="244"/>
      <c r="O31" s="244"/>
      <c r="P31" s="244"/>
      <c r="Q31" s="39"/>
      <c r="R31" s="39"/>
      <c r="S31" s="39"/>
      <c r="T31" s="39"/>
      <c r="U31" s="39"/>
      <c r="V31" s="39"/>
      <c r="W31" s="243">
        <f>ROUND(BB54, 2)</f>
        <v>0</v>
      </c>
      <c r="X31" s="244"/>
      <c r="Y31" s="244"/>
      <c r="Z31" s="244"/>
      <c r="AA31" s="244"/>
      <c r="AB31" s="244"/>
      <c r="AC31" s="244"/>
      <c r="AD31" s="244"/>
      <c r="AE31" s="244"/>
      <c r="AF31" s="39"/>
      <c r="AG31" s="39"/>
      <c r="AH31" s="39"/>
      <c r="AI31" s="39"/>
      <c r="AJ31" s="39"/>
      <c r="AK31" s="243">
        <v>0</v>
      </c>
      <c r="AL31" s="244"/>
      <c r="AM31" s="244"/>
      <c r="AN31" s="244"/>
      <c r="AO31" s="244"/>
      <c r="AP31" s="39"/>
      <c r="AQ31" s="39"/>
      <c r="AR31" s="40"/>
      <c r="BE31" s="233"/>
    </row>
    <row r="32" spans="1:71" s="3" customFormat="1" ht="14.45" hidden="1" customHeight="1">
      <c r="B32" s="38"/>
      <c r="C32" s="39"/>
      <c r="D32" s="39"/>
      <c r="E32" s="39"/>
      <c r="F32" s="27" t="s">
        <v>50</v>
      </c>
      <c r="G32" s="39"/>
      <c r="H32" s="39"/>
      <c r="I32" s="39"/>
      <c r="J32" s="39"/>
      <c r="K32" s="39"/>
      <c r="L32" s="245">
        <v>0.15</v>
      </c>
      <c r="M32" s="244"/>
      <c r="N32" s="244"/>
      <c r="O32" s="244"/>
      <c r="P32" s="244"/>
      <c r="Q32" s="39"/>
      <c r="R32" s="39"/>
      <c r="S32" s="39"/>
      <c r="T32" s="39"/>
      <c r="U32" s="39"/>
      <c r="V32" s="39"/>
      <c r="W32" s="243">
        <f>ROUND(BC54, 2)</f>
        <v>0</v>
      </c>
      <c r="X32" s="244"/>
      <c r="Y32" s="244"/>
      <c r="Z32" s="244"/>
      <c r="AA32" s="244"/>
      <c r="AB32" s="244"/>
      <c r="AC32" s="244"/>
      <c r="AD32" s="244"/>
      <c r="AE32" s="244"/>
      <c r="AF32" s="39"/>
      <c r="AG32" s="39"/>
      <c r="AH32" s="39"/>
      <c r="AI32" s="39"/>
      <c r="AJ32" s="39"/>
      <c r="AK32" s="243">
        <v>0</v>
      </c>
      <c r="AL32" s="244"/>
      <c r="AM32" s="244"/>
      <c r="AN32" s="244"/>
      <c r="AO32" s="244"/>
      <c r="AP32" s="39"/>
      <c r="AQ32" s="39"/>
      <c r="AR32" s="40"/>
      <c r="BE32" s="233"/>
    </row>
    <row r="33" spans="1:57" s="3" customFormat="1" ht="14.45" hidden="1" customHeight="1">
      <c r="B33" s="38"/>
      <c r="C33" s="39"/>
      <c r="D33" s="39"/>
      <c r="E33" s="39"/>
      <c r="F33" s="27" t="s">
        <v>51</v>
      </c>
      <c r="G33" s="39"/>
      <c r="H33" s="39"/>
      <c r="I33" s="39"/>
      <c r="J33" s="39"/>
      <c r="K33" s="39"/>
      <c r="L33" s="245">
        <v>0</v>
      </c>
      <c r="M33" s="244"/>
      <c r="N33" s="244"/>
      <c r="O33" s="244"/>
      <c r="P33" s="244"/>
      <c r="Q33" s="39"/>
      <c r="R33" s="39"/>
      <c r="S33" s="39"/>
      <c r="T33" s="39"/>
      <c r="U33" s="39"/>
      <c r="V33" s="39"/>
      <c r="W33" s="243">
        <f>ROUND(BD54, 2)</f>
        <v>0</v>
      </c>
      <c r="X33" s="244"/>
      <c r="Y33" s="244"/>
      <c r="Z33" s="244"/>
      <c r="AA33" s="244"/>
      <c r="AB33" s="244"/>
      <c r="AC33" s="244"/>
      <c r="AD33" s="244"/>
      <c r="AE33" s="244"/>
      <c r="AF33" s="39"/>
      <c r="AG33" s="39"/>
      <c r="AH33" s="39"/>
      <c r="AI33" s="39"/>
      <c r="AJ33" s="39"/>
      <c r="AK33" s="243">
        <v>0</v>
      </c>
      <c r="AL33" s="244"/>
      <c r="AM33" s="244"/>
      <c r="AN33" s="244"/>
      <c r="AO33" s="244"/>
      <c r="AP33" s="39"/>
      <c r="AQ33" s="39"/>
      <c r="AR33" s="40"/>
    </row>
    <row r="34" spans="1:57" s="2" customFormat="1" ht="6.95" customHeight="1">
      <c r="A34" s="32"/>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7"/>
      <c r="BE34" s="32"/>
    </row>
    <row r="35" spans="1:57" s="2" customFormat="1" ht="25.9" customHeight="1">
      <c r="A35" s="32"/>
      <c r="B35" s="33"/>
      <c r="C35" s="41"/>
      <c r="D35" s="42" t="s">
        <v>52</v>
      </c>
      <c r="E35" s="43"/>
      <c r="F35" s="43"/>
      <c r="G35" s="43"/>
      <c r="H35" s="43"/>
      <c r="I35" s="43"/>
      <c r="J35" s="43"/>
      <c r="K35" s="43"/>
      <c r="L35" s="43"/>
      <c r="M35" s="43"/>
      <c r="N35" s="43"/>
      <c r="O35" s="43"/>
      <c r="P35" s="43"/>
      <c r="Q35" s="43"/>
      <c r="R35" s="43"/>
      <c r="S35" s="43"/>
      <c r="T35" s="44" t="s">
        <v>53</v>
      </c>
      <c r="U35" s="43"/>
      <c r="V35" s="43"/>
      <c r="W35" s="43"/>
      <c r="X35" s="249" t="s">
        <v>54</v>
      </c>
      <c r="Y35" s="247"/>
      <c r="Z35" s="247"/>
      <c r="AA35" s="247"/>
      <c r="AB35" s="247"/>
      <c r="AC35" s="43"/>
      <c r="AD35" s="43"/>
      <c r="AE35" s="43"/>
      <c r="AF35" s="43"/>
      <c r="AG35" s="43"/>
      <c r="AH35" s="43"/>
      <c r="AI35" s="43"/>
      <c r="AJ35" s="43"/>
      <c r="AK35" s="246">
        <f>SUM(AK26:AK33)</f>
        <v>0</v>
      </c>
      <c r="AL35" s="247"/>
      <c r="AM35" s="247"/>
      <c r="AN35" s="247"/>
      <c r="AO35" s="248"/>
      <c r="AP35" s="41"/>
      <c r="AQ35" s="41"/>
      <c r="AR35" s="37"/>
      <c r="BE35" s="32"/>
    </row>
    <row r="36" spans="1:57" s="2" customFormat="1" ht="6.95" customHeight="1">
      <c r="A36" s="32"/>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7"/>
      <c r="BE36" s="32"/>
    </row>
    <row r="37" spans="1:57" s="2" customFormat="1" ht="6.95" customHeight="1">
      <c r="A37" s="32"/>
      <c r="B37" s="45"/>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37"/>
      <c r="BE37" s="32"/>
    </row>
    <row r="41" spans="1:57" s="2" customFormat="1" ht="6.95" customHeight="1">
      <c r="A41" s="32"/>
      <c r="B41" s="47"/>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37"/>
      <c r="BE41" s="32"/>
    </row>
    <row r="42" spans="1:57" s="2" customFormat="1" ht="24.95" customHeight="1">
      <c r="A42" s="32"/>
      <c r="B42" s="33"/>
      <c r="C42" s="21" t="s">
        <v>55</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7"/>
      <c r="BE42" s="32"/>
    </row>
    <row r="43" spans="1:57" s="2" customFormat="1" ht="6.95" customHeight="1">
      <c r="A43" s="32"/>
      <c r="B43" s="33"/>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7"/>
      <c r="BE43" s="32"/>
    </row>
    <row r="44" spans="1:57" s="4" customFormat="1" ht="12" customHeight="1">
      <c r="B44" s="49"/>
      <c r="C44" s="27" t="s">
        <v>13</v>
      </c>
      <c r="D44" s="50"/>
      <c r="E44" s="50"/>
      <c r="F44" s="50"/>
      <c r="G44" s="50"/>
      <c r="H44" s="50"/>
      <c r="I44" s="50"/>
      <c r="J44" s="50"/>
      <c r="K44" s="50"/>
      <c r="L44" s="50" t="str">
        <f>K5</f>
        <v>65421046</v>
      </c>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1"/>
    </row>
    <row r="45" spans="1:57" s="5" customFormat="1" ht="36.950000000000003" customHeight="1">
      <c r="B45" s="52"/>
      <c r="C45" s="53" t="s">
        <v>16</v>
      </c>
      <c r="D45" s="54"/>
      <c r="E45" s="54"/>
      <c r="F45" s="54"/>
      <c r="G45" s="54"/>
      <c r="H45" s="54"/>
      <c r="I45" s="54"/>
      <c r="J45" s="54"/>
      <c r="K45" s="54"/>
      <c r="L45" s="228" t="str">
        <f>K6</f>
        <v>Oprava kolejí a výhybek v úseku Veselí nad Lužnicí - J. Hradec na trati Veselí nad Lužnicí - H. Cerekev</v>
      </c>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54"/>
      <c r="AQ45" s="54"/>
      <c r="AR45" s="55"/>
    </row>
    <row r="46" spans="1:57" s="2" customFormat="1" ht="6.95" customHeight="1">
      <c r="A46" s="32"/>
      <c r="B46" s="33"/>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7"/>
      <c r="BE46" s="32"/>
    </row>
    <row r="47" spans="1:57" s="2" customFormat="1" ht="12" customHeight="1">
      <c r="A47" s="32"/>
      <c r="B47" s="33"/>
      <c r="C47" s="27" t="s">
        <v>22</v>
      </c>
      <c r="D47" s="34"/>
      <c r="E47" s="34"/>
      <c r="F47" s="34"/>
      <c r="G47" s="34"/>
      <c r="H47" s="34"/>
      <c r="I47" s="34"/>
      <c r="J47" s="34"/>
      <c r="K47" s="34"/>
      <c r="L47" s="56" t="str">
        <f>IF(K8="","",K8)</f>
        <v xml:space="preserve">trať 225 dle JŘ, TÚ Veselí n/L- Počátky-Žirovnice </v>
      </c>
      <c r="M47" s="34"/>
      <c r="N47" s="34"/>
      <c r="O47" s="34"/>
      <c r="P47" s="34"/>
      <c r="Q47" s="34"/>
      <c r="R47" s="34"/>
      <c r="S47" s="34"/>
      <c r="T47" s="34"/>
      <c r="U47" s="34"/>
      <c r="V47" s="34"/>
      <c r="W47" s="34"/>
      <c r="X47" s="34"/>
      <c r="Y47" s="34"/>
      <c r="Z47" s="34"/>
      <c r="AA47" s="34"/>
      <c r="AB47" s="34"/>
      <c r="AC47" s="34"/>
      <c r="AD47" s="34"/>
      <c r="AE47" s="34"/>
      <c r="AF47" s="34"/>
      <c r="AG47" s="34"/>
      <c r="AH47" s="34"/>
      <c r="AI47" s="27" t="s">
        <v>24</v>
      </c>
      <c r="AJ47" s="34"/>
      <c r="AK47" s="34"/>
      <c r="AL47" s="34"/>
      <c r="AM47" s="256" t="str">
        <f>IF(AN8= "","",AN8)</f>
        <v>29. 4. 2021</v>
      </c>
      <c r="AN47" s="256"/>
      <c r="AO47" s="34"/>
      <c r="AP47" s="34"/>
      <c r="AQ47" s="34"/>
      <c r="AR47" s="37"/>
      <c r="BE47" s="32"/>
    </row>
    <row r="48" spans="1:57" s="2" customFormat="1" ht="6.95" customHeight="1">
      <c r="A48" s="32"/>
      <c r="B48" s="33"/>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7"/>
      <c r="BE48" s="32"/>
    </row>
    <row r="49" spans="1:91" s="2" customFormat="1" ht="15.2" customHeight="1">
      <c r="A49" s="32"/>
      <c r="B49" s="33"/>
      <c r="C49" s="27" t="s">
        <v>26</v>
      </c>
      <c r="D49" s="34"/>
      <c r="E49" s="34"/>
      <c r="F49" s="34"/>
      <c r="G49" s="34"/>
      <c r="H49" s="34"/>
      <c r="I49" s="34"/>
      <c r="J49" s="34"/>
      <c r="K49" s="34"/>
      <c r="L49" s="50" t="str">
        <f>IF(E11= "","",E11)</f>
        <v>Správa železnic, státní organizace, OŘ Plzeň</v>
      </c>
      <c r="M49" s="34"/>
      <c r="N49" s="34"/>
      <c r="O49" s="34"/>
      <c r="P49" s="34"/>
      <c r="Q49" s="34"/>
      <c r="R49" s="34"/>
      <c r="S49" s="34"/>
      <c r="T49" s="34"/>
      <c r="U49" s="34"/>
      <c r="V49" s="34"/>
      <c r="W49" s="34"/>
      <c r="X49" s="34"/>
      <c r="Y49" s="34"/>
      <c r="Z49" s="34"/>
      <c r="AA49" s="34"/>
      <c r="AB49" s="34"/>
      <c r="AC49" s="34"/>
      <c r="AD49" s="34"/>
      <c r="AE49" s="34"/>
      <c r="AF49" s="34"/>
      <c r="AG49" s="34"/>
      <c r="AH49" s="34"/>
      <c r="AI49" s="27" t="s">
        <v>34</v>
      </c>
      <c r="AJ49" s="34"/>
      <c r="AK49" s="34"/>
      <c r="AL49" s="34"/>
      <c r="AM49" s="257" t="str">
        <f>IF(E17="","",E17)</f>
        <v xml:space="preserve"> </v>
      </c>
      <c r="AN49" s="258"/>
      <c r="AO49" s="258"/>
      <c r="AP49" s="258"/>
      <c r="AQ49" s="34"/>
      <c r="AR49" s="37"/>
      <c r="AS49" s="260" t="s">
        <v>56</v>
      </c>
      <c r="AT49" s="261"/>
      <c r="AU49" s="58"/>
      <c r="AV49" s="58"/>
      <c r="AW49" s="58"/>
      <c r="AX49" s="58"/>
      <c r="AY49" s="58"/>
      <c r="AZ49" s="58"/>
      <c r="BA49" s="58"/>
      <c r="BB49" s="58"/>
      <c r="BC49" s="58"/>
      <c r="BD49" s="59"/>
      <c r="BE49" s="32"/>
    </row>
    <row r="50" spans="1:91" s="2" customFormat="1" ht="15.2" customHeight="1">
      <c r="A50" s="32"/>
      <c r="B50" s="33"/>
      <c r="C50" s="27" t="s">
        <v>32</v>
      </c>
      <c r="D50" s="34"/>
      <c r="E50" s="34"/>
      <c r="F50" s="34"/>
      <c r="G50" s="34"/>
      <c r="H50" s="34"/>
      <c r="I50" s="34"/>
      <c r="J50" s="34"/>
      <c r="K50" s="34"/>
      <c r="L50" s="50" t="str">
        <f>IF(E14= "Vyplň údaj","",E14)</f>
        <v/>
      </c>
      <c r="M50" s="34"/>
      <c r="N50" s="34"/>
      <c r="O50" s="34"/>
      <c r="P50" s="34"/>
      <c r="Q50" s="34"/>
      <c r="R50" s="34"/>
      <c r="S50" s="34"/>
      <c r="T50" s="34"/>
      <c r="U50" s="34"/>
      <c r="V50" s="34"/>
      <c r="W50" s="34"/>
      <c r="X50" s="34"/>
      <c r="Y50" s="34"/>
      <c r="Z50" s="34"/>
      <c r="AA50" s="34"/>
      <c r="AB50" s="34"/>
      <c r="AC50" s="34"/>
      <c r="AD50" s="34"/>
      <c r="AE50" s="34"/>
      <c r="AF50" s="34"/>
      <c r="AG50" s="34"/>
      <c r="AH50" s="34"/>
      <c r="AI50" s="27" t="s">
        <v>38</v>
      </c>
      <c r="AJ50" s="34"/>
      <c r="AK50" s="34"/>
      <c r="AL50" s="34"/>
      <c r="AM50" s="257" t="str">
        <f>IF(E20="","",E20)</f>
        <v>Libor Brabenec</v>
      </c>
      <c r="AN50" s="258"/>
      <c r="AO50" s="258"/>
      <c r="AP50" s="258"/>
      <c r="AQ50" s="34"/>
      <c r="AR50" s="37"/>
      <c r="AS50" s="262"/>
      <c r="AT50" s="263"/>
      <c r="AU50" s="60"/>
      <c r="AV50" s="60"/>
      <c r="AW50" s="60"/>
      <c r="AX50" s="60"/>
      <c r="AY50" s="60"/>
      <c r="AZ50" s="60"/>
      <c r="BA50" s="60"/>
      <c r="BB50" s="60"/>
      <c r="BC50" s="60"/>
      <c r="BD50" s="61"/>
      <c r="BE50" s="32"/>
    </row>
    <row r="51" spans="1:91" s="2" customFormat="1" ht="10.9" customHeight="1">
      <c r="A51" s="32"/>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7"/>
      <c r="AS51" s="264"/>
      <c r="AT51" s="265"/>
      <c r="AU51" s="62"/>
      <c r="AV51" s="62"/>
      <c r="AW51" s="62"/>
      <c r="AX51" s="62"/>
      <c r="AY51" s="62"/>
      <c r="AZ51" s="62"/>
      <c r="BA51" s="62"/>
      <c r="BB51" s="62"/>
      <c r="BC51" s="62"/>
      <c r="BD51" s="63"/>
      <c r="BE51" s="32"/>
    </row>
    <row r="52" spans="1:91" s="2" customFormat="1" ht="29.25" customHeight="1">
      <c r="A52" s="32"/>
      <c r="B52" s="33"/>
      <c r="C52" s="223" t="s">
        <v>57</v>
      </c>
      <c r="D52" s="224"/>
      <c r="E52" s="224"/>
      <c r="F52" s="224"/>
      <c r="G52" s="224"/>
      <c r="H52" s="64"/>
      <c r="I52" s="227" t="s">
        <v>58</v>
      </c>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55" t="s">
        <v>59</v>
      </c>
      <c r="AH52" s="224"/>
      <c r="AI52" s="224"/>
      <c r="AJ52" s="224"/>
      <c r="AK52" s="224"/>
      <c r="AL52" s="224"/>
      <c r="AM52" s="224"/>
      <c r="AN52" s="227" t="s">
        <v>60</v>
      </c>
      <c r="AO52" s="224"/>
      <c r="AP52" s="224"/>
      <c r="AQ52" s="65" t="s">
        <v>61</v>
      </c>
      <c r="AR52" s="37"/>
      <c r="AS52" s="66" t="s">
        <v>62</v>
      </c>
      <c r="AT52" s="67" t="s">
        <v>63</v>
      </c>
      <c r="AU52" s="67" t="s">
        <v>64</v>
      </c>
      <c r="AV52" s="67" t="s">
        <v>65</v>
      </c>
      <c r="AW52" s="67" t="s">
        <v>66</v>
      </c>
      <c r="AX52" s="67" t="s">
        <v>67</v>
      </c>
      <c r="AY52" s="67" t="s">
        <v>68</v>
      </c>
      <c r="AZ52" s="67" t="s">
        <v>69</v>
      </c>
      <c r="BA52" s="67" t="s">
        <v>70</v>
      </c>
      <c r="BB52" s="67" t="s">
        <v>71</v>
      </c>
      <c r="BC52" s="67" t="s">
        <v>72</v>
      </c>
      <c r="BD52" s="68" t="s">
        <v>73</v>
      </c>
      <c r="BE52" s="32"/>
    </row>
    <row r="53" spans="1:91" s="2" customFormat="1" ht="10.9" customHeight="1">
      <c r="A53" s="32"/>
      <c r="B53" s="33"/>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7"/>
      <c r="AS53" s="69"/>
      <c r="AT53" s="70"/>
      <c r="AU53" s="70"/>
      <c r="AV53" s="70"/>
      <c r="AW53" s="70"/>
      <c r="AX53" s="70"/>
      <c r="AY53" s="70"/>
      <c r="AZ53" s="70"/>
      <c r="BA53" s="70"/>
      <c r="BB53" s="70"/>
      <c r="BC53" s="70"/>
      <c r="BD53" s="71"/>
      <c r="BE53" s="32"/>
    </row>
    <row r="54" spans="1:91" s="6" customFormat="1" ht="32.450000000000003" customHeight="1">
      <c r="B54" s="72"/>
      <c r="C54" s="73" t="s">
        <v>74</v>
      </c>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230">
        <f>ROUND(AG55+AG58+AG61+AG64+AG67+AG70+AG74,2)</f>
        <v>0</v>
      </c>
      <c r="AH54" s="230"/>
      <c r="AI54" s="230"/>
      <c r="AJ54" s="230"/>
      <c r="AK54" s="230"/>
      <c r="AL54" s="230"/>
      <c r="AM54" s="230"/>
      <c r="AN54" s="266">
        <f t="shared" ref="AN54:AN74" si="0">SUM(AG54,AT54)</f>
        <v>0</v>
      </c>
      <c r="AO54" s="266"/>
      <c r="AP54" s="266"/>
      <c r="AQ54" s="76" t="s">
        <v>35</v>
      </c>
      <c r="AR54" s="77"/>
      <c r="AS54" s="78">
        <f>ROUND(AS55+AS58+AS61+AS64+AS67+AS70+AS74,2)</f>
        <v>0</v>
      </c>
      <c r="AT54" s="79">
        <f t="shared" ref="AT54:AT74" si="1">ROUND(SUM(AV54:AW54),2)</f>
        <v>0</v>
      </c>
      <c r="AU54" s="80">
        <f>ROUND(AU55+AU58+AU61+AU64+AU67+AU70+AU74,5)</f>
        <v>0</v>
      </c>
      <c r="AV54" s="79">
        <f>ROUND(AZ54*L29,2)</f>
        <v>0</v>
      </c>
      <c r="AW54" s="79">
        <f>ROUND(BA54*L30,2)</f>
        <v>0</v>
      </c>
      <c r="AX54" s="79">
        <f>ROUND(BB54*L29,2)</f>
        <v>0</v>
      </c>
      <c r="AY54" s="79">
        <f>ROUND(BC54*L30,2)</f>
        <v>0</v>
      </c>
      <c r="AZ54" s="79">
        <f>ROUND(AZ55+AZ58+AZ61+AZ64+AZ67+AZ70+AZ74,2)</f>
        <v>0</v>
      </c>
      <c r="BA54" s="79">
        <f>ROUND(BA55+BA58+BA61+BA64+BA67+BA70+BA74,2)</f>
        <v>0</v>
      </c>
      <c r="BB54" s="79">
        <f>ROUND(BB55+BB58+BB61+BB64+BB67+BB70+BB74,2)</f>
        <v>0</v>
      </c>
      <c r="BC54" s="79">
        <f>ROUND(BC55+BC58+BC61+BC64+BC67+BC70+BC74,2)</f>
        <v>0</v>
      </c>
      <c r="BD54" s="81">
        <f>ROUND(BD55+BD58+BD61+BD64+BD67+BD70+BD74,2)</f>
        <v>0</v>
      </c>
      <c r="BS54" s="82" t="s">
        <v>75</v>
      </c>
      <c r="BT54" s="82" t="s">
        <v>76</v>
      </c>
      <c r="BU54" s="83" t="s">
        <v>77</v>
      </c>
      <c r="BV54" s="82" t="s">
        <v>78</v>
      </c>
      <c r="BW54" s="82" t="s">
        <v>5</v>
      </c>
      <c r="BX54" s="82" t="s">
        <v>79</v>
      </c>
      <c r="CL54" s="82" t="s">
        <v>19</v>
      </c>
    </row>
    <row r="55" spans="1:91" s="7" customFormat="1" ht="37.5" customHeight="1">
      <c r="B55" s="84"/>
      <c r="C55" s="85"/>
      <c r="D55" s="225" t="s">
        <v>80</v>
      </c>
      <c r="E55" s="225"/>
      <c r="F55" s="225"/>
      <c r="G55" s="225"/>
      <c r="H55" s="225"/>
      <c r="I55" s="86"/>
      <c r="J55" s="225" t="s">
        <v>81</v>
      </c>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51">
        <f>ROUND(SUM(AG56:AG57),2)</f>
        <v>0</v>
      </c>
      <c r="AH55" s="252"/>
      <c r="AI55" s="252"/>
      <c r="AJ55" s="252"/>
      <c r="AK55" s="252"/>
      <c r="AL55" s="252"/>
      <c r="AM55" s="252"/>
      <c r="AN55" s="259">
        <f t="shared" si="0"/>
        <v>0</v>
      </c>
      <c r="AO55" s="252"/>
      <c r="AP55" s="252"/>
      <c r="AQ55" s="87" t="s">
        <v>82</v>
      </c>
      <c r="AR55" s="88"/>
      <c r="AS55" s="89">
        <f>ROUND(SUM(AS56:AS57),2)</f>
        <v>0</v>
      </c>
      <c r="AT55" s="90">
        <f t="shared" si="1"/>
        <v>0</v>
      </c>
      <c r="AU55" s="91">
        <f>ROUND(SUM(AU56:AU57),5)</f>
        <v>0</v>
      </c>
      <c r="AV55" s="90">
        <f>ROUND(AZ55*L29,2)</f>
        <v>0</v>
      </c>
      <c r="AW55" s="90">
        <f>ROUND(BA55*L30,2)</f>
        <v>0</v>
      </c>
      <c r="AX55" s="90">
        <f>ROUND(BB55*L29,2)</f>
        <v>0</v>
      </c>
      <c r="AY55" s="90">
        <f>ROUND(BC55*L30,2)</f>
        <v>0</v>
      </c>
      <c r="AZ55" s="90">
        <f>ROUND(SUM(AZ56:AZ57),2)</f>
        <v>0</v>
      </c>
      <c r="BA55" s="90">
        <f>ROUND(SUM(BA56:BA57),2)</f>
        <v>0</v>
      </c>
      <c r="BB55" s="90">
        <f>ROUND(SUM(BB56:BB57),2)</f>
        <v>0</v>
      </c>
      <c r="BC55" s="90">
        <f>ROUND(SUM(BC56:BC57),2)</f>
        <v>0</v>
      </c>
      <c r="BD55" s="92">
        <f>ROUND(SUM(BD56:BD57),2)</f>
        <v>0</v>
      </c>
      <c r="BS55" s="93" t="s">
        <v>75</v>
      </c>
      <c r="BT55" s="93" t="s">
        <v>83</v>
      </c>
      <c r="BU55" s="93" t="s">
        <v>77</v>
      </c>
      <c r="BV55" s="93" t="s">
        <v>78</v>
      </c>
      <c r="BW55" s="93" t="s">
        <v>84</v>
      </c>
      <c r="BX55" s="93" t="s">
        <v>5</v>
      </c>
      <c r="CL55" s="93" t="s">
        <v>19</v>
      </c>
      <c r="CM55" s="93" t="s">
        <v>85</v>
      </c>
    </row>
    <row r="56" spans="1:91" s="4" customFormat="1" ht="16.5" customHeight="1">
      <c r="A56" s="94" t="s">
        <v>86</v>
      </c>
      <c r="B56" s="49"/>
      <c r="C56" s="95"/>
      <c r="D56" s="95"/>
      <c r="E56" s="226" t="s">
        <v>87</v>
      </c>
      <c r="F56" s="226"/>
      <c r="G56" s="226"/>
      <c r="H56" s="226"/>
      <c r="I56" s="226"/>
      <c r="J56" s="95"/>
      <c r="K56" s="226" t="s">
        <v>88</v>
      </c>
      <c r="L56" s="226"/>
      <c r="M56" s="226"/>
      <c r="N56" s="226"/>
      <c r="O56" s="226"/>
      <c r="P56" s="226"/>
      <c r="Q56" s="226"/>
      <c r="R56" s="226"/>
      <c r="S56" s="226"/>
      <c r="T56" s="226"/>
      <c r="U56" s="226"/>
      <c r="V56" s="226"/>
      <c r="W56" s="226"/>
      <c r="X56" s="226"/>
      <c r="Y56" s="226"/>
      <c r="Z56" s="226"/>
      <c r="AA56" s="226"/>
      <c r="AB56" s="226"/>
      <c r="AC56" s="226"/>
      <c r="AD56" s="226"/>
      <c r="AE56" s="226"/>
      <c r="AF56" s="226"/>
      <c r="AG56" s="253">
        <f>'SO 01.1 - Železniční svršek'!J32</f>
        <v>0</v>
      </c>
      <c r="AH56" s="254"/>
      <c r="AI56" s="254"/>
      <c r="AJ56" s="254"/>
      <c r="AK56" s="254"/>
      <c r="AL56" s="254"/>
      <c r="AM56" s="254"/>
      <c r="AN56" s="253">
        <f t="shared" si="0"/>
        <v>0</v>
      </c>
      <c r="AO56" s="254"/>
      <c r="AP56" s="254"/>
      <c r="AQ56" s="96" t="s">
        <v>89</v>
      </c>
      <c r="AR56" s="51"/>
      <c r="AS56" s="97">
        <v>0</v>
      </c>
      <c r="AT56" s="98">
        <f t="shared" si="1"/>
        <v>0</v>
      </c>
      <c r="AU56" s="99">
        <f>'SO 01.1 - Železniční svršek'!P88</f>
        <v>0</v>
      </c>
      <c r="AV56" s="98">
        <f>'SO 01.1 - Železniční svršek'!J35</f>
        <v>0</v>
      </c>
      <c r="AW56" s="98">
        <f>'SO 01.1 - Železniční svršek'!J36</f>
        <v>0</v>
      </c>
      <c r="AX56" s="98">
        <f>'SO 01.1 - Železniční svršek'!J37</f>
        <v>0</v>
      </c>
      <c r="AY56" s="98">
        <f>'SO 01.1 - Železniční svršek'!J38</f>
        <v>0</v>
      </c>
      <c r="AZ56" s="98">
        <f>'SO 01.1 - Železniční svršek'!F35</f>
        <v>0</v>
      </c>
      <c r="BA56" s="98">
        <f>'SO 01.1 - Železniční svršek'!F36</f>
        <v>0</v>
      </c>
      <c r="BB56" s="98">
        <f>'SO 01.1 - Železniční svršek'!F37</f>
        <v>0</v>
      </c>
      <c r="BC56" s="98">
        <f>'SO 01.1 - Železniční svršek'!F38</f>
        <v>0</v>
      </c>
      <c r="BD56" s="100">
        <f>'SO 01.1 - Železniční svršek'!F39</f>
        <v>0</v>
      </c>
      <c r="BT56" s="101" t="s">
        <v>85</v>
      </c>
      <c r="BV56" s="101" t="s">
        <v>78</v>
      </c>
      <c r="BW56" s="101" t="s">
        <v>90</v>
      </c>
      <c r="BX56" s="101" t="s">
        <v>84</v>
      </c>
      <c r="CL56" s="101" t="s">
        <v>19</v>
      </c>
    </row>
    <row r="57" spans="1:91" s="4" customFormat="1" ht="23.25" customHeight="1">
      <c r="A57" s="94" t="s">
        <v>86</v>
      </c>
      <c r="B57" s="49"/>
      <c r="C57" s="95"/>
      <c r="D57" s="95"/>
      <c r="E57" s="226" t="s">
        <v>91</v>
      </c>
      <c r="F57" s="226"/>
      <c r="G57" s="226"/>
      <c r="H57" s="226"/>
      <c r="I57" s="226"/>
      <c r="J57" s="95"/>
      <c r="K57" s="226" t="s">
        <v>92</v>
      </c>
      <c r="L57" s="226"/>
      <c r="M57" s="226"/>
      <c r="N57" s="226"/>
      <c r="O57" s="226"/>
      <c r="P57" s="226"/>
      <c r="Q57" s="226"/>
      <c r="R57" s="226"/>
      <c r="S57" s="226"/>
      <c r="T57" s="226"/>
      <c r="U57" s="226"/>
      <c r="V57" s="226"/>
      <c r="W57" s="226"/>
      <c r="X57" s="226"/>
      <c r="Y57" s="226"/>
      <c r="Z57" s="226"/>
      <c r="AA57" s="226"/>
      <c r="AB57" s="226"/>
      <c r="AC57" s="226"/>
      <c r="AD57" s="226"/>
      <c r="AE57" s="226"/>
      <c r="AF57" s="226"/>
      <c r="AG57" s="253">
        <f>'SO 01.2 - Materíál dodáva...'!J32</f>
        <v>0</v>
      </c>
      <c r="AH57" s="254"/>
      <c r="AI57" s="254"/>
      <c r="AJ57" s="254"/>
      <c r="AK57" s="254"/>
      <c r="AL57" s="254"/>
      <c r="AM57" s="254"/>
      <c r="AN57" s="253">
        <f t="shared" si="0"/>
        <v>0</v>
      </c>
      <c r="AO57" s="254"/>
      <c r="AP57" s="254"/>
      <c r="AQ57" s="96" t="s">
        <v>89</v>
      </c>
      <c r="AR57" s="51"/>
      <c r="AS57" s="97">
        <v>0</v>
      </c>
      <c r="AT57" s="98">
        <f t="shared" si="1"/>
        <v>0</v>
      </c>
      <c r="AU57" s="99">
        <f>'SO 01.2 - Materíál dodáva...'!P85</f>
        <v>0</v>
      </c>
      <c r="AV57" s="98">
        <f>'SO 01.2 - Materíál dodáva...'!J35</f>
        <v>0</v>
      </c>
      <c r="AW57" s="98">
        <f>'SO 01.2 - Materíál dodáva...'!J36</f>
        <v>0</v>
      </c>
      <c r="AX57" s="98">
        <f>'SO 01.2 - Materíál dodáva...'!J37</f>
        <v>0</v>
      </c>
      <c r="AY57" s="98">
        <f>'SO 01.2 - Materíál dodáva...'!J38</f>
        <v>0</v>
      </c>
      <c r="AZ57" s="98">
        <f>'SO 01.2 - Materíál dodáva...'!F35</f>
        <v>0</v>
      </c>
      <c r="BA57" s="98">
        <f>'SO 01.2 - Materíál dodáva...'!F36</f>
        <v>0</v>
      </c>
      <c r="BB57" s="98">
        <f>'SO 01.2 - Materíál dodáva...'!F37</f>
        <v>0</v>
      </c>
      <c r="BC57" s="98">
        <f>'SO 01.2 - Materíál dodáva...'!F38</f>
        <v>0</v>
      </c>
      <c r="BD57" s="100">
        <f>'SO 01.2 - Materíál dodáva...'!F39</f>
        <v>0</v>
      </c>
      <c r="BT57" s="101" t="s">
        <v>85</v>
      </c>
      <c r="BV57" s="101" t="s">
        <v>78</v>
      </c>
      <c r="BW57" s="101" t="s">
        <v>93</v>
      </c>
      <c r="BX57" s="101" t="s">
        <v>84</v>
      </c>
      <c r="CL57" s="101" t="s">
        <v>19</v>
      </c>
    </row>
    <row r="58" spans="1:91" s="7" customFormat="1" ht="24.75" customHeight="1">
      <c r="B58" s="84"/>
      <c r="C58" s="85"/>
      <c r="D58" s="225" t="s">
        <v>94</v>
      </c>
      <c r="E58" s="225"/>
      <c r="F58" s="225"/>
      <c r="G58" s="225"/>
      <c r="H58" s="225"/>
      <c r="I58" s="86"/>
      <c r="J58" s="225" t="s">
        <v>95</v>
      </c>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51">
        <f>ROUND(SUM(AG59:AG60),2)</f>
        <v>0</v>
      </c>
      <c r="AH58" s="252"/>
      <c r="AI58" s="252"/>
      <c r="AJ58" s="252"/>
      <c r="AK58" s="252"/>
      <c r="AL58" s="252"/>
      <c r="AM58" s="252"/>
      <c r="AN58" s="259">
        <f t="shared" si="0"/>
        <v>0</v>
      </c>
      <c r="AO58" s="252"/>
      <c r="AP58" s="252"/>
      <c r="AQ58" s="87" t="s">
        <v>82</v>
      </c>
      <c r="AR58" s="88"/>
      <c r="AS58" s="89">
        <f>ROUND(SUM(AS59:AS60),2)</f>
        <v>0</v>
      </c>
      <c r="AT58" s="90">
        <f t="shared" si="1"/>
        <v>0</v>
      </c>
      <c r="AU58" s="91">
        <f>ROUND(SUM(AU59:AU60),5)</f>
        <v>0</v>
      </c>
      <c r="AV58" s="90">
        <f>ROUND(AZ58*L29,2)</f>
        <v>0</v>
      </c>
      <c r="AW58" s="90">
        <f>ROUND(BA58*L30,2)</f>
        <v>0</v>
      </c>
      <c r="AX58" s="90">
        <f>ROUND(BB58*L29,2)</f>
        <v>0</v>
      </c>
      <c r="AY58" s="90">
        <f>ROUND(BC58*L30,2)</f>
        <v>0</v>
      </c>
      <c r="AZ58" s="90">
        <f>ROUND(SUM(AZ59:AZ60),2)</f>
        <v>0</v>
      </c>
      <c r="BA58" s="90">
        <f>ROUND(SUM(BA59:BA60),2)</f>
        <v>0</v>
      </c>
      <c r="BB58" s="90">
        <f>ROUND(SUM(BB59:BB60),2)</f>
        <v>0</v>
      </c>
      <c r="BC58" s="90">
        <f>ROUND(SUM(BC59:BC60),2)</f>
        <v>0</v>
      </c>
      <c r="BD58" s="92">
        <f>ROUND(SUM(BD59:BD60),2)</f>
        <v>0</v>
      </c>
      <c r="BS58" s="93" t="s">
        <v>75</v>
      </c>
      <c r="BT58" s="93" t="s">
        <v>83</v>
      </c>
      <c r="BU58" s="93" t="s">
        <v>77</v>
      </c>
      <c r="BV58" s="93" t="s">
        <v>78</v>
      </c>
      <c r="BW58" s="93" t="s">
        <v>96</v>
      </c>
      <c r="BX58" s="93" t="s">
        <v>5</v>
      </c>
      <c r="CL58" s="93" t="s">
        <v>19</v>
      </c>
      <c r="CM58" s="93" t="s">
        <v>85</v>
      </c>
    </row>
    <row r="59" spans="1:91" s="4" customFormat="1" ht="16.5" customHeight="1">
      <c r="A59" s="94" t="s">
        <v>86</v>
      </c>
      <c r="B59" s="49"/>
      <c r="C59" s="95"/>
      <c r="D59" s="95"/>
      <c r="E59" s="226" t="s">
        <v>97</v>
      </c>
      <c r="F59" s="226"/>
      <c r="G59" s="226"/>
      <c r="H59" s="226"/>
      <c r="I59" s="226"/>
      <c r="J59" s="95"/>
      <c r="K59" s="226" t="s">
        <v>88</v>
      </c>
      <c r="L59" s="226"/>
      <c r="M59" s="226"/>
      <c r="N59" s="226"/>
      <c r="O59" s="226"/>
      <c r="P59" s="226"/>
      <c r="Q59" s="226"/>
      <c r="R59" s="226"/>
      <c r="S59" s="226"/>
      <c r="T59" s="226"/>
      <c r="U59" s="226"/>
      <c r="V59" s="226"/>
      <c r="W59" s="226"/>
      <c r="X59" s="226"/>
      <c r="Y59" s="226"/>
      <c r="Z59" s="226"/>
      <c r="AA59" s="226"/>
      <c r="AB59" s="226"/>
      <c r="AC59" s="226"/>
      <c r="AD59" s="226"/>
      <c r="AE59" s="226"/>
      <c r="AF59" s="226"/>
      <c r="AG59" s="253">
        <f>'SO 02.1 - Železniční svršek'!J32</f>
        <v>0</v>
      </c>
      <c r="AH59" s="254"/>
      <c r="AI59" s="254"/>
      <c r="AJ59" s="254"/>
      <c r="AK59" s="254"/>
      <c r="AL59" s="254"/>
      <c r="AM59" s="254"/>
      <c r="AN59" s="253">
        <f t="shared" si="0"/>
        <v>0</v>
      </c>
      <c r="AO59" s="254"/>
      <c r="AP59" s="254"/>
      <c r="AQ59" s="96" t="s">
        <v>89</v>
      </c>
      <c r="AR59" s="51"/>
      <c r="AS59" s="97">
        <v>0</v>
      </c>
      <c r="AT59" s="98">
        <f t="shared" si="1"/>
        <v>0</v>
      </c>
      <c r="AU59" s="99">
        <f>'SO 02.1 - Železniční svršek'!P88</f>
        <v>0</v>
      </c>
      <c r="AV59" s="98">
        <f>'SO 02.1 - Železniční svršek'!J35</f>
        <v>0</v>
      </c>
      <c r="AW59" s="98">
        <f>'SO 02.1 - Železniční svršek'!J36</f>
        <v>0</v>
      </c>
      <c r="AX59" s="98">
        <f>'SO 02.1 - Železniční svršek'!J37</f>
        <v>0</v>
      </c>
      <c r="AY59" s="98">
        <f>'SO 02.1 - Železniční svršek'!J38</f>
        <v>0</v>
      </c>
      <c r="AZ59" s="98">
        <f>'SO 02.1 - Železniční svršek'!F35</f>
        <v>0</v>
      </c>
      <c r="BA59" s="98">
        <f>'SO 02.1 - Železniční svršek'!F36</f>
        <v>0</v>
      </c>
      <c r="BB59" s="98">
        <f>'SO 02.1 - Železniční svršek'!F37</f>
        <v>0</v>
      </c>
      <c r="BC59" s="98">
        <f>'SO 02.1 - Železniční svršek'!F38</f>
        <v>0</v>
      </c>
      <c r="BD59" s="100">
        <f>'SO 02.1 - Železniční svršek'!F39</f>
        <v>0</v>
      </c>
      <c r="BT59" s="101" t="s">
        <v>85</v>
      </c>
      <c r="BV59" s="101" t="s">
        <v>78</v>
      </c>
      <c r="BW59" s="101" t="s">
        <v>98</v>
      </c>
      <c r="BX59" s="101" t="s">
        <v>96</v>
      </c>
      <c r="CL59" s="101" t="s">
        <v>19</v>
      </c>
    </row>
    <row r="60" spans="1:91" s="4" customFormat="1" ht="23.25" customHeight="1">
      <c r="A60" s="94" t="s">
        <v>86</v>
      </c>
      <c r="B60" s="49"/>
      <c r="C60" s="95"/>
      <c r="D60" s="95"/>
      <c r="E60" s="226" t="s">
        <v>99</v>
      </c>
      <c r="F60" s="226"/>
      <c r="G60" s="226"/>
      <c r="H60" s="226"/>
      <c r="I60" s="226"/>
      <c r="J60" s="95"/>
      <c r="K60" s="226" t="s">
        <v>92</v>
      </c>
      <c r="L60" s="226"/>
      <c r="M60" s="226"/>
      <c r="N60" s="226"/>
      <c r="O60" s="226"/>
      <c r="P60" s="226"/>
      <c r="Q60" s="226"/>
      <c r="R60" s="226"/>
      <c r="S60" s="226"/>
      <c r="T60" s="226"/>
      <c r="U60" s="226"/>
      <c r="V60" s="226"/>
      <c r="W60" s="226"/>
      <c r="X60" s="226"/>
      <c r="Y60" s="226"/>
      <c r="Z60" s="226"/>
      <c r="AA60" s="226"/>
      <c r="AB60" s="226"/>
      <c r="AC60" s="226"/>
      <c r="AD60" s="226"/>
      <c r="AE60" s="226"/>
      <c r="AF60" s="226"/>
      <c r="AG60" s="253">
        <f>'SO 02.2 - Materíál dodáva...'!J32</f>
        <v>0</v>
      </c>
      <c r="AH60" s="254"/>
      <c r="AI60" s="254"/>
      <c r="AJ60" s="254"/>
      <c r="AK60" s="254"/>
      <c r="AL60" s="254"/>
      <c r="AM60" s="254"/>
      <c r="AN60" s="253">
        <f t="shared" si="0"/>
        <v>0</v>
      </c>
      <c r="AO60" s="254"/>
      <c r="AP60" s="254"/>
      <c r="AQ60" s="96" t="s">
        <v>89</v>
      </c>
      <c r="AR60" s="51"/>
      <c r="AS60" s="97">
        <v>0</v>
      </c>
      <c r="AT60" s="98">
        <f t="shared" si="1"/>
        <v>0</v>
      </c>
      <c r="AU60" s="99">
        <f>'SO 02.2 - Materíál dodáva...'!P85</f>
        <v>0</v>
      </c>
      <c r="AV60" s="98">
        <f>'SO 02.2 - Materíál dodáva...'!J35</f>
        <v>0</v>
      </c>
      <c r="AW60" s="98">
        <f>'SO 02.2 - Materíál dodáva...'!J36</f>
        <v>0</v>
      </c>
      <c r="AX60" s="98">
        <f>'SO 02.2 - Materíál dodáva...'!J37</f>
        <v>0</v>
      </c>
      <c r="AY60" s="98">
        <f>'SO 02.2 - Materíál dodáva...'!J38</f>
        <v>0</v>
      </c>
      <c r="AZ60" s="98">
        <f>'SO 02.2 - Materíál dodáva...'!F35</f>
        <v>0</v>
      </c>
      <c r="BA60" s="98">
        <f>'SO 02.2 - Materíál dodáva...'!F36</f>
        <v>0</v>
      </c>
      <c r="BB60" s="98">
        <f>'SO 02.2 - Materíál dodáva...'!F37</f>
        <v>0</v>
      </c>
      <c r="BC60" s="98">
        <f>'SO 02.2 - Materíál dodáva...'!F38</f>
        <v>0</v>
      </c>
      <c r="BD60" s="100">
        <f>'SO 02.2 - Materíál dodáva...'!F39</f>
        <v>0</v>
      </c>
      <c r="BT60" s="101" t="s">
        <v>85</v>
      </c>
      <c r="BV60" s="101" t="s">
        <v>78</v>
      </c>
      <c r="BW60" s="101" t="s">
        <v>100</v>
      </c>
      <c r="BX60" s="101" t="s">
        <v>96</v>
      </c>
      <c r="CL60" s="101" t="s">
        <v>19</v>
      </c>
    </row>
    <row r="61" spans="1:91" s="7" customFormat="1" ht="24.75" customHeight="1">
      <c r="B61" s="84"/>
      <c r="C61" s="85"/>
      <c r="D61" s="225" t="s">
        <v>101</v>
      </c>
      <c r="E61" s="225"/>
      <c r="F61" s="225"/>
      <c r="G61" s="225"/>
      <c r="H61" s="225"/>
      <c r="I61" s="86"/>
      <c r="J61" s="225" t="s">
        <v>102</v>
      </c>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51">
        <f>ROUND(SUM(AG62:AG63),2)</f>
        <v>0</v>
      </c>
      <c r="AH61" s="252"/>
      <c r="AI61" s="252"/>
      <c r="AJ61" s="252"/>
      <c r="AK61" s="252"/>
      <c r="AL61" s="252"/>
      <c r="AM61" s="252"/>
      <c r="AN61" s="259">
        <f t="shared" si="0"/>
        <v>0</v>
      </c>
      <c r="AO61" s="252"/>
      <c r="AP61" s="252"/>
      <c r="AQ61" s="87" t="s">
        <v>82</v>
      </c>
      <c r="AR61" s="88"/>
      <c r="AS61" s="89">
        <f>ROUND(SUM(AS62:AS63),2)</f>
        <v>0</v>
      </c>
      <c r="AT61" s="90">
        <f t="shared" si="1"/>
        <v>0</v>
      </c>
      <c r="AU61" s="91">
        <f>ROUND(SUM(AU62:AU63),5)</f>
        <v>0</v>
      </c>
      <c r="AV61" s="90">
        <f>ROUND(AZ61*L29,2)</f>
        <v>0</v>
      </c>
      <c r="AW61" s="90">
        <f>ROUND(BA61*L30,2)</f>
        <v>0</v>
      </c>
      <c r="AX61" s="90">
        <f>ROUND(BB61*L29,2)</f>
        <v>0</v>
      </c>
      <c r="AY61" s="90">
        <f>ROUND(BC61*L30,2)</f>
        <v>0</v>
      </c>
      <c r="AZ61" s="90">
        <f>ROUND(SUM(AZ62:AZ63),2)</f>
        <v>0</v>
      </c>
      <c r="BA61" s="90">
        <f>ROUND(SUM(BA62:BA63),2)</f>
        <v>0</v>
      </c>
      <c r="BB61" s="90">
        <f>ROUND(SUM(BB62:BB63),2)</f>
        <v>0</v>
      </c>
      <c r="BC61" s="90">
        <f>ROUND(SUM(BC62:BC63),2)</f>
        <v>0</v>
      </c>
      <c r="BD61" s="92">
        <f>ROUND(SUM(BD62:BD63),2)</f>
        <v>0</v>
      </c>
      <c r="BS61" s="93" t="s">
        <v>75</v>
      </c>
      <c r="BT61" s="93" t="s">
        <v>83</v>
      </c>
      <c r="BU61" s="93" t="s">
        <v>77</v>
      </c>
      <c r="BV61" s="93" t="s">
        <v>78</v>
      </c>
      <c r="BW61" s="93" t="s">
        <v>103</v>
      </c>
      <c r="BX61" s="93" t="s">
        <v>5</v>
      </c>
      <c r="CL61" s="93" t="s">
        <v>19</v>
      </c>
      <c r="CM61" s="93" t="s">
        <v>85</v>
      </c>
    </row>
    <row r="62" spans="1:91" s="4" customFormat="1" ht="16.5" customHeight="1">
      <c r="A62" s="94" t="s">
        <v>86</v>
      </c>
      <c r="B62" s="49"/>
      <c r="C62" s="95"/>
      <c r="D62" s="95"/>
      <c r="E62" s="226" t="s">
        <v>104</v>
      </c>
      <c r="F62" s="226"/>
      <c r="G62" s="226"/>
      <c r="H62" s="226"/>
      <c r="I62" s="226"/>
      <c r="J62" s="95"/>
      <c r="K62" s="226" t="s">
        <v>88</v>
      </c>
      <c r="L62" s="226"/>
      <c r="M62" s="226"/>
      <c r="N62" s="226"/>
      <c r="O62" s="226"/>
      <c r="P62" s="226"/>
      <c r="Q62" s="226"/>
      <c r="R62" s="226"/>
      <c r="S62" s="226"/>
      <c r="T62" s="226"/>
      <c r="U62" s="226"/>
      <c r="V62" s="226"/>
      <c r="W62" s="226"/>
      <c r="X62" s="226"/>
      <c r="Y62" s="226"/>
      <c r="Z62" s="226"/>
      <c r="AA62" s="226"/>
      <c r="AB62" s="226"/>
      <c r="AC62" s="226"/>
      <c r="AD62" s="226"/>
      <c r="AE62" s="226"/>
      <c r="AF62" s="226"/>
      <c r="AG62" s="253">
        <f>'SO 03.1 - Železniční svršek'!J32</f>
        <v>0</v>
      </c>
      <c r="AH62" s="254"/>
      <c r="AI62" s="254"/>
      <c r="AJ62" s="254"/>
      <c r="AK62" s="254"/>
      <c r="AL62" s="254"/>
      <c r="AM62" s="254"/>
      <c r="AN62" s="253">
        <f t="shared" si="0"/>
        <v>0</v>
      </c>
      <c r="AO62" s="254"/>
      <c r="AP62" s="254"/>
      <c r="AQ62" s="96" t="s">
        <v>89</v>
      </c>
      <c r="AR62" s="51"/>
      <c r="AS62" s="97">
        <v>0</v>
      </c>
      <c r="AT62" s="98">
        <f t="shared" si="1"/>
        <v>0</v>
      </c>
      <c r="AU62" s="99">
        <f>'SO 03.1 - Železniční svršek'!P88</f>
        <v>0</v>
      </c>
      <c r="AV62" s="98">
        <f>'SO 03.1 - Železniční svršek'!J35</f>
        <v>0</v>
      </c>
      <c r="AW62" s="98">
        <f>'SO 03.1 - Železniční svršek'!J36</f>
        <v>0</v>
      </c>
      <c r="AX62" s="98">
        <f>'SO 03.1 - Železniční svršek'!J37</f>
        <v>0</v>
      </c>
      <c r="AY62" s="98">
        <f>'SO 03.1 - Železniční svršek'!J38</f>
        <v>0</v>
      </c>
      <c r="AZ62" s="98">
        <f>'SO 03.1 - Železniční svršek'!F35</f>
        <v>0</v>
      </c>
      <c r="BA62" s="98">
        <f>'SO 03.1 - Železniční svršek'!F36</f>
        <v>0</v>
      </c>
      <c r="BB62" s="98">
        <f>'SO 03.1 - Železniční svršek'!F37</f>
        <v>0</v>
      </c>
      <c r="BC62" s="98">
        <f>'SO 03.1 - Železniční svršek'!F38</f>
        <v>0</v>
      </c>
      <c r="BD62" s="100">
        <f>'SO 03.1 - Železniční svršek'!F39</f>
        <v>0</v>
      </c>
      <c r="BT62" s="101" t="s">
        <v>85</v>
      </c>
      <c r="BV62" s="101" t="s">
        <v>78</v>
      </c>
      <c r="BW62" s="101" t="s">
        <v>105</v>
      </c>
      <c r="BX62" s="101" t="s">
        <v>103</v>
      </c>
      <c r="CL62" s="101" t="s">
        <v>19</v>
      </c>
    </row>
    <row r="63" spans="1:91" s="4" customFormat="1" ht="23.25" customHeight="1">
      <c r="A63" s="94" t="s">
        <v>86</v>
      </c>
      <c r="B63" s="49"/>
      <c r="C63" s="95"/>
      <c r="D63" s="95"/>
      <c r="E63" s="226" t="s">
        <v>106</v>
      </c>
      <c r="F63" s="226"/>
      <c r="G63" s="226"/>
      <c r="H63" s="226"/>
      <c r="I63" s="226"/>
      <c r="J63" s="95"/>
      <c r="K63" s="226" t="s">
        <v>92</v>
      </c>
      <c r="L63" s="226"/>
      <c r="M63" s="226"/>
      <c r="N63" s="226"/>
      <c r="O63" s="226"/>
      <c r="P63" s="226"/>
      <c r="Q63" s="226"/>
      <c r="R63" s="226"/>
      <c r="S63" s="226"/>
      <c r="T63" s="226"/>
      <c r="U63" s="226"/>
      <c r="V63" s="226"/>
      <c r="W63" s="226"/>
      <c r="X63" s="226"/>
      <c r="Y63" s="226"/>
      <c r="Z63" s="226"/>
      <c r="AA63" s="226"/>
      <c r="AB63" s="226"/>
      <c r="AC63" s="226"/>
      <c r="AD63" s="226"/>
      <c r="AE63" s="226"/>
      <c r="AF63" s="226"/>
      <c r="AG63" s="253">
        <f>'SO 03.2 - Materíál dodáva...'!J32</f>
        <v>0</v>
      </c>
      <c r="AH63" s="254"/>
      <c r="AI63" s="254"/>
      <c r="AJ63" s="254"/>
      <c r="AK63" s="254"/>
      <c r="AL63" s="254"/>
      <c r="AM63" s="254"/>
      <c r="AN63" s="253">
        <f t="shared" si="0"/>
        <v>0</v>
      </c>
      <c r="AO63" s="254"/>
      <c r="AP63" s="254"/>
      <c r="AQ63" s="96" t="s">
        <v>89</v>
      </c>
      <c r="AR63" s="51"/>
      <c r="AS63" s="97">
        <v>0</v>
      </c>
      <c r="AT63" s="98">
        <f t="shared" si="1"/>
        <v>0</v>
      </c>
      <c r="AU63" s="99">
        <f>'SO 03.2 - Materíál dodáva...'!P85</f>
        <v>0</v>
      </c>
      <c r="AV63" s="98">
        <f>'SO 03.2 - Materíál dodáva...'!J35</f>
        <v>0</v>
      </c>
      <c r="AW63" s="98">
        <f>'SO 03.2 - Materíál dodáva...'!J36</f>
        <v>0</v>
      </c>
      <c r="AX63" s="98">
        <f>'SO 03.2 - Materíál dodáva...'!J37</f>
        <v>0</v>
      </c>
      <c r="AY63" s="98">
        <f>'SO 03.2 - Materíál dodáva...'!J38</f>
        <v>0</v>
      </c>
      <c r="AZ63" s="98">
        <f>'SO 03.2 - Materíál dodáva...'!F35</f>
        <v>0</v>
      </c>
      <c r="BA63" s="98">
        <f>'SO 03.2 - Materíál dodáva...'!F36</f>
        <v>0</v>
      </c>
      <c r="BB63" s="98">
        <f>'SO 03.2 - Materíál dodáva...'!F37</f>
        <v>0</v>
      </c>
      <c r="BC63" s="98">
        <f>'SO 03.2 - Materíál dodáva...'!F38</f>
        <v>0</v>
      </c>
      <c r="BD63" s="100">
        <f>'SO 03.2 - Materíál dodáva...'!F39</f>
        <v>0</v>
      </c>
      <c r="BT63" s="101" t="s">
        <v>85</v>
      </c>
      <c r="BV63" s="101" t="s">
        <v>78</v>
      </c>
      <c r="BW63" s="101" t="s">
        <v>107</v>
      </c>
      <c r="BX63" s="101" t="s">
        <v>103</v>
      </c>
      <c r="CL63" s="101" t="s">
        <v>19</v>
      </c>
    </row>
    <row r="64" spans="1:91" s="7" customFormat="1" ht="24.75" customHeight="1">
      <c r="B64" s="84"/>
      <c r="C64" s="85"/>
      <c r="D64" s="225" t="s">
        <v>108</v>
      </c>
      <c r="E64" s="225"/>
      <c r="F64" s="225"/>
      <c r="G64" s="225"/>
      <c r="H64" s="225"/>
      <c r="I64" s="86"/>
      <c r="J64" s="225" t="s">
        <v>109</v>
      </c>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51">
        <f>ROUND(SUM(AG65:AG66),2)</f>
        <v>0</v>
      </c>
      <c r="AH64" s="252"/>
      <c r="AI64" s="252"/>
      <c r="AJ64" s="252"/>
      <c r="AK64" s="252"/>
      <c r="AL64" s="252"/>
      <c r="AM64" s="252"/>
      <c r="AN64" s="259">
        <f t="shared" si="0"/>
        <v>0</v>
      </c>
      <c r="AO64" s="252"/>
      <c r="AP64" s="252"/>
      <c r="AQ64" s="87" t="s">
        <v>82</v>
      </c>
      <c r="AR64" s="88"/>
      <c r="AS64" s="89">
        <f>ROUND(SUM(AS65:AS66),2)</f>
        <v>0</v>
      </c>
      <c r="AT64" s="90">
        <f t="shared" si="1"/>
        <v>0</v>
      </c>
      <c r="AU64" s="91">
        <f>ROUND(SUM(AU65:AU66),5)</f>
        <v>0</v>
      </c>
      <c r="AV64" s="90">
        <f>ROUND(AZ64*L29,2)</f>
        <v>0</v>
      </c>
      <c r="AW64" s="90">
        <f>ROUND(BA64*L30,2)</f>
        <v>0</v>
      </c>
      <c r="AX64" s="90">
        <f>ROUND(BB64*L29,2)</f>
        <v>0</v>
      </c>
      <c r="AY64" s="90">
        <f>ROUND(BC64*L30,2)</f>
        <v>0</v>
      </c>
      <c r="AZ64" s="90">
        <f>ROUND(SUM(AZ65:AZ66),2)</f>
        <v>0</v>
      </c>
      <c r="BA64" s="90">
        <f>ROUND(SUM(BA65:BA66),2)</f>
        <v>0</v>
      </c>
      <c r="BB64" s="90">
        <f>ROUND(SUM(BB65:BB66),2)</f>
        <v>0</v>
      </c>
      <c r="BC64" s="90">
        <f>ROUND(SUM(BC65:BC66),2)</f>
        <v>0</v>
      </c>
      <c r="BD64" s="92">
        <f>ROUND(SUM(BD65:BD66),2)</f>
        <v>0</v>
      </c>
      <c r="BS64" s="93" t="s">
        <v>75</v>
      </c>
      <c r="BT64" s="93" t="s">
        <v>83</v>
      </c>
      <c r="BU64" s="93" t="s">
        <v>77</v>
      </c>
      <c r="BV64" s="93" t="s">
        <v>78</v>
      </c>
      <c r="BW64" s="93" t="s">
        <v>110</v>
      </c>
      <c r="BX64" s="93" t="s">
        <v>5</v>
      </c>
      <c r="CL64" s="93" t="s">
        <v>19</v>
      </c>
      <c r="CM64" s="93" t="s">
        <v>85</v>
      </c>
    </row>
    <row r="65" spans="1:91" s="4" customFormat="1" ht="16.5" customHeight="1">
      <c r="A65" s="94" t="s">
        <v>86</v>
      </c>
      <c r="B65" s="49"/>
      <c r="C65" s="95"/>
      <c r="D65" s="95"/>
      <c r="E65" s="226" t="s">
        <v>111</v>
      </c>
      <c r="F65" s="226"/>
      <c r="G65" s="226"/>
      <c r="H65" s="226"/>
      <c r="I65" s="226"/>
      <c r="J65" s="95"/>
      <c r="K65" s="226" t="s">
        <v>88</v>
      </c>
      <c r="L65" s="226"/>
      <c r="M65" s="226"/>
      <c r="N65" s="226"/>
      <c r="O65" s="226"/>
      <c r="P65" s="226"/>
      <c r="Q65" s="226"/>
      <c r="R65" s="226"/>
      <c r="S65" s="226"/>
      <c r="T65" s="226"/>
      <c r="U65" s="226"/>
      <c r="V65" s="226"/>
      <c r="W65" s="226"/>
      <c r="X65" s="226"/>
      <c r="Y65" s="226"/>
      <c r="Z65" s="226"/>
      <c r="AA65" s="226"/>
      <c r="AB65" s="226"/>
      <c r="AC65" s="226"/>
      <c r="AD65" s="226"/>
      <c r="AE65" s="226"/>
      <c r="AF65" s="226"/>
      <c r="AG65" s="253">
        <f>'SO 04.1 - Železniční svršek'!J32</f>
        <v>0</v>
      </c>
      <c r="AH65" s="254"/>
      <c r="AI65" s="254"/>
      <c r="AJ65" s="254"/>
      <c r="AK65" s="254"/>
      <c r="AL65" s="254"/>
      <c r="AM65" s="254"/>
      <c r="AN65" s="253">
        <f t="shared" si="0"/>
        <v>0</v>
      </c>
      <c r="AO65" s="254"/>
      <c r="AP65" s="254"/>
      <c r="AQ65" s="96" t="s">
        <v>89</v>
      </c>
      <c r="AR65" s="51"/>
      <c r="AS65" s="97">
        <v>0</v>
      </c>
      <c r="AT65" s="98">
        <f t="shared" si="1"/>
        <v>0</v>
      </c>
      <c r="AU65" s="99">
        <f>'SO 04.1 - Železniční svršek'!P88</f>
        <v>0</v>
      </c>
      <c r="AV65" s="98">
        <f>'SO 04.1 - Železniční svršek'!J35</f>
        <v>0</v>
      </c>
      <c r="AW65" s="98">
        <f>'SO 04.1 - Železniční svršek'!J36</f>
        <v>0</v>
      </c>
      <c r="AX65" s="98">
        <f>'SO 04.1 - Železniční svršek'!J37</f>
        <v>0</v>
      </c>
      <c r="AY65" s="98">
        <f>'SO 04.1 - Železniční svršek'!J38</f>
        <v>0</v>
      </c>
      <c r="AZ65" s="98">
        <f>'SO 04.1 - Železniční svršek'!F35</f>
        <v>0</v>
      </c>
      <c r="BA65" s="98">
        <f>'SO 04.1 - Železniční svršek'!F36</f>
        <v>0</v>
      </c>
      <c r="BB65" s="98">
        <f>'SO 04.1 - Železniční svršek'!F37</f>
        <v>0</v>
      </c>
      <c r="BC65" s="98">
        <f>'SO 04.1 - Železniční svršek'!F38</f>
        <v>0</v>
      </c>
      <c r="BD65" s="100">
        <f>'SO 04.1 - Železniční svršek'!F39</f>
        <v>0</v>
      </c>
      <c r="BT65" s="101" t="s">
        <v>85</v>
      </c>
      <c r="BV65" s="101" t="s">
        <v>78</v>
      </c>
      <c r="BW65" s="101" t="s">
        <v>112</v>
      </c>
      <c r="BX65" s="101" t="s">
        <v>110</v>
      </c>
      <c r="CL65" s="101" t="s">
        <v>19</v>
      </c>
    </row>
    <row r="66" spans="1:91" s="4" customFormat="1" ht="23.25" customHeight="1">
      <c r="A66" s="94" t="s">
        <v>86</v>
      </c>
      <c r="B66" s="49"/>
      <c r="C66" s="95"/>
      <c r="D66" s="95"/>
      <c r="E66" s="226" t="s">
        <v>113</v>
      </c>
      <c r="F66" s="226"/>
      <c r="G66" s="226"/>
      <c r="H66" s="226"/>
      <c r="I66" s="226"/>
      <c r="J66" s="95"/>
      <c r="K66" s="226" t="s">
        <v>92</v>
      </c>
      <c r="L66" s="226"/>
      <c r="M66" s="226"/>
      <c r="N66" s="226"/>
      <c r="O66" s="226"/>
      <c r="P66" s="226"/>
      <c r="Q66" s="226"/>
      <c r="R66" s="226"/>
      <c r="S66" s="226"/>
      <c r="T66" s="226"/>
      <c r="U66" s="226"/>
      <c r="V66" s="226"/>
      <c r="W66" s="226"/>
      <c r="X66" s="226"/>
      <c r="Y66" s="226"/>
      <c r="Z66" s="226"/>
      <c r="AA66" s="226"/>
      <c r="AB66" s="226"/>
      <c r="AC66" s="226"/>
      <c r="AD66" s="226"/>
      <c r="AE66" s="226"/>
      <c r="AF66" s="226"/>
      <c r="AG66" s="253">
        <f>'SO 04.2 - Materíál dodáva...'!J32</f>
        <v>0</v>
      </c>
      <c r="AH66" s="254"/>
      <c r="AI66" s="254"/>
      <c r="AJ66" s="254"/>
      <c r="AK66" s="254"/>
      <c r="AL66" s="254"/>
      <c r="AM66" s="254"/>
      <c r="AN66" s="253">
        <f t="shared" si="0"/>
        <v>0</v>
      </c>
      <c r="AO66" s="254"/>
      <c r="AP66" s="254"/>
      <c r="AQ66" s="96" t="s">
        <v>89</v>
      </c>
      <c r="AR66" s="51"/>
      <c r="AS66" s="97">
        <v>0</v>
      </c>
      <c r="AT66" s="98">
        <f t="shared" si="1"/>
        <v>0</v>
      </c>
      <c r="AU66" s="99">
        <f>'SO 04.2 - Materíál dodáva...'!P85</f>
        <v>0</v>
      </c>
      <c r="AV66" s="98">
        <f>'SO 04.2 - Materíál dodáva...'!J35</f>
        <v>0</v>
      </c>
      <c r="AW66" s="98">
        <f>'SO 04.2 - Materíál dodáva...'!J36</f>
        <v>0</v>
      </c>
      <c r="AX66" s="98">
        <f>'SO 04.2 - Materíál dodáva...'!J37</f>
        <v>0</v>
      </c>
      <c r="AY66" s="98">
        <f>'SO 04.2 - Materíál dodáva...'!J38</f>
        <v>0</v>
      </c>
      <c r="AZ66" s="98">
        <f>'SO 04.2 - Materíál dodáva...'!F35</f>
        <v>0</v>
      </c>
      <c r="BA66" s="98">
        <f>'SO 04.2 - Materíál dodáva...'!F36</f>
        <v>0</v>
      </c>
      <c r="BB66" s="98">
        <f>'SO 04.2 - Materíál dodáva...'!F37</f>
        <v>0</v>
      </c>
      <c r="BC66" s="98">
        <f>'SO 04.2 - Materíál dodáva...'!F38</f>
        <v>0</v>
      </c>
      <c r="BD66" s="100">
        <f>'SO 04.2 - Materíál dodáva...'!F39</f>
        <v>0</v>
      </c>
      <c r="BT66" s="101" t="s">
        <v>85</v>
      </c>
      <c r="BV66" s="101" t="s">
        <v>78</v>
      </c>
      <c r="BW66" s="101" t="s">
        <v>114</v>
      </c>
      <c r="BX66" s="101" t="s">
        <v>110</v>
      </c>
      <c r="CL66" s="101" t="s">
        <v>19</v>
      </c>
    </row>
    <row r="67" spans="1:91" s="7" customFormat="1" ht="16.5" customHeight="1">
      <c r="B67" s="84"/>
      <c r="C67" s="85"/>
      <c r="D67" s="225" t="s">
        <v>115</v>
      </c>
      <c r="E67" s="225"/>
      <c r="F67" s="225"/>
      <c r="G67" s="225"/>
      <c r="H67" s="225"/>
      <c r="I67" s="86"/>
      <c r="J67" s="225" t="s">
        <v>116</v>
      </c>
      <c r="K67" s="225"/>
      <c r="L67" s="225"/>
      <c r="M67" s="225"/>
      <c r="N67" s="225"/>
      <c r="O67" s="225"/>
      <c r="P67" s="225"/>
      <c r="Q67" s="225"/>
      <c r="R67" s="225"/>
      <c r="S67" s="225"/>
      <c r="T67" s="225"/>
      <c r="U67" s="225"/>
      <c r="V67" s="225"/>
      <c r="W67" s="225"/>
      <c r="X67" s="225"/>
      <c r="Y67" s="225"/>
      <c r="Z67" s="225"/>
      <c r="AA67" s="225"/>
      <c r="AB67" s="225"/>
      <c r="AC67" s="225"/>
      <c r="AD67" s="225"/>
      <c r="AE67" s="225"/>
      <c r="AF67" s="225"/>
      <c r="AG67" s="251">
        <f>ROUND(SUM(AG68:AG69),2)</f>
        <v>0</v>
      </c>
      <c r="AH67" s="252"/>
      <c r="AI67" s="252"/>
      <c r="AJ67" s="252"/>
      <c r="AK67" s="252"/>
      <c r="AL67" s="252"/>
      <c r="AM67" s="252"/>
      <c r="AN67" s="259">
        <f t="shared" si="0"/>
        <v>0</v>
      </c>
      <c r="AO67" s="252"/>
      <c r="AP67" s="252"/>
      <c r="AQ67" s="87" t="s">
        <v>82</v>
      </c>
      <c r="AR67" s="88"/>
      <c r="AS67" s="89">
        <f>ROUND(SUM(AS68:AS69),2)</f>
        <v>0</v>
      </c>
      <c r="AT67" s="90">
        <f t="shared" si="1"/>
        <v>0</v>
      </c>
      <c r="AU67" s="91">
        <f>ROUND(SUM(AU68:AU69),5)</f>
        <v>0</v>
      </c>
      <c r="AV67" s="90">
        <f>ROUND(AZ67*L29,2)</f>
        <v>0</v>
      </c>
      <c r="AW67" s="90">
        <f>ROUND(BA67*L30,2)</f>
        <v>0</v>
      </c>
      <c r="AX67" s="90">
        <f>ROUND(BB67*L29,2)</f>
        <v>0</v>
      </c>
      <c r="AY67" s="90">
        <f>ROUND(BC67*L30,2)</f>
        <v>0</v>
      </c>
      <c r="AZ67" s="90">
        <f>ROUND(SUM(AZ68:AZ69),2)</f>
        <v>0</v>
      </c>
      <c r="BA67" s="90">
        <f>ROUND(SUM(BA68:BA69),2)</f>
        <v>0</v>
      </c>
      <c r="BB67" s="90">
        <f>ROUND(SUM(BB68:BB69),2)</f>
        <v>0</v>
      </c>
      <c r="BC67" s="90">
        <f>ROUND(SUM(BC68:BC69),2)</f>
        <v>0</v>
      </c>
      <c r="BD67" s="92">
        <f>ROUND(SUM(BD68:BD69),2)</f>
        <v>0</v>
      </c>
      <c r="BS67" s="93" t="s">
        <v>75</v>
      </c>
      <c r="BT67" s="93" t="s">
        <v>83</v>
      </c>
      <c r="BU67" s="93" t="s">
        <v>77</v>
      </c>
      <c r="BV67" s="93" t="s">
        <v>78</v>
      </c>
      <c r="BW67" s="93" t="s">
        <v>117</v>
      </c>
      <c r="BX67" s="93" t="s">
        <v>5</v>
      </c>
      <c r="CL67" s="93" t="s">
        <v>19</v>
      </c>
      <c r="CM67" s="93" t="s">
        <v>85</v>
      </c>
    </row>
    <row r="68" spans="1:91" s="4" customFormat="1" ht="16.5" customHeight="1">
      <c r="A68" s="94" t="s">
        <v>86</v>
      </c>
      <c r="B68" s="49"/>
      <c r="C68" s="95"/>
      <c r="D68" s="95"/>
      <c r="E68" s="226" t="s">
        <v>118</v>
      </c>
      <c r="F68" s="226"/>
      <c r="G68" s="226"/>
      <c r="H68" s="226"/>
      <c r="I68" s="226"/>
      <c r="J68" s="95"/>
      <c r="K68" s="226" t="s">
        <v>88</v>
      </c>
      <c r="L68" s="226"/>
      <c r="M68" s="226"/>
      <c r="N68" s="226"/>
      <c r="O68" s="226"/>
      <c r="P68" s="226"/>
      <c r="Q68" s="226"/>
      <c r="R68" s="226"/>
      <c r="S68" s="226"/>
      <c r="T68" s="226"/>
      <c r="U68" s="226"/>
      <c r="V68" s="226"/>
      <c r="W68" s="226"/>
      <c r="X68" s="226"/>
      <c r="Y68" s="226"/>
      <c r="Z68" s="226"/>
      <c r="AA68" s="226"/>
      <c r="AB68" s="226"/>
      <c r="AC68" s="226"/>
      <c r="AD68" s="226"/>
      <c r="AE68" s="226"/>
      <c r="AF68" s="226"/>
      <c r="AG68" s="253">
        <f>'SO 05.1 - Železniční svršek'!J32</f>
        <v>0</v>
      </c>
      <c r="AH68" s="254"/>
      <c r="AI68" s="254"/>
      <c r="AJ68" s="254"/>
      <c r="AK68" s="254"/>
      <c r="AL68" s="254"/>
      <c r="AM68" s="254"/>
      <c r="AN68" s="253">
        <f t="shared" si="0"/>
        <v>0</v>
      </c>
      <c r="AO68" s="254"/>
      <c r="AP68" s="254"/>
      <c r="AQ68" s="96" t="s">
        <v>89</v>
      </c>
      <c r="AR68" s="51"/>
      <c r="AS68" s="97">
        <v>0</v>
      </c>
      <c r="AT68" s="98">
        <f t="shared" si="1"/>
        <v>0</v>
      </c>
      <c r="AU68" s="99">
        <f>'SO 05.1 - Železniční svršek'!P88</f>
        <v>0</v>
      </c>
      <c r="AV68" s="98">
        <f>'SO 05.1 - Železniční svršek'!J35</f>
        <v>0</v>
      </c>
      <c r="AW68" s="98">
        <f>'SO 05.1 - Železniční svršek'!J36</f>
        <v>0</v>
      </c>
      <c r="AX68" s="98">
        <f>'SO 05.1 - Železniční svršek'!J37</f>
        <v>0</v>
      </c>
      <c r="AY68" s="98">
        <f>'SO 05.1 - Železniční svršek'!J38</f>
        <v>0</v>
      </c>
      <c r="AZ68" s="98">
        <f>'SO 05.1 - Železniční svršek'!F35</f>
        <v>0</v>
      </c>
      <c r="BA68" s="98">
        <f>'SO 05.1 - Železniční svršek'!F36</f>
        <v>0</v>
      </c>
      <c r="BB68" s="98">
        <f>'SO 05.1 - Železniční svršek'!F37</f>
        <v>0</v>
      </c>
      <c r="BC68" s="98">
        <f>'SO 05.1 - Železniční svršek'!F38</f>
        <v>0</v>
      </c>
      <c r="BD68" s="100">
        <f>'SO 05.1 - Železniční svršek'!F39</f>
        <v>0</v>
      </c>
      <c r="BT68" s="101" t="s">
        <v>85</v>
      </c>
      <c r="BV68" s="101" t="s">
        <v>78</v>
      </c>
      <c r="BW68" s="101" t="s">
        <v>119</v>
      </c>
      <c r="BX68" s="101" t="s">
        <v>117</v>
      </c>
      <c r="CL68" s="101" t="s">
        <v>19</v>
      </c>
    </row>
    <row r="69" spans="1:91" s="4" customFormat="1" ht="23.25" customHeight="1">
      <c r="A69" s="94" t="s">
        <v>86</v>
      </c>
      <c r="B69" s="49"/>
      <c r="C69" s="95"/>
      <c r="D69" s="95"/>
      <c r="E69" s="226" t="s">
        <v>120</v>
      </c>
      <c r="F69" s="226"/>
      <c r="G69" s="226"/>
      <c r="H69" s="226"/>
      <c r="I69" s="226"/>
      <c r="J69" s="95"/>
      <c r="K69" s="226" t="s">
        <v>92</v>
      </c>
      <c r="L69" s="226"/>
      <c r="M69" s="226"/>
      <c r="N69" s="226"/>
      <c r="O69" s="226"/>
      <c r="P69" s="226"/>
      <c r="Q69" s="226"/>
      <c r="R69" s="226"/>
      <c r="S69" s="226"/>
      <c r="T69" s="226"/>
      <c r="U69" s="226"/>
      <c r="V69" s="226"/>
      <c r="W69" s="226"/>
      <c r="X69" s="226"/>
      <c r="Y69" s="226"/>
      <c r="Z69" s="226"/>
      <c r="AA69" s="226"/>
      <c r="AB69" s="226"/>
      <c r="AC69" s="226"/>
      <c r="AD69" s="226"/>
      <c r="AE69" s="226"/>
      <c r="AF69" s="226"/>
      <c r="AG69" s="253">
        <f>'SO 05.2 - Materíál dodáva...'!J32</f>
        <v>0</v>
      </c>
      <c r="AH69" s="254"/>
      <c r="AI69" s="254"/>
      <c r="AJ69" s="254"/>
      <c r="AK69" s="254"/>
      <c r="AL69" s="254"/>
      <c r="AM69" s="254"/>
      <c r="AN69" s="253">
        <f t="shared" si="0"/>
        <v>0</v>
      </c>
      <c r="AO69" s="254"/>
      <c r="AP69" s="254"/>
      <c r="AQ69" s="96" t="s">
        <v>89</v>
      </c>
      <c r="AR69" s="51"/>
      <c r="AS69" s="97">
        <v>0</v>
      </c>
      <c r="AT69" s="98">
        <f t="shared" si="1"/>
        <v>0</v>
      </c>
      <c r="AU69" s="99">
        <f>'SO 05.2 - Materíál dodáva...'!P85</f>
        <v>0</v>
      </c>
      <c r="AV69" s="98">
        <f>'SO 05.2 - Materíál dodáva...'!J35</f>
        <v>0</v>
      </c>
      <c r="AW69" s="98">
        <f>'SO 05.2 - Materíál dodáva...'!J36</f>
        <v>0</v>
      </c>
      <c r="AX69" s="98">
        <f>'SO 05.2 - Materíál dodáva...'!J37</f>
        <v>0</v>
      </c>
      <c r="AY69" s="98">
        <f>'SO 05.2 - Materíál dodáva...'!J38</f>
        <v>0</v>
      </c>
      <c r="AZ69" s="98">
        <f>'SO 05.2 - Materíál dodáva...'!F35</f>
        <v>0</v>
      </c>
      <c r="BA69" s="98">
        <f>'SO 05.2 - Materíál dodáva...'!F36</f>
        <v>0</v>
      </c>
      <c r="BB69" s="98">
        <f>'SO 05.2 - Materíál dodáva...'!F37</f>
        <v>0</v>
      </c>
      <c r="BC69" s="98">
        <f>'SO 05.2 - Materíál dodáva...'!F38</f>
        <v>0</v>
      </c>
      <c r="BD69" s="100">
        <f>'SO 05.2 - Materíál dodáva...'!F39</f>
        <v>0</v>
      </c>
      <c r="BT69" s="101" t="s">
        <v>85</v>
      </c>
      <c r="BV69" s="101" t="s">
        <v>78</v>
      </c>
      <c r="BW69" s="101" t="s">
        <v>121</v>
      </c>
      <c r="BX69" s="101" t="s">
        <v>117</v>
      </c>
      <c r="CL69" s="101" t="s">
        <v>19</v>
      </c>
    </row>
    <row r="70" spans="1:91" s="7" customFormat="1" ht="24.75" customHeight="1">
      <c r="B70" s="84"/>
      <c r="C70" s="85"/>
      <c r="D70" s="225" t="s">
        <v>122</v>
      </c>
      <c r="E70" s="225"/>
      <c r="F70" s="225"/>
      <c r="G70" s="225"/>
      <c r="H70" s="225"/>
      <c r="I70" s="86"/>
      <c r="J70" s="225" t="s">
        <v>123</v>
      </c>
      <c r="K70" s="225"/>
      <c r="L70" s="225"/>
      <c r="M70" s="225"/>
      <c r="N70" s="225"/>
      <c r="O70" s="225"/>
      <c r="P70" s="225"/>
      <c r="Q70" s="225"/>
      <c r="R70" s="225"/>
      <c r="S70" s="225"/>
      <c r="T70" s="225"/>
      <c r="U70" s="225"/>
      <c r="V70" s="225"/>
      <c r="W70" s="225"/>
      <c r="X70" s="225"/>
      <c r="Y70" s="225"/>
      <c r="Z70" s="225"/>
      <c r="AA70" s="225"/>
      <c r="AB70" s="225"/>
      <c r="AC70" s="225"/>
      <c r="AD70" s="225"/>
      <c r="AE70" s="225"/>
      <c r="AF70" s="225"/>
      <c r="AG70" s="251">
        <f>ROUND(SUM(AG71:AG73),2)</f>
        <v>0</v>
      </c>
      <c r="AH70" s="252"/>
      <c r="AI70" s="252"/>
      <c r="AJ70" s="252"/>
      <c r="AK70" s="252"/>
      <c r="AL70" s="252"/>
      <c r="AM70" s="252"/>
      <c r="AN70" s="259">
        <f t="shared" si="0"/>
        <v>0</v>
      </c>
      <c r="AO70" s="252"/>
      <c r="AP70" s="252"/>
      <c r="AQ70" s="87" t="s">
        <v>82</v>
      </c>
      <c r="AR70" s="88"/>
      <c r="AS70" s="89">
        <f>ROUND(SUM(AS71:AS73),2)</f>
        <v>0</v>
      </c>
      <c r="AT70" s="90">
        <f t="shared" si="1"/>
        <v>0</v>
      </c>
      <c r="AU70" s="91">
        <f>ROUND(SUM(AU71:AU73),5)</f>
        <v>0</v>
      </c>
      <c r="AV70" s="90">
        <f>ROUND(AZ70*L29,2)</f>
        <v>0</v>
      </c>
      <c r="AW70" s="90">
        <f>ROUND(BA70*L30,2)</f>
        <v>0</v>
      </c>
      <c r="AX70" s="90">
        <f>ROUND(BB70*L29,2)</f>
        <v>0</v>
      </c>
      <c r="AY70" s="90">
        <f>ROUND(BC70*L30,2)</f>
        <v>0</v>
      </c>
      <c r="AZ70" s="90">
        <f>ROUND(SUM(AZ71:AZ73),2)</f>
        <v>0</v>
      </c>
      <c r="BA70" s="90">
        <f>ROUND(SUM(BA71:BA73),2)</f>
        <v>0</v>
      </c>
      <c r="BB70" s="90">
        <f>ROUND(SUM(BB71:BB73),2)</f>
        <v>0</v>
      </c>
      <c r="BC70" s="90">
        <f>ROUND(SUM(BC71:BC73),2)</f>
        <v>0</v>
      </c>
      <c r="BD70" s="92">
        <f>ROUND(SUM(BD71:BD73),2)</f>
        <v>0</v>
      </c>
      <c r="BS70" s="93" t="s">
        <v>75</v>
      </c>
      <c r="BT70" s="93" t="s">
        <v>83</v>
      </c>
      <c r="BU70" s="93" t="s">
        <v>77</v>
      </c>
      <c r="BV70" s="93" t="s">
        <v>78</v>
      </c>
      <c r="BW70" s="93" t="s">
        <v>124</v>
      </c>
      <c r="BX70" s="93" t="s">
        <v>5</v>
      </c>
      <c r="CL70" s="93" t="s">
        <v>19</v>
      </c>
      <c r="CM70" s="93" t="s">
        <v>85</v>
      </c>
    </row>
    <row r="71" spans="1:91" s="4" customFormat="1" ht="16.5" customHeight="1">
      <c r="A71" s="94" t="s">
        <v>86</v>
      </c>
      <c r="B71" s="49"/>
      <c r="C71" s="95"/>
      <c r="D71" s="95"/>
      <c r="E71" s="226" t="s">
        <v>125</v>
      </c>
      <c r="F71" s="226"/>
      <c r="G71" s="226"/>
      <c r="H71" s="226"/>
      <c r="I71" s="226"/>
      <c r="J71" s="95"/>
      <c r="K71" s="226" t="s">
        <v>88</v>
      </c>
      <c r="L71" s="226"/>
      <c r="M71" s="226"/>
      <c r="N71" s="226"/>
      <c r="O71" s="226"/>
      <c r="P71" s="226"/>
      <c r="Q71" s="226"/>
      <c r="R71" s="226"/>
      <c r="S71" s="226"/>
      <c r="T71" s="226"/>
      <c r="U71" s="226"/>
      <c r="V71" s="226"/>
      <c r="W71" s="226"/>
      <c r="X71" s="226"/>
      <c r="Y71" s="226"/>
      <c r="Z71" s="226"/>
      <c r="AA71" s="226"/>
      <c r="AB71" s="226"/>
      <c r="AC71" s="226"/>
      <c r="AD71" s="226"/>
      <c r="AE71" s="226"/>
      <c r="AF71" s="226"/>
      <c r="AG71" s="253">
        <f>'SO 06.1 - Železniční svršek'!J32</f>
        <v>0</v>
      </c>
      <c r="AH71" s="254"/>
      <c r="AI71" s="254"/>
      <c r="AJ71" s="254"/>
      <c r="AK71" s="254"/>
      <c r="AL71" s="254"/>
      <c r="AM71" s="254"/>
      <c r="AN71" s="253">
        <f t="shared" si="0"/>
        <v>0</v>
      </c>
      <c r="AO71" s="254"/>
      <c r="AP71" s="254"/>
      <c r="AQ71" s="96" t="s">
        <v>89</v>
      </c>
      <c r="AR71" s="51"/>
      <c r="AS71" s="97">
        <v>0</v>
      </c>
      <c r="AT71" s="98">
        <f t="shared" si="1"/>
        <v>0</v>
      </c>
      <c r="AU71" s="99">
        <f>'SO 06.1 - Železniční svršek'!P88</f>
        <v>0</v>
      </c>
      <c r="AV71" s="98">
        <f>'SO 06.1 - Železniční svršek'!J35</f>
        <v>0</v>
      </c>
      <c r="AW71" s="98">
        <f>'SO 06.1 - Železniční svršek'!J36</f>
        <v>0</v>
      </c>
      <c r="AX71" s="98">
        <f>'SO 06.1 - Železniční svršek'!J37</f>
        <v>0</v>
      </c>
      <c r="AY71" s="98">
        <f>'SO 06.1 - Železniční svršek'!J38</f>
        <v>0</v>
      </c>
      <c r="AZ71" s="98">
        <f>'SO 06.1 - Železniční svršek'!F35</f>
        <v>0</v>
      </c>
      <c r="BA71" s="98">
        <f>'SO 06.1 - Železniční svršek'!F36</f>
        <v>0</v>
      </c>
      <c r="BB71" s="98">
        <f>'SO 06.1 - Železniční svršek'!F37</f>
        <v>0</v>
      </c>
      <c r="BC71" s="98">
        <f>'SO 06.1 - Železniční svršek'!F38</f>
        <v>0</v>
      </c>
      <c r="BD71" s="100">
        <f>'SO 06.1 - Železniční svršek'!F39</f>
        <v>0</v>
      </c>
      <c r="BT71" s="101" t="s">
        <v>85</v>
      </c>
      <c r="BV71" s="101" t="s">
        <v>78</v>
      </c>
      <c r="BW71" s="101" t="s">
        <v>126</v>
      </c>
      <c r="BX71" s="101" t="s">
        <v>124</v>
      </c>
      <c r="CL71" s="101" t="s">
        <v>19</v>
      </c>
    </row>
    <row r="72" spans="1:91" s="4" customFormat="1" ht="23.25" customHeight="1">
      <c r="A72" s="94" t="s">
        <v>86</v>
      </c>
      <c r="B72" s="49"/>
      <c r="C72" s="95"/>
      <c r="D72" s="95"/>
      <c r="E72" s="226" t="s">
        <v>127</v>
      </c>
      <c r="F72" s="226"/>
      <c r="G72" s="226"/>
      <c r="H72" s="226"/>
      <c r="I72" s="226"/>
      <c r="J72" s="95"/>
      <c r="K72" s="226" t="s">
        <v>92</v>
      </c>
      <c r="L72" s="226"/>
      <c r="M72" s="226"/>
      <c r="N72" s="226"/>
      <c r="O72" s="226"/>
      <c r="P72" s="226"/>
      <c r="Q72" s="226"/>
      <c r="R72" s="226"/>
      <c r="S72" s="226"/>
      <c r="T72" s="226"/>
      <c r="U72" s="226"/>
      <c r="V72" s="226"/>
      <c r="W72" s="226"/>
      <c r="X72" s="226"/>
      <c r="Y72" s="226"/>
      <c r="Z72" s="226"/>
      <c r="AA72" s="226"/>
      <c r="AB72" s="226"/>
      <c r="AC72" s="226"/>
      <c r="AD72" s="226"/>
      <c r="AE72" s="226"/>
      <c r="AF72" s="226"/>
      <c r="AG72" s="253">
        <f>'SO 06.2 - Materíál dodáva...'!J32</f>
        <v>0</v>
      </c>
      <c r="AH72" s="254"/>
      <c r="AI72" s="254"/>
      <c r="AJ72" s="254"/>
      <c r="AK72" s="254"/>
      <c r="AL72" s="254"/>
      <c r="AM72" s="254"/>
      <c r="AN72" s="253">
        <f t="shared" si="0"/>
        <v>0</v>
      </c>
      <c r="AO72" s="254"/>
      <c r="AP72" s="254"/>
      <c r="AQ72" s="96" t="s">
        <v>89</v>
      </c>
      <c r="AR72" s="51"/>
      <c r="AS72" s="97">
        <v>0</v>
      </c>
      <c r="AT72" s="98">
        <f t="shared" si="1"/>
        <v>0</v>
      </c>
      <c r="AU72" s="99">
        <f>'SO 06.2 - Materíál dodáva...'!P85</f>
        <v>0</v>
      </c>
      <c r="AV72" s="98">
        <f>'SO 06.2 - Materíál dodáva...'!J35</f>
        <v>0</v>
      </c>
      <c r="AW72" s="98">
        <f>'SO 06.2 - Materíál dodáva...'!J36</f>
        <v>0</v>
      </c>
      <c r="AX72" s="98">
        <f>'SO 06.2 - Materíál dodáva...'!J37</f>
        <v>0</v>
      </c>
      <c r="AY72" s="98">
        <f>'SO 06.2 - Materíál dodáva...'!J38</f>
        <v>0</v>
      </c>
      <c r="AZ72" s="98">
        <f>'SO 06.2 - Materíál dodáva...'!F35</f>
        <v>0</v>
      </c>
      <c r="BA72" s="98">
        <f>'SO 06.2 - Materíál dodáva...'!F36</f>
        <v>0</v>
      </c>
      <c r="BB72" s="98">
        <f>'SO 06.2 - Materíál dodáva...'!F37</f>
        <v>0</v>
      </c>
      <c r="BC72" s="98">
        <f>'SO 06.2 - Materíál dodáva...'!F38</f>
        <v>0</v>
      </c>
      <c r="BD72" s="100">
        <f>'SO 06.2 - Materíál dodáva...'!F39</f>
        <v>0</v>
      </c>
      <c r="BT72" s="101" t="s">
        <v>85</v>
      </c>
      <c r="BV72" s="101" t="s">
        <v>78</v>
      </c>
      <c r="BW72" s="101" t="s">
        <v>128</v>
      </c>
      <c r="BX72" s="101" t="s">
        <v>124</v>
      </c>
      <c r="CL72" s="101" t="s">
        <v>19</v>
      </c>
    </row>
    <row r="73" spans="1:91" s="4" customFormat="1" ht="23.25" customHeight="1">
      <c r="A73" s="94" t="s">
        <v>86</v>
      </c>
      <c r="B73" s="49"/>
      <c r="C73" s="95"/>
      <c r="D73" s="95"/>
      <c r="E73" s="226" t="s">
        <v>129</v>
      </c>
      <c r="F73" s="226"/>
      <c r="G73" s="226"/>
      <c r="H73" s="226"/>
      <c r="I73" s="226"/>
      <c r="J73" s="95"/>
      <c r="K73" s="226" t="s">
        <v>130</v>
      </c>
      <c r="L73" s="226"/>
      <c r="M73" s="226"/>
      <c r="N73" s="226"/>
      <c r="O73" s="226"/>
      <c r="P73" s="226"/>
      <c r="Q73" s="226"/>
      <c r="R73" s="226"/>
      <c r="S73" s="226"/>
      <c r="T73" s="226"/>
      <c r="U73" s="226"/>
      <c r="V73" s="226"/>
      <c r="W73" s="226"/>
      <c r="X73" s="226"/>
      <c r="Y73" s="226"/>
      <c r="Z73" s="226"/>
      <c r="AA73" s="226"/>
      <c r="AB73" s="226"/>
      <c r="AC73" s="226"/>
      <c r="AD73" s="226"/>
      <c r="AE73" s="226"/>
      <c r="AF73" s="226"/>
      <c r="AG73" s="253">
        <f>'SO 06.3 - Železniční svrš...'!J32</f>
        <v>0</v>
      </c>
      <c r="AH73" s="254"/>
      <c r="AI73" s="254"/>
      <c r="AJ73" s="254"/>
      <c r="AK73" s="254"/>
      <c r="AL73" s="254"/>
      <c r="AM73" s="254"/>
      <c r="AN73" s="253">
        <f t="shared" si="0"/>
        <v>0</v>
      </c>
      <c r="AO73" s="254"/>
      <c r="AP73" s="254"/>
      <c r="AQ73" s="96" t="s">
        <v>89</v>
      </c>
      <c r="AR73" s="51"/>
      <c r="AS73" s="97">
        <v>0</v>
      </c>
      <c r="AT73" s="98">
        <f t="shared" si="1"/>
        <v>0</v>
      </c>
      <c r="AU73" s="99">
        <f>'SO 06.3 - Železniční svrš...'!P88</f>
        <v>0</v>
      </c>
      <c r="AV73" s="98">
        <f>'SO 06.3 - Železniční svrš...'!J35</f>
        <v>0</v>
      </c>
      <c r="AW73" s="98">
        <f>'SO 06.3 - Železniční svrš...'!J36</f>
        <v>0</v>
      </c>
      <c r="AX73" s="98">
        <f>'SO 06.3 - Železniční svrš...'!J37</f>
        <v>0</v>
      </c>
      <c r="AY73" s="98">
        <f>'SO 06.3 - Železniční svrš...'!J38</f>
        <v>0</v>
      </c>
      <c r="AZ73" s="98">
        <f>'SO 06.3 - Železniční svrš...'!F35</f>
        <v>0</v>
      </c>
      <c r="BA73" s="98">
        <f>'SO 06.3 - Železniční svrš...'!F36</f>
        <v>0</v>
      </c>
      <c r="BB73" s="98">
        <f>'SO 06.3 - Železniční svrš...'!F37</f>
        <v>0</v>
      </c>
      <c r="BC73" s="98">
        <f>'SO 06.3 - Železniční svrš...'!F38</f>
        <v>0</v>
      </c>
      <c r="BD73" s="100">
        <f>'SO 06.3 - Železniční svrš...'!F39</f>
        <v>0</v>
      </c>
      <c r="BT73" s="101" t="s">
        <v>85</v>
      </c>
      <c r="BV73" s="101" t="s">
        <v>78</v>
      </c>
      <c r="BW73" s="101" t="s">
        <v>131</v>
      </c>
      <c r="BX73" s="101" t="s">
        <v>124</v>
      </c>
      <c r="CL73" s="101" t="s">
        <v>19</v>
      </c>
    </row>
    <row r="74" spans="1:91" s="7" customFormat="1" ht="16.5" customHeight="1">
      <c r="A74" s="94" t="s">
        <v>86</v>
      </c>
      <c r="B74" s="84"/>
      <c r="C74" s="85"/>
      <c r="D74" s="225" t="s">
        <v>132</v>
      </c>
      <c r="E74" s="225"/>
      <c r="F74" s="225"/>
      <c r="G74" s="225"/>
      <c r="H74" s="225"/>
      <c r="I74" s="86"/>
      <c r="J74" s="225" t="s">
        <v>133</v>
      </c>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59">
        <f>'VON - Vedlejší a ostatní ...'!J30</f>
        <v>0</v>
      </c>
      <c r="AH74" s="252"/>
      <c r="AI74" s="252"/>
      <c r="AJ74" s="252"/>
      <c r="AK74" s="252"/>
      <c r="AL74" s="252"/>
      <c r="AM74" s="252"/>
      <c r="AN74" s="259">
        <f t="shared" si="0"/>
        <v>0</v>
      </c>
      <c r="AO74" s="252"/>
      <c r="AP74" s="252"/>
      <c r="AQ74" s="87" t="s">
        <v>82</v>
      </c>
      <c r="AR74" s="88"/>
      <c r="AS74" s="102">
        <v>0</v>
      </c>
      <c r="AT74" s="103">
        <f t="shared" si="1"/>
        <v>0</v>
      </c>
      <c r="AU74" s="104">
        <f>'VON - Vedlejší a ostatní ...'!P80</f>
        <v>0</v>
      </c>
      <c r="AV74" s="103">
        <f>'VON - Vedlejší a ostatní ...'!J33</f>
        <v>0</v>
      </c>
      <c r="AW74" s="103">
        <f>'VON - Vedlejší a ostatní ...'!J34</f>
        <v>0</v>
      </c>
      <c r="AX74" s="103">
        <f>'VON - Vedlejší a ostatní ...'!J35</f>
        <v>0</v>
      </c>
      <c r="AY74" s="103">
        <f>'VON - Vedlejší a ostatní ...'!J36</f>
        <v>0</v>
      </c>
      <c r="AZ74" s="103">
        <f>'VON - Vedlejší a ostatní ...'!F33</f>
        <v>0</v>
      </c>
      <c r="BA74" s="103">
        <f>'VON - Vedlejší a ostatní ...'!F34</f>
        <v>0</v>
      </c>
      <c r="BB74" s="103">
        <f>'VON - Vedlejší a ostatní ...'!F35</f>
        <v>0</v>
      </c>
      <c r="BC74" s="103">
        <f>'VON - Vedlejší a ostatní ...'!F36</f>
        <v>0</v>
      </c>
      <c r="BD74" s="105">
        <f>'VON - Vedlejší a ostatní ...'!F37</f>
        <v>0</v>
      </c>
      <c r="BT74" s="93" t="s">
        <v>83</v>
      </c>
      <c r="BV74" s="93" t="s">
        <v>78</v>
      </c>
      <c r="BW74" s="93" t="s">
        <v>134</v>
      </c>
      <c r="BX74" s="93" t="s">
        <v>5</v>
      </c>
      <c r="CL74" s="93" t="s">
        <v>19</v>
      </c>
      <c r="CM74" s="93" t="s">
        <v>85</v>
      </c>
    </row>
    <row r="75" spans="1:91" s="2" customFormat="1" ht="30" customHeight="1">
      <c r="A75" s="32"/>
      <c r="B75" s="33"/>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7"/>
      <c r="AS75" s="32"/>
      <c r="AT75" s="32"/>
      <c r="AU75" s="32"/>
      <c r="AV75" s="32"/>
      <c r="AW75" s="32"/>
      <c r="AX75" s="32"/>
      <c r="AY75" s="32"/>
      <c r="AZ75" s="32"/>
      <c r="BA75" s="32"/>
      <c r="BB75" s="32"/>
      <c r="BC75" s="32"/>
      <c r="BD75" s="32"/>
      <c r="BE75" s="32"/>
    </row>
    <row r="76" spans="1:91" s="2" customFormat="1" ht="6.95" customHeight="1">
      <c r="A76" s="32"/>
      <c r="B76" s="45"/>
      <c r="C76" s="46"/>
      <c r="D76" s="46"/>
      <c r="E76" s="46"/>
      <c r="F76" s="46"/>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37"/>
      <c r="AS76" s="32"/>
      <c r="AT76" s="32"/>
      <c r="AU76" s="32"/>
      <c r="AV76" s="32"/>
      <c r="AW76" s="32"/>
      <c r="AX76" s="32"/>
      <c r="AY76" s="32"/>
      <c r="AZ76" s="32"/>
      <c r="BA76" s="32"/>
      <c r="BB76" s="32"/>
      <c r="BC76" s="32"/>
      <c r="BD76" s="32"/>
      <c r="BE76" s="32"/>
    </row>
  </sheetData>
  <sheetProtection algorithmName="SHA-512" hashValue="pHPOeaI0ZGokF0nfEdcH8EWgjT2M3lx4ats8391L/b4iwUqXUYyKAj7FPmHarycLOyhn1PA2x6PXeqk87OxLEQ==" saltValue="lWDnAxwNFPZe9WA2v51HTfzVBBu5BAkD12wxb1j/NK/83AfnjXLxKuV4gGGpqLs5mNezS06Yna+jffIHNM3IPw==" spinCount="100000" sheet="1" objects="1" scenarios="1" formatColumns="0" formatRows="0"/>
  <mergeCells count="118">
    <mergeCell ref="AN74:AP74"/>
    <mergeCell ref="AG74:AM74"/>
    <mergeCell ref="AN54:AP54"/>
    <mergeCell ref="AN69:AP69"/>
    <mergeCell ref="AG69:AM69"/>
    <mergeCell ref="AN70:AP70"/>
    <mergeCell ref="AG70:AM70"/>
    <mergeCell ref="AN71:AP71"/>
    <mergeCell ref="AG71:AM71"/>
    <mergeCell ref="AN72:AP72"/>
    <mergeCell ref="AG72:AM72"/>
    <mergeCell ref="AN73:AP73"/>
    <mergeCell ref="AG73:AM73"/>
    <mergeCell ref="AS49:AT51"/>
    <mergeCell ref="AN65:AP65"/>
    <mergeCell ref="AG65:AM65"/>
    <mergeCell ref="AN66:AP66"/>
    <mergeCell ref="AG66:AM66"/>
    <mergeCell ref="AN67:AP67"/>
    <mergeCell ref="AG67:AM67"/>
    <mergeCell ref="AN68:AP68"/>
    <mergeCell ref="AG68:AM68"/>
    <mergeCell ref="L33:P33"/>
    <mergeCell ref="AK33:AO33"/>
    <mergeCell ref="W33:AE33"/>
    <mergeCell ref="AK35:AO35"/>
    <mergeCell ref="X35:AB35"/>
    <mergeCell ref="AR2:BE2"/>
    <mergeCell ref="AG58:AM58"/>
    <mergeCell ref="AG64:AM64"/>
    <mergeCell ref="AG63:AM63"/>
    <mergeCell ref="AG62:AM62"/>
    <mergeCell ref="AG61:AM61"/>
    <mergeCell ref="AG57:AM57"/>
    <mergeCell ref="AG60:AM60"/>
    <mergeCell ref="AG52:AM52"/>
    <mergeCell ref="AG55:AM55"/>
    <mergeCell ref="AG59:AM59"/>
    <mergeCell ref="AG56:AM56"/>
    <mergeCell ref="AM47:AN47"/>
    <mergeCell ref="AM49:AP49"/>
    <mergeCell ref="AM50:AP50"/>
    <mergeCell ref="AN55:AP55"/>
    <mergeCell ref="AN57:AP57"/>
    <mergeCell ref="AN64:AP64"/>
    <mergeCell ref="AN63:AP63"/>
    <mergeCell ref="D74:H74"/>
    <mergeCell ref="J74:AF74"/>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E69:I69"/>
    <mergeCell ref="K69:AF69"/>
    <mergeCell ref="D70:H70"/>
    <mergeCell ref="J70:AF70"/>
    <mergeCell ref="E71:I71"/>
    <mergeCell ref="K71:AF71"/>
    <mergeCell ref="E72:I72"/>
    <mergeCell ref="K72:AF72"/>
    <mergeCell ref="E73:I73"/>
    <mergeCell ref="K73:AF73"/>
    <mergeCell ref="L45:AO45"/>
    <mergeCell ref="E65:I65"/>
    <mergeCell ref="K65:AF65"/>
    <mergeCell ref="E66:I66"/>
    <mergeCell ref="K66:AF66"/>
    <mergeCell ref="D67:H67"/>
    <mergeCell ref="J67:AF67"/>
    <mergeCell ref="E68:I68"/>
    <mergeCell ref="K68:AF68"/>
    <mergeCell ref="AN56:AP56"/>
    <mergeCell ref="AN52:AP52"/>
    <mergeCell ref="AN62:AP62"/>
    <mergeCell ref="AN59:AP59"/>
    <mergeCell ref="AN61:AP61"/>
    <mergeCell ref="AN60:AP60"/>
    <mergeCell ref="AN58:AP58"/>
    <mergeCell ref="C52:G52"/>
    <mergeCell ref="D64:H64"/>
    <mergeCell ref="D58:H58"/>
    <mergeCell ref="D55:H55"/>
    <mergeCell ref="D61:H61"/>
    <mergeCell ref="E59:I59"/>
    <mergeCell ref="E56:I56"/>
    <mergeCell ref="E60:I60"/>
    <mergeCell ref="E62:I62"/>
    <mergeCell ref="E63:I63"/>
    <mergeCell ref="E57:I57"/>
    <mergeCell ref="I52:AF52"/>
    <mergeCell ref="J61:AF61"/>
    <mergeCell ref="J55:AF55"/>
    <mergeCell ref="J58:AF58"/>
    <mergeCell ref="J64:AF64"/>
    <mergeCell ref="K57:AF57"/>
    <mergeCell ref="K60:AF60"/>
    <mergeCell ref="K62:AF62"/>
    <mergeCell ref="K59:AF59"/>
    <mergeCell ref="K63:AF63"/>
    <mergeCell ref="K56:AF56"/>
  </mergeCells>
  <hyperlinks>
    <hyperlink ref="A56" location="'SO 01.1 - Železniční svršek'!C2" display="/"/>
    <hyperlink ref="A57" location="'SO 01.2 - Materíál dodáva...'!C2" display="/"/>
    <hyperlink ref="A59" location="'SO 02.1 - Železniční svršek'!C2" display="/"/>
    <hyperlink ref="A60" location="'SO 02.2 - Materíál dodáva...'!C2" display="/"/>
    <hyperlink ref="A62" location="'SO 03.1 - Železniční svršek'!C2" display="/"/>
    <hyperlink ref="A63" location="'SO 03.2 - Materíál dodáva...'!C2" display="/"/>
    <hyperlink ref="A65" location="'SO 04.1 - Železniční svršek'!C2" display="/"/>
    <hyperlink ref="A66" location="'SO 04.2 - Materíál dodáva...'!C2" display="/"/>
    <hyperlink ref="A68" location="'SO 05.1 - Železniční svršek'!C2" display="/"/>
    <hyperlink ref="A69" location="'SO 05.2 - Materíál dodáva...'!C2" display="/"/>
    <hyperlink ref="A71" location="'SO 06.1 - Železniční svršek'!C2" display="/"/>
    <hyperlink ref="A72" location="'SO 06.2 - Materíál dodáva...'!C2" display="/"/>
    <hyperlink ref="A73" location="'SO 06.3 - Železniční svrš...'!C2" display="/"/>
    <hyperlink ref="A74"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0"/>
      <c r="M2" s="250"/>
      <c r="N2" s="250"/>
      <c r="O2" s="250"/>
      <c r="P2" s="250"/>
      <c r="Q2" s="250"/>
      <c r="R2" s="250"/>
      <c r="S2" s="250"/>
      <c r="T2" s="250"/>
      <c r="U2" s="250"/>
      <c r="V2" s="250"/>
      <c r="AT2" s="15" t="s">
        <v>119</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135</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26.25" hidden="1" customHeight="1">
      <c r="B7" s="18"/>
      <c r="E7" s="267" t="str">
        <f>'Rekapitulace stavby'!K6</f>
        <v>Oprava kolejí a výhybek v úseku Veselí nad Lužnicí - J. Hradec na trati Veselí nad Lužnicí - H. Cerekev</v>
      </c>
      <c r="F7" s="268"/>
      <c r="G7" s="268"/>
      <c r="H7" s="268"/>
      <c r="L7" s="18"/>
    </row>
    <row r="8" spans="1:46" s="1" customFormat="1" ht="12" hidden="1" customHeight="1">
      <c r="B8" s="18"/>
      <c r="D8" s="110" t="s">
        <v>136</v>
      </c>
      <c r="L8" s="18"/>
    </row>
    <row r="9" spans="1:46" s="2" customFormat="1" ht="16.5" hidden="1" customHeight="1">
      <c r="A9" s="32"/>
      <c r="B9" s="37"/>
      <c r="C9" s="32"/>
      <c r="D9" s="32"/>
      <c r="E9" s="267" t="s">
        <v>621</v>
      </c>
      <c r="F9" s="269"/>
      <c r="G9" s="269"/>
      <c r="H9" s="269"/>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138</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0" t="s">
        <v>622</v>
      </c>
      <c r="F11" s="269"/>
      <c r="G11" s="269"/>
      <c r="H11" s="269"/>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554</v>
      </c>
      <c r="G14" s="32"/>
      <c r="H14" s="32"/>
      <c r="I14" s="110" t="s">
        <v>24</v>
      </c>
      <c r="J14" s="112" t="str">
        <f>'Rekapitulace stavby'!AN8</f>
        <v>29. 4. 2021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141</v>
      </c>
      <c r="F17" s="32"/>
      <c r="G17" s="32"/>
      <c r="H17" s="32"/>
      <c r="I17" s="110" t="s">
        <v>30</v>
      </c>
      <c r="J17" s="101" t="s">
        <v>142</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1" t="str">
        <f>'Rekapitulace stavby'!E14</f>
        <v>Vyplň údaj</v>
      </c>
      <c r="F20" s="272"/>
      <c r="G20" s="272"/>
      <c r="H20" s="272"/>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3" t="s">
        <v>35</v>
      </c>
      <c r="F29" s="273"/>
      <c r="G29" s="273"/>
      <c r="H29" s="273"/>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ROUND(J88,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ROUND((SUM(BE88:BE203)),  2)</f>
        <v>0</v>
      </c>
      <c r="G35" s="32"/>
      <c r="H35" s="32"/>
      <c r="I35" s="122">
        <v>0.21</v>
      </c>
      <c r="J35" s="121">
        <f>ROUND(((SUM(BE88:BE203))*I35),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ROUND((SUM(BF88:BF203)),  2)</f>
        <v>0</v>
      </c>
      <c r="G36" s="32"/>
      <c r="H36" s="32"/>
      <c r="I36" s="122">
        <v>0.15</v>
      </c>
      <c r="J36" s="121">
        <f>ROUND(((SUM(BF88:BF203))*I36),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ROUND((SUM(BG88:BG203)),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ROUND((SUM(BH88:BH203)),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ROUND((SUM(BI88:BI203)),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143</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26.25" hidden="1" customHeight="1">
      <c r="A50" s="32"/>
      <c r="B50" s="33"/>
      <c r="C50" s="34"/>
      <c r="D50" s="34"/>
      <c r="E50" s="274" t="str">
        <f>E7</f>
        <v>Oprava kolejí a výhybek v úseku Veselí nad Lužnicí - J. Hradec na trati Veselí nad Lužnicí - H. Cerekev</v>
      </c>
      <c r="F50" s="275"/>
      <c r="G50" s="275"/>
      <c r="H50" s="275"/>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136</v>
      </c>
      <c r="D51" s="20"/>
      <c r="E51" s="20"/>
      <c r="F51" s="20"/>
      <c r="G51" s="20"/>
      <c r="H51" s="20"/>
      <c r="I51" s="20"/>
      <c r="J51" s="20"/>
      <c r="K51" s="20"/>
      <c r="L51" s="18"/>
    </row>
    <row r="52" spans="1:47" s="2" customFormat="1" ht="16.5" hidden="1" customHeight="1">
      <c r="A52" s="32"/>
      <c r="B52" s="33"/>
      <c r="C52" s="34"/>
      <c r="D52" s="34"/>
      <c r="E52" s="274" t="s">
        <v>621</v>
      </c>
      <c r="F52" s="276"/>
      <c r="G52" s="276"/>
      <c r="H52" s="276"/>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138</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28" t="str">
        <f>E11</f>
        <v>SO 05.1 - Železniční svršek</v>
      </c>
      <c r="F54" s="276"/>
      <c r="G54" s="276"/>
      <c r="H54" s="276"/>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225 dle JŘ, TÚ K. Malíkov - Popelín</v>
      </c>
      <c r="G56" s="34"/>
      <c r="H56" s="34"/>
      <c r="I56" s="27" t="s">
        <v>24</v>
      </c>
      <c r="J56" s="57" t="str">
        <f>IF(J14="","",J14)</f>
        <v>29. 4. 2021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144</v>
      </c>
      <c r="D61" s="135"/>
      <c r="E61" s="135"/>
      <c r="F61" s="135"/>
      <c r="G61" s="135"/>
      <c r="H61" s="135"/>
      <c r="I61" s="135"/>
      <c r="J61" s="136" t="s">
        <v>145</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J88</f>
        <v>0</v>
      </c>
      <c r="K63" s="34"/>
      <c r="L63" s="111"/>
      <c r="S63" s="32"/>
      <c r="T63" s="32"/>
      <c r="U63" s="32"/>
      <c r="V63" s="32"/>
      <c r="W63" s="32"/>
      <c r="X63" s="32"/>
      <c r="Y63" s="32"/>
      <c r="Z63" s="32"/>
      <c r="AA63" s="32"/>
      <c r="AB63" s="32"/>
      <c r="AC63" s="32"/>
      <c r="AD63" s="32"/>
      <c r="AE63" s="32"/>
      <c r="AU63" s="15" t="s">
        <v>146</v>
      </c>
    </row>
    <row r="64" spans="1:47" s="9" customFormat="1" ht="24.95" hidden="1" customHeight="1">
      <c r="B64" s="138"/>
      <c r="C64" s="139"/>
      <c r="D64" s="140" t="s">
        <v>147</v>
      </c>
      <c r="E64" s="141"/>
      <c r="F64" s="141"/>
      <c r="G64" s="141"/>
      <c r="H64" s="141"/>
      <c r="I64" s="141"/>
      <c r="J64" s="142">
        <f>J108</f>
        <v>0</v>
      </c>
      <c r="K64" s="139"/>
      <c r="L64" s="143"/>
    </row>
    <row r="65" spans="1:31" s="10" customFormat="1" ht="19.899999999999999" hidden="1" customHeight="1">
      <c r="B65" s="144"/>
      <c r="C65" s="95"/>
      <c r="D65" s="145" t="s">
        <v>148</v>
      </c>
      <c r="E65" s="146"/>
      <c r="F65" s="146"/>
      <c r="G65" s="146"/>
      <c r="H65" s="146"/>
      <c r="I65" s="146"/>
      <c r="J65" s="147">
        <f>J109</f>
        <v>0</v>
      </c>
      <c r="K65" s="95"/>
      <c r="L65" s="148"/>
    </row>
    <row r="66" spans="1:31" s="9" customFormat="1" ht="24.95" hidden="1" customHeight="1">
      <c r="B66" s="138"/>
      <c r="C66" s="139"/>
      <c r="D66" s="140" t="s">
        <v>149</v>
      </c>
      <c r="E66" s="141"/>
      <c r="F66" s="141"/>
      <c r="G66" s="141"/>
      <c r="H66" s="141"/>
      <c r="I66" s="141"/>
      <c r="J66" s="142">
        <f>J164</f>
        <v>0</v>
      </c>
      <c r="K66" s="139"/>
      <c r="L66" s="143"/>
    </row>
    <row r="67" spans="1:31" s="2" customFormat="1" ht="21.75" hidden="1" customHeight="1">
      <c r="A67" s="32"/>
      <c r="B67" s="33"/>
      <c r="C67" s="34"/>
      <c r="D67" s="34"/>
      <c r="E67" s="34"/>
      <c r="F67" s="34"/>
      <c r="G67" s="34"/>
      <c r="H67" s="34"/>
      <c r="I67" s="34"/>
      <c r="J67" s="34"/>
      <c r="K67" s="34"/>
      <c r="L67" s="111"/>
      <c r="S67" s="32"/>
      <c r="T67" s="32"/>
      <c r="U67" s="32"/>
      <c r="V67" s="32"/>
      <c r="W67" s="32"/>
      <c r="X67" s="32"/>
      <c r="Y67" s="32"/>
      <c r="Z67" s="32"/>
      <c r="AA67" s="32"/>
      <c r="AB67" s="32"/>
      <c r="AC67" s="32"/>
      <c r="AD67" s="32"/>
      <c r="AE67" s="32"/>
    </row>
    <row r="68" spans="1:31" s="2" customFormat="1" ht="6.95" hidden="1" customHeight="1">
      <c r="A68" s="32"/>
      <c r="B68" s="45"/>
      <c r="C68" s="46"/>
      <c r="D68" s="46"/>
      <c r="E68" s="46"/>
      <c r="F68" s="46"/>
      <c r="G68" s="46"/>
      <c r="H68" s="46"/>
      <c r="I68" s="46"/>
      <c r="J68" s="46"/>
      <c r="K68" s="46"/>
      <c r="L68" s="111"/>
      <c r="S68" s="32"/>
      <c r="T68" s="32"/>
      <c r="U68" s="32"/>
      <c r="V68" s="32"/>
      <c r="W68" s="32"/>
      <c r="X68" s="32"/>
      <c r="Y68" s="32"/>
      <c r="Z68" s="32"/>
      <c r="AA68" s="32"/>
      <c r="AB68" s="32"/>
      <c r="AC68" s="32"/>
      <c r="AD68" s="32"/>
      <c r="AE68" s="32"/>
    </row>
    <row r="69" spans="1:31" ht="11.25" hidden="1"/>
    <row r="70" spans="1:31" ht="11.25" hidden="1"/>
    <row r="71" spans="1:31" ht="11.25" hidden="1"/>
    <row r="72" spans="1:31" s="2" customFormat="1" ht="6.95" customHeight="1">
      <c r="A72" s="32"/>
      <c r="B72" s="47"/>
      <c r="C72" s="48"/>
      <c r="D72" s="48"/>
      <c r="E72" s="48"/>
      <c r="F72" s="48"/>
      <c r="G72" s="48"/>
      <c r="H72" s="48"/>
      <c r="I72" s="48"/>
      <c r="J72" s="48"/>
      <c r="K72" s="48"/>
      <c r="L72" s="111"/>
      <c r="S72" s="32"/>
      <c r="T72" s="32"/>
      <c r="U72" s="32"/>
      <c r="V72" s="32"/>
      <c r="W72" s="32"/>
      <c r="X72" s="32"/>
      <c r="Y72" s="32"/>
      <c r="Z72" s="32"/>
      <c r="AA72" s="32"/>
      <c r="AB72" s="32"/>
      <c r="AC72" s="32"/>
      <c r="AD72" s="32"/>
      <c r="AE72" s="32"/>
    </row>
    <row r="73" spans="1:31" s="2" customFormat="1" ht="24.95" customHeight="1">
      <c r="A73" s="32"/>
      <c r="B73" s="33"/>
      <c r="C73" s="21" t="s">
        <v>150</v>
      </c>
      <c r="D73" s="34"/>
      <c r="E73" s="34"/>
      <c r="F73" s="34"/>
      <c r="G73" s="34"/>
      <c r="H73" s="34"/>
      <c r="I73" s="34"/>
      <c r="J73" s="34"/>
      <c r="K73" s="34"/>
      <c r="L73" s="111"/>
      <c r="S73" s="32"/>
      <c r="T73" s="32"/>
      <c r="U73" s="32"/>
      <c r="V73" s="32"/>
      <c r="W73" s="32"/>
      <c r="X73" s="32"/>
      <c r="Y73" s="32"/>
      <c r="Z73" s="32"/>
      <c r="AA73" s="32"/>
      <c r="AB73" s="32"/>
      <c r="AC73" s="32"/>
      <c r="AD73" s="32"/>
      <c r="AE73" s="32"/>
    </row>
    <row r="74" spans="1:31" s="2" customFormat="1" ht="6.95" customHeight="1">
      <c r="A74" s="32"/>
      <c r="B74" s="33"/>
      <c r="C74" s="34"/>
      <c r="D74" s="34"/>
      <c r="E74" s="34"/>
      <c r="F74" s="34"/>
      <c r="G74" s="34"/>
      <c r="H74" s="34"/>
      <c r="I74" s="34"/>
      <c r="J74" s="34"/>
      <c r="K74" s="34"/>
      <c r="L74" s="111"/>
      <c r="S74" s="32"/>
      <c r="T74" s="32"/>
      <c r="U74" s="32"/>
      <c r="V74" s="32"/>
      <c r="W74" s="32"/>
      <c r="X74" s="32"/>
      <c r="Y74" s="32"/>
      <c r="Z74" s="32"/>
      <c r="AA74" s="32"/>
      <c r="AB74" s="32"/>
      <c r="AC74" s="32"/>
      <c r="AD74" s="32"/>
      <c r="AE74" s="32"/>
    </row>
    <row r="75" spans="1:31" s="2" customFormat="1" ht="12" customHeight="1">
      <c r="A75" s="32"/>
      <c r="B75" s="33"/>
      <c r="C75" s="27" t="s">
        <v>16</v>
      </c>
      <c r="D75" s="34"/>
      <c r="E75" s="34"/>
      <c r="F75" s="34"/>
      <c r="G75" s="34"/>
      <c r="H75" s="34"/>
      <c r="I75" s="34"/>
      <c r="J75" s="34"/>
      <c r="K75" s="34"/>
      <c r="L75" s="111"/>
      <c r="S75" s="32"/>
      <c r="T75" s="32"/>
      <c r="U75" s="32"/>
      <c r="V75" s="32"/>
      <c r="W75" s="32"/>
      <c r="X75" s="32"/>
      <c r="Y75" s="32"/>
      <c r="Z75" s="32"/>
      <c r="AA75" s="32"/>
      <c r="AB75" s="32"/>
      <c r="AC75" s="32"/>
      <c r="AD75" s="32"/>
      <c r="AE75" s="32"/>
    </row>
    <row r="76" spans="1:31" s="2" customFormat="1" ht="26.25" customHeight="1">
      <c r="A76" s="32"/>
      <c r="B76" s="33"/>
      <c r="C76" s="34"/>
      <c r="D76" s="34"/>
      <c r="E76" s="274" t="str">
        <f>E7</f>
        <v>Oprava kolejí a výhybek v úseku Veselí nad Lužnicí - J. Hradec na trati Veselí nad Lužnicí - H. Cerekev</v>
      </c>
      <c r="F76" s="275"/>
      <c r="G76" s="275"/>
      <c r="H76" s="275"/>
      <c r="I76" s="34"/>
      <c r="J76" s="34"/>
      <c r="K76" s="34"/>
      <c r="L76" s="111"/>
      <c r="S76" s="32"/>
      <c r="T76" s="32"/>
      <c r="U76" s="32"/>
      <c r="V76" s="32"/>
      <c r="W76" s="32"/>
      <c r="X76" s="32"/>
      <c r="Y76" s="32"/>
      <c r="Z76" s="32"/>
      <c r="AA76" s="32"/>
      <c r="AB76" s="32"/>
      <c r="AC76" s="32"/>
      <c r="AD76" s="32"/>
      <c r="AE76" s="32"/>
    </row>
    <row r="77" spans="1:31" s="1" customFormat="1" ht="12" customHeight="1">
      <c r="B77" s="19"/>
      <c r="C77" s="27" t="s">
        <v>136</v>
      </c>
      <c r="D77" s="20"/>
      <c r="E77" s="20"/>
      <c r="F77" s="20"/>
      <c r="G77" s="20"/>
      <c r="H77" s="20"/>
      <c r="I77" s="20"/>
      <c r="J77" s="20"/>
      <c r="K77" s="20"/>
      <c r="L77" s="18"/>
    </row>
    <row r="78" spans="1:31" s="2" customFormat="1" ht="16.5" customHeight="1">
      <c r="A78" s="32"/>
      <c r="B78" s="33"/>
      <c r="C78" s="34"/>
      <c r="D78" s="34"/>
      <c r="E78" s="274" t="s">
        <v>621</v>
      </c>
      <c r="F78" s="276"/>
      <c r="G78" s="276"/>
      <c r="H78" s="276"/>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138</v>
      </c>
      <c r="D79" s="34"/>
      <c r="E79" s="34"/>
      <c r="F79" s="34"/>
      <c r="G79" s="34"/>
      <c r="H79" s="34"/>
      <c r="I79" s="34"/>
      <c r="J79" s="34"/>
      <c r="K79" s="34"/>
      <c r="L79" s="111"/>
      <c r="S79" s="32"/>
      <c r="T79" s="32"/>
      <c r="U79" s="32"/>
      <c r="V79" s="32"/>
      <c r="W79" s="32"/>
      <c r="X79" s="32"/>
      <c r="Y79" s="32"/>
      <c r="Z79" s="32"/>
      <c r="AA79" s="32"/>
      <c r="AB79" s="32"/>
      <c r="AC79" s="32"/>
      <c r="AD79" s="32"/>
      <c r="AE79" s="32"/>
    </row>
    <row r="80" spans="1:31" s="2" customFormat="1" ht="16.5" customHeight="1">
      <c r="A80" s="32"/>
      <c r="B80" s="33"/>
      <c r="C80" s="34"/>
      <c r="D80" s="34"/>
      <c r="E80" s="228" t="str">
        <f>E11</f>
        <v>SO 05.1 - Železniční svršek</v>
      </c>
      <c r="F80" s="276"/>
      <c r="G80" s="276"/>
      <c r="H80" s="276"/>
      <c r="I80" s="34"/>
      <c r="J80" s="34"/>
      <c r="K80" s="34"/>
      <c r="L80" s="111"/>
      <c r="S80" s="32"/>
      <c r="T80" s="32"/>
      <c r="U80" s="32"/>
      <c r="V80" s="32"/>
      <c r="W80" s="32"/>
      <c r="X80" s="32"/>
      <c r="Y80" s="32"/>
      <c r="Z80" s="32"/>
      <c r="AA80" s="32"/>
      <c r="AB80" s="32"/>
      <c r="AC80" s="32"/>
      <c r="AD80" s="32"/>
      <c r="AE80" s="32"/>
    </row>
    <row r="81" spans="1:65" s="2" customFormat="1" ht="6.95" customHeight="1">
      <c r="A81" s="32"/>
      <c r="B81" s="33"/>
      <c r="C81" s="34"/>
      <c r="D81" s="34"/>
      <c r="E81" s="34"/>
      <c r="F81" s="34"/>
      <c r="G81" s="34"/>
      <c r="H81" s="34"/>
      <c r="I81" s="34"/>
      <c r="J81" s="34"/>
      <c r="K81" s="34"/>
      <c r="L81" s="111"/>
      <c r="S81" s="32"/>
      <c r="T81" s="32"/>
      <c r="U81" s="32"/>
      <c r="V81" s="32"/>
      <c r="W81" s="32"/>
      <c r="X81" s="32"/>
      <c r="Y81" s="32"/>
      <c r="Z81" s="32"/>
      <c r="AA81" s="32"/>
      <c r="AB81" s="32"/>
      <c r="AC81" s="32"/>
      <c r="AD81" s="32"/>
      <c r="AE81" s="32"/>
    </row>
    <row r="82" spans="1:65" s="2" customFormat="1" ht="12" customHeight="1">
      <c r="A82" s="32"/>
      <c r="B82" s="33"/>
      <c r="C82" s="27" t="s">
        <v>22</v>
      </c>
      <c r="D82" s="34"/>
      <c r="E82" s="34"/>
      <c r="F82" s="25" t="str">
        <f>F14</f>
        <v>trať 225 dle JŘ, TÚ K. Malíkov - Popelín</v>
      </c>
      <c r="G82" s="34"/>
      <c r="H82" s="34"/>
      <c r="I82" s="27" t="s">
        <v>24</v>
      </c>
      <c r="J82" s="57" t="str">
        <f>IF(J14="","",J14)</f>
        <v>29. 4. 2021</v>
      </c>
      <c r="K82" s="34"/>
      <c r="L82" s="111"/>
      <c r="S82" s="32"/>
      <c r="T82" s="32"/>
      <c r="U82" s="32"/>
      <c r="V82" s="32"/>
      <c r="W82" s="32"/>
      <c r="X82" s="32"/>
      <c r="Y82" s="32"/>
      <c r="Z82" s="32"/>
      <c r="AA82" s="32"/>
      <c r="AB82" s="32"/>
      <c r="AC82" s="32"/>
      <c r="AD82" s="32"/>
      <c r="AE82" s="32"/>
    </row>
    <row r="83" spans="1:65" s="2" customFormat="1" ht="6.9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2" customFormat="1" ht="15.2" customHeight="1">
      <c r="A84" s="32"/>
      <c r="B84" s="33"/>
      <c r="C84" s="27" t="s">
        <v>26</v>
      </c>
      <c r="D84" s="34"/>
      <c r="E84" s="34"/>
      <c r="F84" s="25" t="str">
        <f>E17</f>
        <v xml:space="preserve">Správa železnic, s. o., OŘ Plzeň </v>
      </c>
      <c r="G84" s="34"/>
      <c r="H84" s="34"/>
      <c r="I84" s="27" t="s">
        <v>34</v>
      </c>
      <c r="J84" s="30" t="str">
        <f>E23</f>
        <v xml:space="preserve"> </v>
      </c>
      <c r="K84" s="34"/>
      <c r="L84" s="111"/>
      <c r="S84" s="32"/>
      <c r="T84" s="32"/>
      <c r="U84" s="32"/>
      <c r="V84" s="32"/>
      <c r="W84" s="32"/>
      <c r="X84" s="32"/>
      <c r="Y84" s="32"/>
      <c r="Z84" s="32"/>
      <c r="AA84" s="32"/>
      <c r="AB84" s="32"/>
      <c r="AC84" s="32"/>
      <c r="AD84" s="32"/>
      <c r="AE84" s="32"/>
    </row>
    <row r="85" spans="1:65" s="2" customFormat="1" ht="15.2" customHeight="1">
      <c r="A85" s="32"/>
      <c r="B85" s="33"/>
      <c r="C85" s="27" t="s">
        <v>32</v>
      </c>
      <c r="D85" s="34"/>
      <c r="E85" s="34"/>
      <c r="F85" s="25" t="str">
        <f>IF(E20="","",E20)</f>
        <v>Vyplň údaj</v>
      </c>
      <c r="G85" s="34"/>
      <c r="H85" s="34"/>
      <c r="I85" s="27" t="s">
        <v>38</v>
      </c>
      <c r="J85" s="30" t="str">
        <f>E26</f>
        <v>Libor Brabenec</v>
      </c>
      <c r="K85" s="34"/>
      <c r="L85" s="111"/>
      <c r="S85" s="32"/>
      <c r="T85" s="32"/>
      <c r="U85" s="32"/>
      <c r="V85" s="32"/>
      <c r="W85" s="32"/>
      <c r="X85" s="32"/>
      <c r="Y85" s="32"/>
      <c r="Z85" s="32"/>
      <c r="AA85" s="32"/>
      <c r="AB85" s="32"/>
      <c r="AC85" s="32"/>
      <c r="AD85" s="32"/>
      <c r="AE85" s="32"/>
    </row>
    <row r="86" spans="1:65" s="2" customFormat="1" ht="10.35" customHeight="1">
      <c r="A86" s="32"/>
      <c r="B86" s="33"/>
      <c r="C86" s="34"/>
      <c r="D86" s="34"/>
      <c r="E86" s="34"/>
      <c r="F86" s="34"/>
      <c r="G86" s="34"/>
      <c r="H86" s="34"/>
      <c r="I86" s="34"/>
      <c r="J86" s="34"/>
      <c r="K86" s="34"/>
      <c r="L86" s="111"/>
      <c r="S86" s="32"/>
      <c r="T86" s="32"/>
      <c r="U86" s="32"/>
      <c r="V86" s="32"/>
      <c r="W86" s="32"/>
      <c r="X86" s="32"/>
      <c r="Y86" s="32"/>
      <c r="Z86" s="32"/>
      <c r="AA86" s="32"/>
      <c r="AB86" s="32"/>
      <c r="AC86" s="32"/>
      <c r="AD86" s="32"/>
      <c r="AE86" s="32"/>
    </row>
    <row r="87" spans="1:65" s="11" customFormat="1" ht="29.25" customHeight="1">
      <c r="A87" s="149"/>
      <c r="B87" s="150"/>
      <c r="C87" s="151" t="s">
        <v>151</v>
      </c>
      <c r="D87" s="152" t="s">
        <v>61</v>
      </c>
      <c r="E87" s="152" t="s">
        <v>57</v>
      </c>
      <c r="F87" s="152" t="s">
        <v>58</v>
      </c>
      <c r="G87" s="152" t="s">
        <v>152</v>
      </c>
      <c r="H87" s="152" t="s">
        <v>153</v>
      </c>
      <c r="I87" s="152" t="s">
        <v>154</v>
      </c>
      <c r="J87" s="152" t="s">
        <v>145</v>
      </c>
      <c r="K87" s="153" t="s">
        <v>155</v>
      </c>
      <c r="L87" s="154"/>
      <c r="M87" s="66" t="s">
        <v>35</v>
      </c>
      <c r="N87" s="67" t="s">
        <v>46</v>
      </c>
      <c r="O87" s="67" t="s">
        <v>156</v>
      </c>
      <c r="P87" s="67" t="s">
        <v>157</v>
      </c>
      <c r="Q87" s="67" t="s">
        <v>158</v>
      </c>
      <c r="R87" s="67" t="s">
        <v>159</v>
      </c>
      <c r="S87" s="67" t="s">
        <v>160</v>
      </c>
      <c r="T87" s="68" t="s">
        <v>161</v>
      </c>
      <c r="U87" s="149"/>
      <c r="V87" s="149"/>
      <c r="W87" s="149"/>
      <c r="X87" s="149"/>
      <c r="Y87" s="149"/>
      <c r="Z87" s="149"/>
      <c r="AA87" s="149"/>
      <c r="AB87" s="149"/>
      <c r="AC87" s="149"/>
      <c r="AD87" s="149"/>
      <c r="AE87" s="149"/>
    </row>
    <row r="88" spans="1:65" s="2" customFormat="1" ht="22.9" customHeight="1">
      <c r="A88" s="32"/>
      <c r="B88" s="33"/>
      <c r="C88" s="73" t="s">
        <v>162</v>
      </c>
      <c r="D88" s="34"/>
      <c r="E88" s="34"/>
      <c r="F88" s="34"/>
      <c r="G88" s="34"/>
      <c r="H88" s="34"/>
      <c r="I88" s="34"/>
      <c r="J88" s="155">
        <f>BK88</f>
        <v>0</v>
      </c>
      <c r="K88" s="34"/>
      <c r="L88" s="37"/>
      <c r="M88" s="69"/>
      <c r="N88" s="156"/>
      <c r="O88" s="70"/>
      <c r="P88" s="157">
        <f>P89+SUM(P90:P108)+P164</f>
        <v>0</v>
      </c>
      <c r="Q88" s="70"/>
      <c r="R88" s="157">
        <f>R89+SUM(R90:R108)+R164</f>
        <v>69.590120000000013</v>
      </c>
      <c r="S88" s="70"/>
      <c r="T88" s="158">
        <f>T89+SUM(T90:T108)+T164</f>
        <v>0</v>
      </c>
      <c r="U88" s="32"/>
      <c r="V88" s="32"/>
      <c r="W88" s="32"/>
      <c r="X88" s="32"/>
      <c r="Y88" s="32"/>
      <c r="Z88" s="32"/>
      <c r="AA88" s="32"/>
      <c r="AB88" s="32"/>
      <c r="AC88" s="32"/>
      <c r="AD88" s="32"/>
      <c r="AE88" s="32"/>
      <c r="AT88" s="15" t="s">
        <v>75</v>
      </c>
      <c r="AU88" s="15" t="s">
        <v>146</v>
      </c>
      <c r="BK88" s="159">
        <f>BK89+SUM(BK90:BK108)+BK164</f>
        <v>0</v>
      </c>
    </row>
    <row r="89" spans="1:65" s="2" customFormat="1" ht="16.5" customHeight="1">
      <c r="A89" s="32"/>
      <c r="B89" s="33"/>
      <c r="C89" s="160" t="s">
        <v>83</v>
      </c>
      <c r="D89" s="160" t="s">
        <v>163</v>
      </c>
      <c r="E89" s="161" t="s">
        <v>324</v>
      </c>
      <c r="F89" s="162" t="s">
        <v>325</v>
      </c>
      <c r="G89" s="163" t="s">
        <v>166</v>
      </c>
      <c r="H89" s="164">
        <v>32</v>
      </c>
      <c r="I89" s="165"/>
      <c r="J89" s="166">
        <f>ROUND(I89*H89,2)</f>
        <v>0</v>
      </c>
      <c r="K89" s="162" t="s">
        <v>167</v>
      </c>
      <c r="L89" s="167"/>
      <c r="M89" s="168" t="s">
        <v>35</v>
      </c>
      <c r="N89" s="169" t="s">
        <v>47</v>
      </c>
      <c r="O89" s="62"/>
      <c r="P89" s="170">
        <f>O89*H89</f>
        <v>0</v>
      </c>
      <c r="Q89" s="170">
        <v>9.0000000000000006E-5</v>
      </c>
      <c r="R89" s="170">
        <f>Q89*H89</f>
        <v>2.8800000000000002E-3</v>
      </c>
      <c r="S89" s="170">
        <v>0</v>
      </c>
      <c r="T89" s="171">
        <f>S89*H89</f>
        <v>0</v>
      </c>
      <c r="U89" s="32"/>
      <c r="V89" s="32"/>
      <c r="W89" s="32"/>
      <c r="X89" s="32"/>
      <c r="Y89" s="32"/>
      <c r="Z89" s="32"/>
      <c r="AA89" s="32"/>
      <c r="AB89" s="32"/>
      <c r="AC89" s="32"/>
      <c r="AD89" s="32"/>
      <c r="AE89" s="32"/>
      <c r="AR89" s="172" t="s">
        <v>168</v>
      </c>
      <c r="AT89" s="172" t="s">
        <v>163</v>
      </c>
      <c r="AU89" s="172" t="s">
        <v>76</v>
      </c>
      <c r="AY89" s="15" t="s">
        <v>169</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170</v>
      </c>
      <c r="BM89" s="172" t="s">
        <v>326</v>
      </c>
    </row>
    <row r="90" spans="1:65" s="12" customFormat="1" ht="11.25">
      <c r="B90" s="174"/>
      <c r="C90" s="175"/>
      <c r="D90" s="176" t="s">
        <v>172</v>
      </c>
      <c r="E90" s="177" t="s">
        <v>35</v>
      </c>
      <c r="F90" s="178" t="s">
        <v>557</v>
      </c>
      <c r="G90" s="175"/>
      <c r="H90" s="179">
        <v>32</v>
      </c>
      <c r="I90" s="180"/>
      <c r="J90" s="175"/>
      <c r="K90" s="175"/>
      <c r="L90" s="181"/>
      <c r="M90" s="182"/>
      <c r="N90" s="183"/>
      <c r="O90" s="183"/>
      <c r="P90" s="183"/>
      <c r="Q90" s="183"/>
      <c r="R90" s="183"/>
      <c r="S90" s="183"/>
      <c r="T90" s="184"/>
      <c r="AT90" s="185" t="s">
        <v>172</v>
      </c>
      <c r="AU90" s="185" t="s">
        <v>76</v>
      </c>
      <c r="AV90" s="12" t="s">
        <v>85</v>
      </c>
      <c r="AW90" s="12" t="s">
        <v>37</v>
      </c>
      <c r="AX90" s="12" t="s">
        <v>83</v>
      </c>
      <c r="AY90" s="185" t="s">
        <v>169</v>
      </c>
    </row>
    <row r="91" spans="1:65" s="2" customFormat="1" ht="16.5" customHeight="1">
      <c r="A91" s="32"/>
      <c r="B91" s="33"/>
      <c r="C91" s="160" t="s">
        <v>85</v>
      </c>
      <c r="D91" s="160" t="s">
        <v>163</v>
      </c>
      <c r="E91" s="161" t="s">
        <v>174</v>
      </c>
      <c r="F91" s="162" t="s">
        <v>175</v>
      </c>
      <c r="G91" s="163" t="s">
        <v>166</v>
      </c>
      <c r="H91" s="164">
        <v>64</v>
      </c>
      <c r="I91" s="165"/>
      <c r="J91" s="166">
        <f>ROUND(I91*H91,2)</f>
        <v>0</v>
      </c>
      <c r="K91" s="162" t="s">
        <v>167</v>
      </c>
      <c r="L91" s="167"/>
      <c r="M91" s="168" t="s">
        <v>35</v>
      </c>
      <c r="N91" s="169" t="s">
        <v>47</v>
      </c>
      <c r="O91" s="62"/>
      <c r="P91" s="170">
        <f>O91*H91</f>
        <v>0</v>
      </c>
      <c r="Q91" s="170">
        <v>1.8000000000000001E-4</v>
      </c>
      <c r="R91" s="170">
        <f>Q91*H91</f>
        <v>1.1520000000000001E-2</v>
      </c>
      <c r="S91" s="170">
        <v>0</v>
      </c>
      <c r="T91" s="171">
        <f>S91*H91</f>
        <v>0</v>
      </c>
      <c r="U91" s="32"/>
      <c r="V91" s="32"/>
      <c r="W91" s="32"/>
      <c r="X91" s="32"/>
      <c r="Y91" s="32"/>
      <c r="Z91" s="32"/>
      <c r="AA91" s="32"/>
      <c r="AB91" s="32"/>
      <c r="AC91" s="32"/>
      <c r="AD91" s="32"/>
      <c r="AE91" s="32"/>
      <c r="AR91" s="172" t="s">
        <v>168</v>
      </c>
      <c r="AT91" s="172" t="s">
        <v>163</v>
      </c>
      <c r="AU91" s="172" t="s">
        <v>76</v>
      </c>
      <c r="AY91" s="15" t="s">
        <v>169</v>
      </c>
      <c r="BE91" s="173">
        <f>IF(N91="základní",J91,0)</f>
        <v>0</v>
      </c>
      <c r="BF91" s="173">
        <f>IF(N91="snížená",J91,0)</f>
        <v>0</v>
      </c>
      <c r="BG91" s="173">
        <f>IF(N91="zákl. přenesená",J91,0)</f>
        <v>0</v>
      </c>
      <c r="BH91" s="173">
        <f>IF(N91="sníž. přenesená",J91,0)</f>
        <v>0</v>
      </c>
      <c r="BI91" s="173">
        <f>IF(N91="nulová",J91,0)</f>
        <v>0</v>
      </c>
      <c r="BJ91" s="15" t="s">
        <v>83</v>
      </c>
      <c r="BK91" s="173">
        <f>ROUND(I91*H91,2)</f>
        <v>0</v>
      </c>
      <c r="BL91" s="15" t="s">
        <v>170</v>
      </c>
      <c r="BM91" s="172" t="s">
        <v>517</v>
      </c>
    </row>
    <row r="92" spans="1:65" s="12" customFormat="1" ht="11.25">
      <c r="B92" s="174"/>
      <c r="C92" s="175"/>
      <c r="D92" s="176" t="s">
        <v>172</v>
      </c>
      <c r="E92" s="177" t="s">
        <v>35</v>
      </c>
      <c r="F92" s="178" t="s">
        <v>558</v>
      </c>
      <c r="G92" s="175"/>
      <c r="H92" s="179">
        <v>64</v>
      </c>
      <c r="I92" s="180"/>
      <c r="J92" s="175"/>
      <c r="K92" s="175"/>
      <c r="L92" s="181"/>
      <c r="M92" s="182"/>
      <c r="N92" s="183"/>
      <c r="O92" s="183"/>
      <c r="P92" s="183"/>
      <c r="Q92" s="183"/>
      <c r="R92" s="183"/>
      <c r="S92" s="183"/>
      <c r="T92" s="184"/>
      <c r="AT92" s="185" t="s">
        <v>172</v>
      </c>
      <c r="AU92" s="185" t="s">
        <v>76</v>
      </c>
      <c r="AV92" s="12" t="s">
        <v>85</v>
      </c>
      <c r="AW92" s="12" t="s">
        <v>37</v>
      </c>
      <c r="AX92" s="12" t="s">
        <v>83</v>
      </c>
      <c r="AY92" s="185" t="s">
        <v>169</v>
      </c>
    </row>
    <row r="93" spans="1:65" s="2" customFormat="1" ht="16.5" customHeight="1">
      <c r="A93" s="32"/>
      <c r="B93" s="33"/>
      <c r="C93" s="160" t="s">
        <v>178</v>
      </c>
      <c r="D93" s="160" t="s">
        <v>163</v>
      </c>
      <c r="E93" s="161" t="s">
        <v>338</v>
      </c>
      <c r="F93" s="162" t="s">
        <v>339</v>
      </c>
      <c r="G93" s="163" t="s">
        <v>166</v>
      </c>
      <c r="H93" s="164">
        <v>64</v>
      </c>
      <c r="I93" s="165"/>
      <c r="J93" s="166">
        <f>ROUND(I93*H93,2)</f>
        <v>0</v>
      </c>
      <c r="K93" s="162" t="s">
        <v>167</v>
      </c>
      <c r="L93" s="167"/>
      <c r="M93" s="168" t="s">
        <v>35</v>
      </c>
      <c r="N93" s="169" t="s">
        <v>47</v>
      </c>
      <c r="O93" s="62"/>
      <c r="P93" s="170">
        <f>O93*H93</f>
        <v>0</v>
      </c>
      <c r="Q93" s="170">
        <v>1.23E-3</v>
      </c>
      <c r="R93" s="170">
        <f>Q93*H93</f>
        <v>7.8719999999999998E-2</v>
      </c>
      <c r="S93" s="170">
        <v>0</v>
      </c>
      <c r="T93" s="171">
        <f>S93*H93</f>
        <v>0</v>
      </c>
      <c r="U93" s="32"/>
      <c r="V93" s="32"/>
      <c r="W93" s="32"/>
      <c r="X93" s="32"/>
      <c r="Y93" s="32"/>
      <c r="Z93" s="32"/>
      <c r="AA93" s="32"/>
      <c r="AB93" s="32"/>
      <c r="AC93" s="32"/>
      <c r="AD93" s="32"/>
      <c r="AE93" s="32"/>
      <c r="AR93" s="172" t="s">
        <v>168</v>
      </c>
      <c r="AT93" s="172" t="s">
        <v>163</v>
      </c>
      <c r="AU93" s="172" t="s">
        <v>76</v>
      </c>
      <c r="AY93" s="15" t="s">
        <v>169</v>
      </c>
      <c r="BE93" s="173">
        <f>IF(N93="základní",J93,0)</f>
        <v>0</v>
      </c>
      <c r="BF93" s="173">
        <f>IF(N93="snížená",J93,0)</f>
        <v>0</v>
      </c>
      <c r="BG93" s="173">
        <f>IF(N93="zákl. přenesená",J93,0)</f>
        <v>0</v>
      </c>
      <c r="BH93" s="173">
        <f>IF(N93="sníž. přenesená",J93,0)</f>
        <v>0</v>
      </c>
      <c r="BI93" s="173">
        <f>IF(N93="nulová",J93,0)</f>
        <v>0</v>
      </c>
      <c r="BJ93" s="15" t="s">
        <v>83</v>
      </c>
      <c r="BK93" s="173">
        <f>ROUND(I93*H93,2)</f>
        <v>0</v>
      </c>
      <c r="BL93" s="15" t="s">
        <v>170</v>
      </c>
      <c r="BM93" s="172" t="s">
        <v>340</v>
      </c>
    </row>
    <row r="94" spans="1:65" s="12" customFormat="1" ht="11.25">
      <c r="B94" s="174"/>
      <c r="C94" s="175"/>
      <c r="D94" s="176" t="s">
        <v>172</v>
      </c>
      <c r="E94" s="177" t="s">
        <v>35</v>
      </c>
      <c r="F94" s="178" t="s">
        <v>560</v>
      </c>
      <c r="G94" s="175"/>
      <c r="H94" s="179">
        <v>64</v>
      </c>
      <c r="I94" s="180"/>
      <c r="J94" s="175"/>
      <c r="K94" s="175"/>
      <c r="L94" s="181"/>
      <c r="M94" s="182"/>
      <c r="N94" s="183"/>
      <c r="O94" s="183"/>
      <c r="P94" s="183"/>
      <c r="Q94" s="183"/>
      <c r="R94" s="183"/>
      <c r="S94" s="183"/>
      <c r="T94" s="184"/>
      <c r="AT94" s="185" t="s">
        <v>172</v>
      </c>
      <c r="AU94" s="185" t="s">
        <v>76</v>
      </c>
      <c r="AV94" s="12" t="s">
        <v>85</v>
      </c>
      <c r="AW94" s="12" t="s">
        <v>37</v>
      </c>
      <c r="AX94" s="12" t="s">
        <v>83</v>
      </c>
      <c r="AY94" s="185" t="s">
        <v>169</v>
      </c>
    </row>
    <row r="95" spans="1:65" s="2" customFormat="1" ht="16.5" customHeight="1">
      <c r="A95" s="32"/>
      <c r="B95" s="33"/>
      <c r="C95" s="160" t="s">
        <v>170</v>
      </c>
      <c r="D95" s="160" t="s">
        <v>163</v>
      </c>
      <c r="E95" s="161" t="s">
        <v>342</v>
      </c>
      <c r="F95" s="162" t="s">
        <v>343</v>
      </c>
      <c r="G95" s="163" t="s">
        <v>198</v>
      </c>
      <c r="H95" s="164">
        <v>1</v>
      </c>
      <c r="I95" s="165"/>
      <c r="J95" s="166">
        <f>ROUND(I95*H95,2)</f>
        <v>0</v>
      </c>
      <c r="K95" s="162" t="s">
        <v>167</v>
      </c>
      <c r="L95" s="167"/>
      <c r="M95" s="168" t="s">
        <v>35</v>
      </c>
      <c r="N95" s="169" t="s">
        <v>47</v>
      </c>
      <c r="O95" s="62"/>
      <c r="P95" s="170">
        <f>O95*H95</f>
        <v>0</v>
      </c>
      <c r="Q95" s="170">
        <v>2.4289999999999998</v>
      </c>
      <c r="R95" s="170">
        <f>Q95*H95</f>
        <v>2.4289999999999998</v>
      </c>
      <c r="S95" s="170">
        <v>0</v>
      </c>
      <c r="T95" s="171">
        <f>S95*H95</f>
        <v>0</v>
      </c>
      <c r="U95" s="32"/>
      <c r="V95" s="32"/>
      <c r="W95" s="32"/>
      <c r="X95" s="32"/>
      <c r="Y95" s="32"/>
      <c r="Z95" s="32"/>
      <c r="AA95" s="32"/>
      <c r="AB95" s="32"/>
      <c r="AC95" s="32"/>
      <c r="AD95" s="32"/>
      <c r="AE95" s="32"/>
      <c r="AR95" s="172" t="s">
        <v>168</v>
      </c>
      <c r="AT95" s="172" t="s">
        <v>163</v>
      </c>
      <c r="AU95" s="172" t="s">
        <v>76</v>
      </c>
      <c r="AY95" s="15" t="s">
        <v>169</v>
      </c>
      <c r="BE95" s="173">
        <f>IF(N95="základní",J95,0)</f>
        <v>0</v>
      </c>
      <c r="BF95" s="173">
        <f>IF(N95="snížená",J95,0)</f>
        <v>0</v>
      </c>
      <c r="BG95" s="173">
        <f>IF(N95="zákl. přenesená",J95,0)</f>
        <v>0</v>
      </c>
      <c r="BH95" s="173">
        <f>IF(N95="sníž. přenesená",J95,0)</f>
        <v>0</v>
      </c>
      <c r="BI95" s="173">
        <f>IF(N95="nulová",J95,0)</f>
        <v>0</v>
      </c>
      <c r="BJ95" s="15" t="s">
        <v>83</v>
      </c>
      <c r="BK95" s="173">
        <f>ROUND(I95*H95,2)</f>
        <v>0</v>
      </c>
      <c r="BL95" s="15" t="s">
        <v>170</v>
      </c>
      <c r="BM95" s="172" t="s">
        <v>344</v>
      </c>
    </row>
    <row r="96" spans="1:65" s="12" customFormat="1" ht="11.25">
      <c r="B96" s="174"/>
      <c r="C96" s="175"/>
      <c r="D96" s="176" t="s">
        <v>172</v>
      </c>
      <c r="E96" s="177" t="s">
        <v>35</v>
      </c>
      <c r="F96" s="178" t="s">
        <v>250</v>
      </c>
      <c r="G96" s="175"/>
      <c r="H96" s="179">
        <v>1</v>
      </c>
      <c r="I96" s="180"/>
      <c r="J96" s="175"/>
      <c r="K96" s="175"/>
      <c r="L96" s="181"/>
      <c r="M96" s="182"/>
      <c r="N96" s="183"/>
      <c r="O96" s="183"/>
      <c r="P96" s="183"/>
      <c r="Q96" s="183"/>
      <c r="R96" s="183"/>
      <c r="S96" s="183"/>
      <c r="T96" s="184"/>
      <c r="AT96" s="185" t="s">
        <v>172</v>
      </c>
      <c r="AU96" s="185" t="s">
        <v>76</v>
      </c>
      <c r="AV96" s="12" t="s">
        <v>85</v>
      </c>
      <c r="AW96" s="12" t="s">
        <v>37</v>
      </c>
      <c r="AX96" s="12" t="s">
        <v>83</v>
      </c>
      <c r="AY96" s="185" t="s">
        <v>169</v>
      </c>
    </row>
    <row r="97" spans="1:65" s="2" customFormat="1" ht="16.5" customHeight="1">
      <c r="A97" s="32"/>
      <c r="B97" s="33"/>
      <c r="C97" s="160" t="s">
        <v>188</v>
      </c>
      <c r="D97" s="160" t="s">
        <v>163</v>
      </c>
      <c r="E97" s="161" t="s">
        <v>350</v>
      </c>
      <c r="F97" s="162" t="s">
        <v>351</v>
      </c>
      <c r="G97" s="163" t="s">
        <v>181</v>
      </c>
      <c r="H97" s="164">
        <v>7.1280000000000001</v>
      </c>
      <c r="I97" s="165"/>
      <c r="J97" s="166">
        <f>ROUND(I97*H97,2)</f>
        <v>0</v>
      </c>
      <c r="K97" s="162" t="s">
        <v>167</v>
      </c>
      <c r="L97" s="167"/>
      <c r="M97" s="168" t="s">
        <v>35</v>
      </c>
      <c r="N97" s="169" t="s">
        <v>47</v>
      </c>
      <c r="O97" s="62"/>
      <c r="P97" s="170">
        <f>O97*H97</f>
        <v>0</v>
      </c>
      <c r="Q97" s="170">
        <v>1</v>
      </c>
      <c r="R97" s="170">
        <f>Q97*H97</f>
        <v>7.1280000000000001</v>
      </c>
      <c r="S97" s="170">
        <v>0</v>
      </c>
      <c r="T97" s="171">
        <f>S97*H97</f>
        <v>0</v>
      </c>
      <c r="U97" s="32"/>
      <c r="V97" s="32"/>
      <c r="W97" s="32"/>
      <c r="X97" s="32"/>
      <c r="Y97" s="32"/>
      <c r="Z97" s="32"/>
      <c r="AA97" s="32"/>
      <c r="AB97" s="32"/>
      <c r="AC97" s="32"/>
      <c r="AD97" s="32"/>
      <c r="AE97" s="32"/>
      <c r="AR97" s="172" t="s">
        <v>168</v>
      </c>
      <c r="AT97" s="172" t="s">
        <v>163</v>
      </c>
      <c r="AU97" s="172" t="s">
        <v>76</v>
      </c>
      <c r="AY97" s="15" t="s">
        <v>169</v>
      </c>
      <c r="BE97" s="173">
        <f>IF(N97="základní",J97,0)</f>
        <v>0</v>
      </c>
      <c r="BF97" s="173">
        <f>IF(N97="snížená",J97,0)</f>
        <v>0</v>
      </c>
      <c r="BG97" s="173">
        <f>IF(N97="zákl. přenesená",J97,0)</f>
        <v>0</v>
      </c>
      <c r="BH97" s="173">
        <f>IF(N97="sníž. přenesená",J97,0)</f>
        <v>0</v>
      </c>
      <c r="BI97" s="173">
        <f>IF(N97="nulová",J97,0)</f>
        <v>0</v>
      </c>
      <c r="BJ97" s="15" t="s">
        <v>83</v>
      </c>
      <c r="BK97" s="173">
        <f>ROUND(I97*H97,2)</f>
        <v>0</v>
      </c>
      <c r="BL97" s="15" t="s">
        <v>170</v>
      </c>
      <c r="BM97" s="172" t="s">
        <v>352</v>
      </c>
    </row>
    <row r="98" spans="1:65" s="2" customFormat="1" ht="19.5">
      <c r="A98" s="32"/>
      <c r="B98" s="33"/>
      <c r="C98" s="34"/>
      <c r="D98" s="176" t="s">
        <v>183</v>
      </c>
      <c r="E98" s="34"/>
      <c r="F98" s="186" t="s">
        <v>353</v>
      </c>
      <c r="G98" s="34"/>
      <c r="H98" s="34"/>
      <c r="I98" s="187"/>
      <c r="J98" s="34"/>
      <c r="K98" s="34"/>
      <c r="L98" s="37"/>
      <c r="M98" s="188"/>
      <c r="N98" s="189"/>
      <c r="O98" s="62"/>
      <c r="P98" s="62"/>
      <c r="Q98" s="62"/>
      <c r="R98" s="62"/>
      <c r="S98" s="62"/>
      <c r="T98" s="63"/>
      <c r="U98" s="32"/>
      <c r="V98" s="32"/>
      <c r="W98" s="32"/>
      <c r="X98" s="32"/>
      <c r="Y98" s="32"/>
      <c r="Z98" s="32"/>
      <c r="AA98" s="32"/>
      <c r="AB98" s="32"/>
      <c r="AC98" s="32"/>
      <c r="AD98" s="32"/>
      <c r="AE98" s="32"/>
      <c r="AT98" s="15" t="s">
        <v>183</v>
      </c>
      <c r="AU98" s="15" t="s">
        <v>76</v>
      </c>
    </row>
    <row r="99" spans="1:65" s="12" customFormat="1" ht="11.25">
      <c r="B99" s="174"/>
      <c r="C99" s="175"/>
      <c r="D99" s="176" t="s">
        <v>172</v>
      </c>
      <c r="E99" s="177" t="s">
        <v>35</v>
      </c>
      <c r="F99" s="178" t="s">
        <v>354</v>
      </c>
      <c r="G99" s="175"/>
      <c r="H99" s="179">
        <v>7.1280000000000001</v>
      </c>
      <c r="I99" s="180"/>
      <c r="J99" s="175"/>
      <c r="K99" s="175"/>
      <c r="L99" s="181"/>
      <c r="M99" s="182"/>
      <c r="N99" s="183"/>
      <c r="O99" s="183"/>
      <c r="P99" s="183"/>
      <c r="Q99" s="183"/>
      <c r="R99" s="183"/>
      <c r="S99" s="183"/>
      <c r="T99" s="184"/>
      <c r="AT99" s="185" t="s">
        <v>172</v>
      </c>
      <c r="AU99" s="185" t="s">
        <v>76</v>
      </c>
      <c r="AV99" s="12" t="s">
        <v>85</v>
      </c>
      <c r="AW99" s="12" t="s">
        <v>37</v>
      </c>
      <c r="AX99" s="12" t="s">
        <v>83</v>
      </c>
      <c r="AY99" s="185" t="s">
        <v>169</v>
      </c>
    </row>
    <row r="100" spans="1:65" s="2" customFormat="1" ht="16.5" customHeight="1">
      <c r="A100" s="32"/>
      <c r="B100" s="33"/>
      <c r="C100" s="160" t="s">
        <v>202</v>
      </c>
      <c r="D100" s="160" t="s">
        <v>163</v>
      </c>
      <c r="E100" s="161" t="s">
        <v>355</v>
      </c>
      <c r="F100" s="162" t="s">
        <v>356</v>
      </c>
      <c r="G100" s="163" t="s">
        <v>181</v>
      </c>
      <c r="H100" s="164">
        <v>5.94</v>
      </c>
      <c r="I100" s="165"/>
      <c r="J100" s="166">
        <f>ROUND(I100*H100,2)</f>
        <v>0</v>
      </c>
      <c r="K100" s="162" t="s">
        <v>167</v>
      </c>
      <c r="L100" s="167"/>
      <c r="M100" s="168" t="s">
        <v>35</v>
      </c>
      <c r="N100" s="169" t="s">
        <v>47</v>
      </c>
      <c r="O100" s="62"/>
      <c r="P100" s="170">
        <f>O100*H100</f>
        <v>0</v>
      </c>
      <c r="Q100" s="170">
        <v>1</v>
      </c>
      <c r="R100" s="170">
        <f>Q100*H100</f>
        <v>5.94</v>
      </c>
      <c r="S100" s="170">
        <v>0</v>
      </c>
      <c r="T100" s="171">
        <f>S100*H100</f>
        <v>0</v>
      </c>
      <c r="U100" s="32"/>
      <c r="V100" s="32"/>
      <c r="W100" s="32"/>
      <c r="X100" s="32"/>
      <c r="Y100" s="32"/>
      <c r="Z100" s="32"/>
      <c r="AA100" s="32"/>
      <c r="AB100" s="32"/>
      <c r="AC100" s="32"/>
      <c r="AD100" s="32"/>
      <c r="AE100" s="32"/>
      <c r="AR100" s="172" t="s">
        <v>168</v>
      </c>
      <c r="AT100" s="172" t="s">
        <v>163</v>
      </c>
      <c r="AU100" s="172" t="s">
        <v>76</v>
      </c>
      <c r="AY100" s="15" t="s">
        <v>169</v>
      </c>
      <c r="BE100" s="173">
        <f>IF(N100="základní",J100,0)</f>
        <v>0</v>
      </c>
      <c r="BF100" s="173">
        <f>IF(N100="snížená",J100,0)</f>
        <v>0</v>
      </c>
      <c r="BG100" s="173">
        <f>IF(N100="zákl. přenesená",J100,0)</f>
        <v>0</v>
      </c>
      <c r="BH100" s="173">
        <f>IF(N100="sníž. přenesená",J100,0)</f>
        <v>0</v>
      </c>
      <c r="BI100" s="173">
        <f>IF(N100="nulová",J100,0)</f>
        <v>0</v>
      </c>
      <c r="BJ100" s="15" t="s">
        <v>83</v>
      </c>
      <c r="BK100" s="173">
        <f>ROUND(I100*H100,2)</f>
        <v>0</v>
      </c>
      <c r="BL100" s="15" t="s">
        <v>170</v>
      </c>
      <c r="BM100" s="172" t="s">
        <v>357</v>
      </c>
    </row>
    <row r="101" spans="1:65" s="2" customFormat="1" ht="19.5">
      <c r="A101" s="32"/>
      <c r="B101" s="33"/>
      <c r="C101" s="34"/>
      <c r="D101" s="176" t="s">
        <v>183</v>
      </c>
      <c r="E101" s="34"/>
      <c r="F101" s="186" t="s">
        <v>358</v>
      </c>
      <c r="G101" s="34"/>
      <c r="H101" s="34"/>
      <c r="I101" s="187"/>
      <c r="J101" s="34"/>
      <c r="K101" s="34"/>
      <c r="L101" s="37"/>
      <c r="M101" s="188"/>
      <c r="N101" s="189"/>
      <c r="O101" s="62"/>
      <c r="P101" s="62"/>
      <c r="Q101" s="62"/>
      <c r="R101" s="62"/>
      <c r="S101" s="62"/>
      <c r="T101" s="63"/>
      <c r="U101" s="32"/>
      <c r="V101" s="32"/>
      <c r="W101" s="32"/>
      <c r="X101" s="32"/>
      <c r="Y101" s="32"/>
      <c r="Z101" s="32"/>
      <c r="AA101" s="32"/>
      <c r="AB101" s="32"/>
      <c r="AC101" s="32"/>
      <c r="AD101" s="32"/>
      <c r="AE101" s="32"/>
      <c r="AT101" s="15" t="s">
        <v>183</v>
      </c>
      <c r="AU101" s="15" t="s">
        <v>76</v>
      </c>
    </row>
    <row r="102" spans="1:65" s="12" customFormat="1" ht="11.25">
      <c r="B102" s="174"/>
      <c r="C102" s="175"/>
      <c r="D102" s="176" t="s">
        <v>172</v>
      </c>
      <c r="E102" s="177" t="s">
        <v>35</v>
      </c>
      <c r="F102" s="178" t="s">
        <v>359</v>
      </c>
      <c r="G102" s="175"/>
      <c r="H102" s="179">
        <v>5.94</v>
      </c>
      <c r="I102" s="180"/>
      <c r="J102" s="175"/>
      <c r="K102" s="175"/>
      <c r="L102" s="181"/>
      <c r="M102" s="182"/>
      <c r="N102" s="183"/>
      <c r="O102" s="183"/>
      <c r="P102" s="183"/>
      <c r="Q102" s="183"/>
      <c r="R102" s="183"/>
      <c r="S102" s="183"/>
      <c r="T102" s="184"/>
      <c r="AT102" s="185" t="s">
        <v>172</v>
      </c>
      <c r="AU102" s="185" t="s">
        <v>76</v>
      </c>
      <c r="AV102" s="12" t="s">
        <v>85</v>
      </c>
      <c r="AW102" s="12" t="s">
        <v>37</v>
      </c>
      <c r="AX102" s="12" t="s">
        <v>83</v>
      </c>
      <c r="AY102" s="185" t="s">
        <v>169</v>
      </c>
    </row>
    <row r="103" spans="1:65" s="2" customFormat="1" ht="16.5" customHeight="1">
      <c r="A103" s="32"/>
      <c r="B103" s="33"/>
      <c r="C103" s="160" t="s">
        <v>207</v>
      </c>
      <c r="D103" s="160" t="s">
        <v>163</v>
      </c>
      <c r="E103" s="161" t="s">
        <v>360</v>
      </c>
      <c r="F103" s="162" t="s">
        <v>361</v>
      </c>
      <c r="G103" s="163" t="s">
        <v>362</v>
      </c>
      <c r="H103" s="164">
        <v>8</v>
      </c>
      <c r="I103" s="165"/>
      <c r="J103" s="166">
        <f>ROUND(I103*H103,2)</f>
        <v>0</v>
      </c>
      <c r="K103" s="162" t="s">
        <v>167</v>
      </c>
      <c r="L103" s="167"/>
      <c r="M103" s="168" t="s">
        <v>35</v>
      </c>
      <c r="N103" s="169" t="s">
        <v>47</v>
      </c>
      <c r="O103" s="62"/>
      <c r="P103" s="170">
        <f>O103*H103</f>
        <v>0</v>
      </c>
      <c r="Q103" s="170">
        <v>0</v>
      </c>
      <c r="R103" s="170">
        <f>Q103*H103</f>
        <v>0</v>
      </c>
      <c r="S103" s="170">
        <v>0</v>
      </c>
      <c r="T103" s="171">
        <f>S103*H103</f>
        <v>0</v>
      </c>
      <c r="U103" s="32"/>
      <c r="V103" s="32"/>
      <c r="W103" s="32"/>
      <c r="X103" s="32"/>
      <c r="Y103" s="32"/>
      <c r="Z103" s="32"/>
      <c r="AA103" s="32"/>
      <c r="AB103" s="32"/>
      <c r="AC103" s="32"/>
      <c r="AD103" s="32"/>
      <c r="AE103" s="32"/>
      <c r="AR103" s="172" t="s">
        <v>168</v>
      </c>
      <c r="AT103" s="172" t="s">
        <v>163</v>
      </c>
      <c r="AU103" s="172" t="s">
        <v>76</v>
      </c>
      <c r="AY103" s="15" t="s">
        <v>169</v>
      </c>
      <c r="BE103" s="173">
        <f>IF(N103="základní",J103,0)</f>
        <v>0</v>
      </c>
      <c r="BF103" s="173">
        <f>IF(N103="snížená",J103,0)</f>
        <v>0</v>
      </c>
      <c r="BG103" s="173">
        <f>IF(N103="zákl. přenesená",J103,0)</f>
        <v>0</v>
      </c>
      <c r="BH103" s="173">
        <f>IF(N103="sníž. přenesená",J103,0)</f>
        <v>0</v>
      </c>
      <c r="BI103" s="173">
        <f>IF(N103="nulová",J103,0)</f>
        <v>0</v>
      </c>
      <c r="BJ103" s="15" t="s">
        <v>83</v>
      </c>
      <c r="BK103" s="173">
        <f>ROUND(I103*H103,2)</f>
        <v>0</v>
      </c>
      <c r="BL103" s="15" t="s">
        <v>170</v>
      </c>
      <c r="BM103" s="172" t="s">
        <v>363</v>
      </c>
    </row>
    <row r="104" spans="1:65" s="12" customFormat="1" ht="11.25">
      <c r="B104" s="174"/>
      <c r="C104" s="175"/>
      <c r="D104" s="176" t="s">
        <v>172</v>
      </c>
      <c r="E104" s="177" t="s">
        <v>35</v>
      </c>
      <c r="F104" s="178" t="s">
        <v>168</v>
      </c>
      <c r="G104" s="175"/>
      <c r="H104" s="179">
        <v>8</v>
      </c>
      <c r="I104" s="180"/>
      <c r="J104" s="175"/>
      <c r="K104" s="175"/>
      <c r="L104" s="181"/>
      <c r="M104" s="182"/>
      <c r="N104" s="183"/>
      <c r="O104" s="183"/>
      <c r="P104" s="183"/>
      <c r="Q104" s="183"/>
      <c r="R104" s="183"/>
      <c r="S104" s="183"/>
      <c r="T104" s="184"/>
      <c r="AT104" s="185" t="s">
        <v>172</v>
      </c>
      <c r="AU104" s="185" t="s">
        <v>76</v>
      </c>
      <c r="AV104" s="12" t="s">
        <v>85</v>
      </c>
      <c r="AW104" s="12" t="s">
        <v>37</v>
      </c>
      <c r="AX104" s="12" t="s">
        <v>83</v>
      </c>
      <c r="AY104" s="185" t="s">
        <v>169</v>
      </c>
    </row>
    <row r="105" spans="1:65" s="2" customFormat="1" ht="16.5" customHeight="1">
      <c r="A105" s="32"/>
      <c r="B105" s="33"/>
      <c r="C105" s="160" t="s">
        <v>168</v>
      </c>
      <c r="D105" s="160" t="s">
        <v>163</v>
      </c>
      <c r="E105" s="161" t="s">
        <v>179</v>
      </c>
      <c r="F105" s="162" t="s">
        <v>180</v>
      </c>
      <c r="G105" s="163" t="s">
        <v>181</v>
      </c>
      <c r="H105" s="164">
        <v>54</v>
      </c>
      <c r="I105" s="165"/>
      <c r="J105" s="166">
        <f>ROUND(I105*H105,2)</f>
        <v>0</v>
      </c>
      <c r="K105" s="162" t="s">
        <v>167</v>
      </c>
      <c r="L105" s="167"/>
      <c r="M105" s="168" t="s">
        <v>35</v>
      </c>
      <c r="N105" s="169" t="s">
        <v>47</v>
      </c>
      <c r="O105" s="62"/>
      <c r="P105" s="170">
        <f>O105*H105</f>
        <v>0</v>
      </c>
      <c r="Q105" s="170">
        <v>1</v>
      </c>
      <c r="R105" s="170">
        <f>Q105*H105</f>
        <v>54</v>
      </c>
      <c r="S105" s="170">
        <v>0</v>
      </c>
      <c r="T105" s="171">
        <f>S105*H105</f>
        <v>0</v>
      </c>
      <c r="U105" s="32"/>
      <c r="V105" s="32"/>
      <c r="W105" s="32"/>
      <c r="X105" s="32"/>
      <c r="Y105" s="32"/>
      <c r="Z105" s="32"/>
      <c r="AA105" s="32"/>
      <c r="AB105" s="32"/>
      <c r="AC105" s="32"/>
      <c r="AD105" s="32"/>
      <c r="AE105" s="32"/>
      <c r="AR105" s="172" t="s">
        <v>168</v>
      </c>
      <c r="AT105" s="172" t="s">
        <v>163</v>
      </c>
      <c r="AU105" s="172" t="s">
        <v>76</v>
      </c>
      <c r="AY105" s="15" t="s">
        <v>169</v>
      </c>
      <c r="BE105" s="173">
        <f>IF(N105="základní",J105,0)</f>
        <v>0</v>
      </c>
      <c r="BF105" s="173">
        <f>IF(N105="snížená",J105,0)</f>
        <v>0</v>
      </c>
      <c r="BG105" s="173">
        <f>IF(N105="zákl. přenesená",J105,0)</f>
        <v>0</v>
      </c>
      <c r="BH105" s="173">
        <f>IF(N105="sníž. přenesená",J105,0)</f>
        <v>0</v>
      </c>
      <c r="BI105" s="173">
        <f>IF(N105="nulová",J105,0)</f>
        <v>0</v>
      </c>
      <c r="BJ105" s="15" t="s">
        <v>83</v>
      </c>
      <c r="BK105" s="173">
        <f>ROUND(I105*H105,2)</f>
        <v>0</v>
      </c>
      <c r="BL105" s="15" t="s">
        <v>170</v>
      </c>
      <c r="BM105" s="172" t="s">
        <v>365</v>
      </c>
    </row>
    <row r="106" spans="1:65" s="2" customFormat="1" ht="19.5">
      <c r="A106" s="32"/>
      <c r="B106" s="33"/>
      <c r="C106" s="34"/>
      <c r="D106" s="176" t="s">
        <v>183</v>
      </c>
      <c r="E106" s="34"/>
      <c r="F106" s="186" t="s">
        <v>366</v>
      </c>
      <c r="G106" s="34"/>
      <c r="H106" s="34"/>
      <c r="I106" s="187"/>
      <c r="J106" s="34"/>
      <c r="K106" s="34"/>
      <c r="L106" s="37"/>
      <c r="M106" s="188"/>
      <c r="N106" s="189"/>
      <c r="O106" s="62"/>
      <c r="P106" s="62"/>
      <c r="Q106" s="62"/>
      <c r="R106" s="62"/>
      <c r="S106" s="62"/>
      <c r="T106" s="63"/>
      <c r="U106" s="32"/>
      <c r="V106" s="32"/>
      <c r="W106" s="32"/>
      <c r="X106" s="32"/>
      <c r="Y106" s="32"/>
      <c r="Z106" s="32"/>
      <c r="AA106" s="32"/>
      <c r="AB106" s="32"/>
      <c r="AC106" s="32"/>
      <c r="AD106" s="32"/>
      <c r="AE106" s="32"/>
      <c r="AT106" s="15" t="s">
        <v>183</v>
      </c>
      <c r="AU106" s="15" t="s">
        <v>76</v>
      </c>
    </row>
    <row r="107" spans="1:65" s="12" customFormat="1" ht="11.25">
      <c r="B107" s="174"/>
      <c r="C107" s="175"/>
      <c r="D107" s="176" t="s">
        <v>172</v>
      </c>
      <c r="E107" s="177" t="s">
        <v>35</v>
      </c>
      <c r="F107" s="178" t="s">
        <v>367</v>
      </c>
      <c r="G107" s="175"/>
      <c r="H107" s="179">
        <v>54</v>
      </c>
      <c r="I107" s="180"/>
      <c r="J107" s="175"/>
      <c r="K107" s="175"/>
      <c r="L107" s="181"/>
      <c r="M107" s="182"/>
      <c r="N107" s="183"/>
      <c r="O107" s="183"/>
      <c r="P107" s="183"/>
      <c r="Q107" s="183"/>
      <c r="R107" s="183"/>
      <c r="S107" s="183"/>
      <c r="T107" s="184"/>
      <c r="AT107" s="185" t="s">
        <v>172</v>
      </c>
      <c r="AU107" s="185" t="s">
        <v>76</v>
      </c>
      <c r="AV107" s="12" t="s">
        <v>85</v>
      </c>
      <c r="AW107" s="12" t="s">
        <v>37</v>
      </c>
      <c r="AX107" s="12" t="s">
        <v>83</v>
      </c>
      <c r="AY107" s="185" t="s">
        <v>169</v>
      </c>
    </row>
    <row r="108" spans="1:65" s="13" customFormat="1" ht="25.9" customHeight="1">
      <c r="B108" s="190"/>
      <c r="C108" s="191"/>
      <c r="D108" s="192" t="s">
        <v>75</v>
      </c>
      <c r="E108" s="193" t="s">
        <v>186</v>
      </c>
      <c r="F108" s="193" t="s">
        <v>187</v>
      </c>
      <c r="G108" s="191"/>
      <c r="H108" s="191"/>
      <c r="I108" s="194"/>
      <c r="J108" s="195">
        <f>BK108</f>
        <v>0</v>
      </c>
      <c r="K108" s="191"/>
      <c r="L108" s="196"/>
      <c r="M108" s="197"/>
      <c r="N108" s="198"/>
      <c r="O108" s="198"/>
      <c r="P108" s="199">
        <f>P109</f>
        <v>0</v>
      </c>
      <c r="Q108" s="198"/>
      <c r="R108" s="199">
        <f>R109</f>
        <v>0</v>
      </c>
      <c r="S108" s="198"/>
      <c r="T108" s="200">
        <f>T109</f>
        <v>0</v>
      </c>
      <c r="AR108" s="201" t="s">
        <v>83</v>
      </c>
      <c r="AT108" s="202" t="s">
        <v>75</v>
      </c>
      <c r="AU108" s="202" t="s">
        <v>76</v>
      </c>
      <c r="AY108" s="201" t="s">
        <v>169</v>
      </c>
      <c r="BK108" s="203">
        <f>BK109</f>
        <v>0</v>
      </c>
    </row>
    <row r="109" spans="1:65" s="13" customFormat="1" ht="22.9" customHeight="1">
      <c r="B109" s="190"/>
      <c r="C109" s="191"/>
      <c r="D109" s="192" t="s">
        <v>75</v>
      </c>
      <c r="E109" s="204" t="s">
        <v>188</v>
      </c>
      <c r="F109" s="204" t="s">
        <v>189</v>
      </c>
      <c r="G109" s="191"/>
      <c r="H109" s="191"/>
      <c r="I109" s="194"/>
      <c r="J109" s="205">
        <f>BK109</f>
        <v>0</v>
      </c>
      <c r="K109" s="191"/>
      <c r="L109" s="196"/>
      <c r="M109" s="197"/>
      <c r="N109" s="198"/>
      <c r="O109" s="198"/>
      <c r="P109" s="199">
        <f>SUM(P110:P163)</f>
        <v>0</v>
      </c>
      <c r="Q109" s="198"/>
      <c r="R109" s="199">
        <f>SUM(R110:R163)</f>
        <v>0</v>
      </c>
      <c r="S109" s="198"/>
      <c r="T109" s="200">
        <f>SUM(T110:T163)</f>
        <v>0</v>
      </c>
      <c r="AR109" s="201" t="s">
        <v>83</v>
      </c>
      <c r="AT109" s="202" t="s">
        <v>75</v>
      </c>
      <c r="AU109" s="202" t="s">
        <v>83</v>
      </c>
      <c r="AY109" s="201" t="s">
        <v>169</v>
      </c>
      <c r="BK109" s="203">
        <f>SUM(BK110:BK163)</f>
        <v>0</v>
      </c>
    </row>
    <row r="110" spans="1:65" s="2" customFormat="1" ht="66.75" customHeight="1">
      <c r="A110" s="32"/>
      <c r="B110" s="33"/>
      <c r="C110" s="206" t="s">
        <v>215</v>
      </c>
      <c r="D110" s="206" t="s">
        <v>190</v>
      </c>
      <c r="E110" s="207" t="s">
        <v>368</v>
      </c>
      <c r="F110" s="208" t="s">
        <v>369</v>
      </c>
      <c r="G110" s="209" t="s">
        <v>198</v>
      </c>
      <c r="H110" s="210">
        <v>36</v>
      </c>
      <c r="I110" s="211"/>
      <c r="J110" s="212">
        <f>ROUND(I110*H110,2)</f>
        <v>0</v>
      </c>
      <c r="K110" s="208" t="s">
        <v>167</v>
      </c>
      <c r="L110" s="37"/>
      <c r="M110" s="213" t="s">
        <v>35</v>
      </c>
      <c r="N110" s="214" t="s">
        <v>47</v>
      </c>
      <c r="O110" s="62"/>
      <c r="P110" s="170">
        <f>O110*H110</f>
        <v>0</v>
      </c>
      <c r="Q110" s="170">
        <v>0</v>
      </c>
      <c r="R110" s="170">
        <f>Q110*H110</f>
        <v>0</v>
      </c>
      <c r="S110" s="170">
        <v>0</v>
      </c>
      <c r="T110" s="171">
        <f>S110*H110</f>
        <v>0</v>
      </c>
      <c r="U110" s="32"/>
      <c r="V110" s="32"/>
      <c r="W110" s="32"/>
      <c r="X110" s="32"/>
      <c r="Y110" s="32"/>
      <c r="Z110" s="32"/>
      <c r="AA110" s="32"/>
      <c r="AB110" s="32"/>
      <c r="AC110" s="32"/>
      <c r="AD110" s="32"/>
      <c r="AE110" s="32"/>
      <c r="AR110" s="172" t="s">
        <v>170</v>
      </c>
      <c r="AT110" s="172" t="s">
        <v>190</v>
      </c>
      <c r="AU110" s="172" t="s">
        <v>85</v>
      </c>
      <c r="AY110" s="15" t="s">
        <v>169</v>
      </c>
      <c r="BE110" s="173">
        <f>IF(N110="základní",J110,0)</f>
        <v>0</v>
      </c>
      <c r="BF110" s="173">
        <f>IF(N110="snížená",J110,0)</f>
        <v>0</v>
      </c>
      <c r="BG110" s="173">
        <f>IF(N110="zákl. přenesená",J110,0)</f>
        <v>0</v>
      </c>
      <c r="BH110" s="173">
        <f>IF(N110="sníž. přenesená",J110,0)</f>
        <v>0</v>
      </c>
      <c r="BI110" s="173">
        <f>IF(N110="nulová",J110,0)</f>
        <v>0</v>
      </c>
      <c r="BJ110" s="15" t="s">
        <v>83</v>
      </c>
      <c r="BK110" s="173">
        <f>ROUND(I110*H110,2)</f>
        <v>0</v>
      </c>
      <c r="BL110" s="15" t="s">
        <v>170</v>
      </c>
      <c r="BM110" s="172" t="s">
        <v>370</v>
      </c>
    </row>
    <row r="111" spans="1:65" s="12" customFormat="1" ht="11.25">
      <c r="B111" s="174"/>
      <c r="C111" s="175"/>
      <c r="D111" s="176" t="s">
        <v>172</v>
      </c>
      <c r="E111" s="177" t="s">
        <v>35</v>
      </c>
      <c r="F111" s="178" t="s">
        <v>371</v>
      </c>
      <c r="G111" s="175"/>
      <c r="H111" s="179">
        <v>36</v>
      </c>
      <c r="I111" s="180"/>
      <c r="J111" s="175"/>
      <c r="K111" s="175"/>
      <c r="L111" s="181"/>
      <c r="M111" s="182"/>
      <c r="N111" s="183"/>
      <c r="O111" s="183"/>
      <c r="P111" s="183"/>
      <c r="Q111" s="183"/>
      <c r="R111" s="183"/>
      <c r="S111" s="183"/>
      <c r="T111" s="184"/>
      <c r="AT111" s="185" t="s">
        <v>172</v>
      </c>
      <c r="AU111" s="185" t="s">
        <v>85</v>
      </c>
      <c r="AV111" s="12" t="s">
        <v>85</v>
      </c>
      <c r="AW111" s="12" t="s">
        <v>37</v>
      </c>
      <c r="AX111" s="12" t="s">
        <v>83</v>
      </c>
      <c r="AY111" s="185" t="s">
        <v>169</v>
      </c>
    </row>
    <row r="112" spans="1:65" s="2" customFormat="1" ht="36">
      <c r="A112" s="32"/>
      <c r="B112" s="33"/>
      <c r="C112" s="206" t="s">
        <v>222</v>
      </c>
      <c r="D112" s="206" t="s">
        <v>190</v>
      </c>
      <c r="E112" s="207" t="s">
        <v>196</v>
      </c>
      <c r="F112" s="208" t="s">
        <v>197</v>
      </c>
      <c r="G112" s="209" t="s">
        <v>198</v>
      </c>
      <c r="H112" s="210">
        <v>36</v>
      </c>
      <c r="I112" s="211"/>
      <c r="J112" s="212">
        <f>ROUND(I112*H112,2)</f>
        <v>0</v>
      </c>
      <c r="K112" s="208" t="s">
        <v>167</v>
      </c>
      <c r="L112" s="37"/>
      <c r="M112" s="213" t="s">
        <v>35</v>
      </c>
      <c r="N112" s="214" t="s">
        <v>47</v>
      </c>
      <c r="O112" s="62"/>
      <c r="P112" s="170">
        <f>O112*H112</f>
        <v>0</v>
      </c>
      <c r="Q112" s="170">
        <v>0</v>
      </c>
      <c r="R112" s="170">
        <f>Q112*H112</f>
        <v>0</v>
      </c>
      <c r="S112" s="170">
        <v>0</v>
      </c>
      <c r="T112" s="171">
        <f>S112*H112</f>
        <v>0</v>
      </c>
      <c r="U112" s="32"/>
      <c r="V112" s="32"/>
      <c r="W112" s="32"/>
      <c r="X112" s="32"/>
      <c r="Y112" s="32"/>
      <c r="Z112" s="32"/>
      <c r="AA112" s="32"/>
      <c r="AB112" s="32"/>
      <c r="AC112" s="32"/>
      <c r="AD112" s="32"/>
      <c r="AE112" s="32"/>
      <c r="AR112" s="172" t="s">
        <v>170</v>
      </c>
      <c r="AT112" s="172" t="s">
        <v>190</v>
      </c>
      <c r="AU112" s="172" t="s">
        <v>85</v>
      </c>
      <c r="AY112" s="15" t="s">
        <v>169</v>
      </c>
      <c r="BE112" s="173">
        <f>IF(N112="základní",J112,0)</f>
        <v>0</v>
      </c>
      <c r="BF112" s="173">
        <f>IF(N112="snížená",J112,0)</f>
        <v>0</v>
      </c>
      <c r="BG112" s="173">
        <f>IF(N112="zákl. přenesená",J112,0)</f>
        <v>0</v>
      </c>
      <c r="BH112" s="173">
        <f>IF(N112="sníž. přenesená",J112,0)</f>
        <v>0</v>
      </c>
      <c r="BI112" s="173">
        <f>IF(N112="nulová",J112,0)</f>
        <v>0</v>
      </c>
      <c r="BJ112" s="15" t="s">
        <v>83</v>
      </c>
      <c r="BK112" s="173">
        <f>ROUND(I112*H112,2)</f>
        <v>0</v>
      </c>
      <c r="BL112" s="15" t="s">
        <v>170</v>
      </c>
      <c r="BM112" s="172" t="s">
        <v>372</v>
      </c>
    </row>
    <row r="113" spans="1:65" s="12" customFormat="1" ht="11.25">
      <c r="B113" s="174"/>
      <c r="C113" s="175"/>
      <c r="D113" s="176" t="s">
        <v>172</v>
      </c>
      <c r="E113" s="177" t="s">
        <v>35</v>
      </c>
      <c r="F113" s="178" t="s">
        <v>371</v>
      </c>
      <c r="G113" s="175"/>
      <c r="H113" s="179">
        <v>36</v>
      </c>
      <c r="I113" s="180"/>
      <c r="J113" s="175"/>
      <c r="K113" s="175"/>
      <c r="L113" s="181"/>
      <c r="M113" s="182"/>
      <c r="N113" s="183"/>
      <c r="O113" s="183"/>
      <c r="P113" s="183"/>
      <c r="Q113" s="183"/>
      <c r="R113" s="183"/>
      <c r="S113" s="183"/>
      <c r="T113" s="184"/>
      <c r="AT113" s="185" t="s">
        <v>172</v>
      </c>
      <c r="AU113" s="185" t="s">
        <v>85</v>
      </c>
      <c r="AV113" s="12" t="s">
        <v>85</v>
      </c>
      <c r="AW113" s="12" t="s">
        <v>37</v>
      </c>
      <c r="AX113" s="12" t="s">
        <v>83</v>
      </c>
      <c r="AY113" s="185" t="s">
        <v>169</v>
      </c>
    </row>
    <row r="114" spans="1:65" s="2" customFormat="1" ht="33" customHeight="1">
      <c r="A114" s="32"/>
      <c r="B114" s="33"/>
      <c r="C114" s="206" t="s">
        <v>228</v>
      </c>
      <c r="D114" s="206" t="s">
        <v>190</v>
      </c>
      <c r="E114" s="207" t="s">
        <v>223</v>
      </c>
      <c r="F114" s="208" t="s">
        <v>224</v>
      </c>
      <c r="G114" s="209" t="s">
        <v>225</v>
      </c>
      <c r="H114" s="210">
        <v>0.5</v>
      </c>
      <c r="I114" s="211"/>
      <c r="J114" s="212">
        <f>ROUND(I114*H114,2)</f>
        <v>0</v>
      </c>
      <c r="K114" s="208" t="s">
        <v>167</v>
      </c>
      <c r="L114" s="37"/>
      <c r="M114" s="213" t="s">
        <v>35</v>
      </c>
      <c r="N114" s="214" t="s">
        <v>47</v>
      </c>
      <c r="O114" s="62"/>
      <c r="P114" s="170">
        <f>O114*H114</f>
        <v>0</v>
      </c>
      <c r="Q114" s="170">
        <v>0</v>
      </c>
      <c r="R114" s="170">
        <f>Q114*H114</f>
        <v>0</v>
      </c>
      <c r="S114" s="170">
        <v>0</v>
      </c>
      <c r="T114" s="171">
        <f>S114*H114</f>
        <v>0</v>
      </c>
      <c r="U114" s="32"/>
      <c r="V114" s="32"/>
      <c r="W114" s="32"/>
      <c r="X114" s="32"/>
      <c r="Y114" s="32"/>
      <c r="Z114" s="32"/>
      <c r="AA114" s="32"/>
      <c r="AB114" s="32"/>
      <c r="AC114" s="32"/>
      <c r="AD114" s="32"/>
      <c r="AE114" s="32"/>
      <c r="AR114" s="172" t="s">
        <v>170</v>
      </c>
      <c r="AT114" s="172" t="s">
        <v>190</v>
      </c>
      <c r="AU114" s="172" t="s">
        <v>85</v>
      </c>
      <c r="AY114" s="15" t="s">
        <v>169</v>
      </c>
      <c r="BE114" s="173">
        <f>IF(N114="základní",J114,0)</f>
        <v>0</v>
      </c>
      <c r="BF114" s="173">
        <f>IF(N114="snížená",J114,0)</f>
        <v>0</v>
      </c>
      <c r="BG114" s="173">
        <f>IF(N114="zákl. přenesená",J114,0)</f>
        <v>0</v>
      </c>
      <c r="BH114" s="173">
        <f>IF(N114="sníž. přenesená",J114,0)</f>
        <v>0</v>
      </c>
      <c r="BI114" s="173">
        <f>IF(N114="nulová",J114,0)</f>
        <v>0</v>
      </c>
      <c r="BJ114" s="15" t="s">
        <v>83</v>
      </c>
      <c r="BK114" s="173">
        <f>ROUND(I114*H114,2)</f>
        <v>0</v>
      </c>
      <c r="BL114" s="15" t="s">
        <v>170</v>
      </c>
      <c r="BM114" s="172" t="s">
        <v>373</v>
      </c>
    </row>
    <row r="115" spans="1:65" s="12" customFormat="1" ht="11.25">
      <c r="B115" s="174"/>
      <c r="C115" s="175"/>
      <c r="D115" s="176" t="s">
        <v>172</v>
      </c>
      <c r="E115" s="177" t="s">
        <v>35</v>
      </c>
      <c r="F115" s="178" t="s">
        <v>623</v>
      </c>
      <c r="G115" s="175"/>
      <c r="H115" s="179">
        <v>0.5</v>
      </c>
      <c r="I115" s="180"/>
      <c r="J115" s="175"/>
      <c r="K115" s="175"/>
      <c r="L115" s="181"/>
      <c r="M115" s="182"/>
      <c r="N115" s="183"/>
      <c r="O115" s="183"/>
      <c r="P115" s="183"/>
      <c r="Q115" s="183"/>
      <c r="R115" s="183"/>
      <c r="S115" s="183"/>
      <c r="T115" s="184"/>
      <c r="AT115" s="185" t="s">
        <v>172</v>
      </c>
      <c r="AU115" s="185" t="s">
        <v>85</v>
      </c>
      <c r="AV115" s="12" t="s">
        <v>85</v>
      </c>
      <c r="AW115" s="12" t="s">
        <v>37</v>
      </c>
      <c r="AX115" s="12" t="s">
        <v>83</v>
      </c>
      <c r="AY115" s="185" t="s">
        <v>169</v>
      </c>
    </row>
    <row r="116" spans="1:65" s="2" customFormat="1" ht="66.75" customHeight="1">
      <c r="A116" s="32"/>
      <c r="B116" s="33"/>
      <c r="C116" s="206" t="s">
        <v>234</v>
      </c>
      <c r="D116" s="206" t="s">
        <v>190</v>
      </c>
      <c r="E116" s="207" t="s">
        <v>624</v>
      </c>
      <c r="F116" s="208" t="s">
        <v>625</v>
      </c>
      <c r="G116" s="209" t="s">
        <v>166</v>
      </c>
      <c r="H116" s="210">
        <v>56</v>
      </c>
      <c r="I116" s="211"/>
      <c r="J116" s="212">
        <f>ROUND(I116*H116,2)</f>
        <v>0</v>
      </c>
      <c r="K116" s="208" t="s">
        <v>167</v>
      </c>
      <c r="L116" s="37"/>
      <c r="M116" s="213" t="s">
        <v>35</v>
      </c>
      <c r="N116" s="214" t="s">
        <v>47</v>
      </c>
      <c r="O116" s="62"/>
      <c r="P116" s="170">
        <f>O116*H116</f>
        <v>0</v>
      </c>
      <c r="Q116" s="170">
        <v>0</v>
      </c>
      <c r="R116" s="170">
        <f>Q116*H116</f>
        <v>0</v>
      </c>
      <c r="S116" s="170">
        <v>0</v>
      </c>
      <c r="T116" s="171">
        <f>S116*H116</f>
        <v>0</v>
      </c>
      <c r="U116" s="32"/>
      <c r="V116" s="32"/>
      <c r="W116" s="32"/>
      <c r="X116" s="32"/>
      <c r="Y116" s="32"/>
      <c r="Z116" s="32"/>
      <c r="AA116" s="32"/>
      <c r="AB116" s="32"/>
      <c r="AC116" s="32"/>
      <c r="AD116" s="32"/>
      <c r="AE116" s="32"/>
      <c r="AR116" s="172" t="s">
        <v>170</v>
      </c>
      <c r="AT116" s="172" t="s">
        <v>190</v>
      </c>
      <c r="AU116" s="172" t="s">
        <v>85</v>
      </c>
      <c r="AY116" s="15" t="s">
        <v>169</v>
      </c>
      <c r="BE116" s="173">
        <f>IF(N116="základní",J116,0)</f>
        <v>0</v>
      </c>
      <c r="BF116" s="173">
        <f>IF(N116="snížená",J116,0)</f>
        <v>0</v>
      </c>
      <c r="BG116" s="173">
        <f>IF(N116="zákl. přenesená",J116,0)</f>
        <v>0</v>
      </c>
      <c r="BH116" s="173">
        <f>IF(N116="sníž. přenesená",J116,0)</f>
        <v>0</v>
      </c>
      <c r="BI116" s="173">
        <f>IF(N116="nulová",J116,0)</f>
        <v>0</v>
      </c>
      <c r="BJ116" s="15" t="s">
        <v>83</v>
      </c>
      <c r="BK116" s="173">
        <f>ROUND(I116*H116,2)</f>
        <v>0</v>
      </c>
      <c r="BL116" s="15" t="s">
        <v>170</v>
      </c>
      <c r="BM116" s="172" t="s">
        <v>626</v>
      </c>
    </row>
    <row r="117" spans="1:65" s="2" customFormat="1" ht="19.5">
      <c r="A117" s="32"/>
      <c r="B117" s="33"/>
      <c r="C117" s="34"/>
      <c r="D117" s="176" t="s">
        <v>183</v>
      </c>
      <c r="E117" s="34"/>
      <c r="F117" s="186" t="s">
        <v>627</v>
      </c>
      <c r="G117" s="34"/>
      <c r="H117" s="34"/>
      <c r="I117" s="187"/>
      <c r="J117" s="34"/>
      <c r="K117" s="34"/>
      <c r="L117" s="37"/>
      <c r="M117" s="188"/>
      <c r="N117" s="189"/>
      <c r="O117" s="62"/>
      <c r="P117" s="62"/>
      <c r="Q117" s="62"/>
      <c r="R117" s="62"/>
      <c r="S117" s="62"/>
      <c r="T117" s="63"/>
      <c r="U117" s="32"/>
      <c r="V117" s="32"/>
      <c r="W117" s="32"/>
      <c r="X117" s="32"/>
      <c r="Y117" s="32"/>
      <c r="Z117" s="32"/>
      <c r="AA117" s="32"/>
      <c r="AB117" s="32"/>
      <c r="AC117" s="32"/>
      <c r="AD117" s="32"/>
      <c r="AE117" s="32"/>
      <c r="AT117" s="15" t="s">
        <v>183</v>
      </c>
      <c r="AU117" s="15" t="s">
        <v>85</v>
      </c>
    </row>
    <row r="118" spans="1:65" s="12" customFormat="1" ht="11.25">
      <c r="B118" s="174"/>
      <c r="C118" s="175"/>
      <c r="D118" s="176" t="s">
        <v>172</v>
      </c>
      <c r="E118" s="177" t="s">
        <v>35</v>
      </c>
      <c r="F118" s="178" t="s">
        <v>628</v>
      </c>
      <c r="G118" s="175"/>
      <c r="H118" s="179">
        <v>56</v>
      </c>
      <c r="I118" s="180"/>
      <c r="J118" s="175"/>
      <c r="K118" s="175"/>
      <c r="L118" s="181"/>
      <c r="M118" s="182"/>
      <c r="N118" s="183"/>
      <c r="O118" s="183"/>
      <c r="P118" s="183"/>
      <c r="Q118" s="183"/>
      <c r="R118" s="183"/>
      <c r="S118" s="183"/>
      <c r="T118" s="184"/>
      <c r="AT118" s="185" t="s">
        <v>172</v>
      </c>
      <c r="AU118" s="185" t="s">
        <v>85</v>
      </c>
      <c r="AV118" s="12" t="s">
        <v>85</v>
      </c>
      <c r="AW118" s="12" t="s">
        <v>37</v>
      </c>
      <c r="AX118" s="12" t="s">
        <v>83</v>
      </c>
      <c r="AY118" s="185" t="s">
        <v>169</v>
      </c>
    </row>
    <row r="119" spans="1:65" s="2" customFormat="1" ht="55.5" customHeight="1">
      <c r="A119" s="32"/>
      <c r="B119" s="33"/>
      <c r="C119" s="206" t="s">
        <v>241</v>
      </c>
      <c r="D119" s="206" t="s">
        <v>190</v>
      </c>
      <c r="E119" s="207" t="s">
        <v>526</v>
      </c>
      <c r="F119" s="208" t="s">
        <v>527</v>
      </c>
      <c r="G119" s="209" t="s">
        <v>193</v>
      </c>
      <c r="H119" s="210">
        <v>50</v>
      </c>
      <c r="I119" s="211"/>
      <c r="J119" s="212">
        <f>ROUND(I119*H119,2)</f>
        <v>0</v>
      </c>
      <c r="K119" s="208" t="s">
        <v>167</v>
      </c>
      <c r="L119" s="37"/>
      <c r="M119" s="213" t="s">
        <v>35</v>
      </c>
      <c r="N119" s="214" t="s">
        <v>47</v>
      </c>
      <c r="O119" s="62"/>
      <c r="P119" s="170">
        <f>O119*H119</f>
        <v>0</v>
      </c>
      <c r="Q119" s="170">
        <v>0</v>
      </c>
      <c r="R119" s="170">
        <f>Q119*H119</f>
        <v>0</v>
      </c>
      <c r="S119" s="170">
        <v>0</v>
      </c>
      <c r="T119" s="171">
        <f>S119*H119</f>
        <v>0</v>
      </c>
      <c r="U119" s="32"/>
      <c r="V119" s="32"/>
      <c r="W119" s="32"/>
      <c r="X119" s="32"/>
      <c r="Y119" s="32"/>
      <c r="Z119" s="32"/>
      <c r="AA119" s="32"/>
      <c r="AB119" s="32"/>
      <c r="AC119" s="32"/>
      <c r="AD119" s="32"/>
      <c r="AE119" s="32"/>
      <c r="AR119" s="172" t="s">
        <v>170</v>
      </c>
      <c r="AT119" s="172" t="s">
        <v>190</v>
      </c>
      <c r="AU119" s="172" t="s">
        <v>85</v>
      </c>
      <c r="AY119" s="15" t="s">
        <v>169</v>
      </c>
      <c r="BE119" s="173">
        <f>IF(N119="základní",J119,0)</f>
        <v>0</v>
      </c>
      <c r="BF119" s="173">
        <f>IF(N119="snížená",J119,0)</f>
        <v>0</v>
      </c>
      <c r="BG119" s="173">
        <f>IF(N119="zákl. přenesená",J119,0)</f>
        <v>0</v>
      </c>
      <c r="BH119" s="173">
        <f>IF(N119="sníž. přenesená",J119,0)</f>
        <v>0</v>
      </c>
      <c r="BI119" s="173">
        <f>IF(N119="nulová",J119,0)</f>
        <v>0</v>
      </c>
      <c r="BJ119" s="15" t="s">
        <v>83</v>
      </c>
      <c r="BK119" s="173">
        <f>ROUND(I119*H119,2)</f>
        <v>0</v>
      </c>
      <c r="BL119" s="15" t="s">
        <v>170</v>
      </c>
      <c r="BM119" s="172" t="s">
        <v>528</v>
      </c>
    </row>
    <row r="120" spans="1:65" s="12" customFormat="1" ht="11.25">
      <c r="B120" s="174"/>
      <c r="C120" s="175"/>
      <c r="D120" s="176" t="s">
        <v>172</v>
      </c>
      <c r="E120" s="177" t="s">
        <v>35</v>
      </c>
      <c r="F120" s="178" t="s">
        <v>206</v>
      </c>
      <c r="G120" s="175"/>
      <c r="H120" s="179">
        <v>50</v>
      </c>
      <c r="I120" s="180"/>
      <c r="J120" s="175"/>
      <c r="K120" s="175"/>
      <c r="L120" s="181"/>
      <c r="M120" s="182"/>
      <c r="N120" s="183"/>
      <c r="O120" s="183"/>
      <c r="P120" s="183"/>
      <c r="Q120" s="183"/>
      <c r="R120" s="183"/>
      <c r="S120" s="183"/>
      <c r="T120" s="184"/>
      <c r="AT120" s="185" t="s">
        <v>172</v>
      </c>
      <c r="AU120" s="185" t="s">
        <v>85</v>
      </c>
      <c r="AV120" s="12" t="s">
        <v>85</v>
      </c>
      <c r="AW120" s="12" t="s">
        <v>37</v>
      </c>
      <c r="AX120" s="12" t="s">
        <v>83</v>
      </c>
      <c r="AY120" s="185" t="s">
        <v>169</v>
      </c>
    </row>
    <row r="121" spans="1:65" s="2" customFormat="1" ht="24">
      <c r="A121" s="32"/>
      <c r="B121" s="33"/>
      <c r="C121" s="206" t="s">
        <v>246</v>
      </c>
      <c r="D121" s="206" t="s">
        <v>190</v>
      </c>
      <c r="E121" s="207" t="s">
        <v>203</v>
      </c>
      <c r="F121" s="208" t="s">
        <v>204</v>
      </c>
      <c r="G121" s="209" t="s">
        <v>166</v>
      </c>
      <c r="H121" s="210">
        <v>4</v>
      </c>
      <c r="I121" s="211"/>
      <c r="J121" s="212">
        <f>ROUND(I121*H121,2)</f>
        <v>0</v>
      </c>
      <c r="K121" s="208" t="s">
        <v>167</v>
      </c>
      <c r="L121" s="37"/>
      <c r="M121" s="213" t="s">
        <v>35</v>
      </c>
      <c r="N121" s="214" t="s">
        <v>47</v>
      </c>
      <c r="O121" s="62"/>
      <c r="P121" s="170">
        <f>O121*H121</f>
        <v>0</v>
      </c>
      <c r="Q121" s="170">
        <v>0</v>
      </c>
      <c r="R121" s="170">
        <f>Q121*H121</f>
        <v>0</v>
      </c>
      <c r="S121" s="170">
        <v>0</v>
      </c>
      <c r="T121" s="171">
        <f>S121*H121</f>
        <v>0</v>
      </c>
      <c r="U121" s="32"/>
      <c r="V121" s="32"/>
      <c r="W121" s="32"/>
      <c r="X121" s="32"/>
      <c r="Y121" s="32"/>
      <c r="Z121" s="32"/>
      <c r="AA121" s="32"/>
      <c r="AB121" s="32"/>
      <c r="AC121" s="32"/>
      <c r="AD121" s="32"/>
      <c r="AE121" s="32"/>
      <c r="AR121" s="172" t="s">
        <v>170</v>
      </c>
      <c r="AT121" s="172" t="s">
        <v>190</v>
      </c>
      <c r="AU121" s="172" t="s">
        <v>85</v>
      </c>
      <c r="AY121" s="15" t="s">
        <v>169</v>
      </c>
      <c r="BE121" s="173">
        <f>IF(N121="základní",J121,0)</f>
        <v>0</v>
      </c>
      <c r="BF121" s="173">
        <f>IF(N121="snížená",J121,0)</f>
        <v>0</v>
      </c>
      <c r="BG121" s="173">
        <f>IF(N121="zákl. přenesená",J121,0)</f>
        <v>0</v>
      </c>
      <c r="BH121" s="173">
        <f>IF(N121="sníž. přenesená",J121,0)</f>
        <v>0</v>
      </c>
      <c r="BI121" s="173">
        <f>IF(N121="nulová",J121,0)</f>
        <v>0</v>
      </c>
      <c r="BJ121" s="15" t="s">
        <v>83</v>
      </c>
      <c r="BK121" s="173">
        <f>ROUND(I121*H121,2)</f>
        <v>0</v>
      </c>
      <c r="BL121" s="15" t="s">
        <v>170</v>
      </c>
      <c r="BM121" s="172" t="s">
        <v>529</v>
      </c>
    </row>
    <row r="122" spans="1:65" s="12" customFormat="1" ht="11.25">
      <c r="B122" s="174"/>
      <c r="C122" s="175"/>
      <c r="D122" s="176" t="s">
        <v>172</v>
      </c>
      <c r="E122" s="177" t="s">
        <v>35</v>
      </c>
      <c r="F122" s="178" t="s">
        <v>530</v>
      </c>
      <c r="G122" s="175"/>
      <c r="H122" s="179">
        <v>4</v>
      </c>
      <c r="I122" s="180"/>
      <c r="J122" s="175"/>
      <c r="K122" s="175"/>
      <c r="L122" s="181"/>
      <c r="M122" s="182"/>
      <c r="N122" s="183"/>
      <c r="O122" s="183"/>
      <c r="P122" s="183"/>
      <c r="Q122" s="183"/>
      <c r="R122" s="183"/>
      <c r="S122" s="183"/>
      <c r="T122" s="184"/>
      <c r="AT122" s="185" t="s">
        <v>172</v>
      </c>
      <c r="AU122" s="185" t="s">
        <v>85</v>
      </c>
      <c r="AV122" s="12" t="s">
        <v>85</v>
      </c>
      <c r="AW122" s="12" t="s">
        <v>37</v>
      </c>
      <c r="AX122" s="12" t="s">
        <v>83</v>
      </c>
      <c r="AY122" s="185" t="s">
        <v>169</v>
      </c>
    </row>
    <row r="123" spans="1:65" s="2" customFormat="1" ht="33" customHeight="1">
      <c r="A123" s="32"/>
      <c r="B123" s="33"/>
      <c r="C123" s="206" t="s">
        <v>8</v>
      </c>
      <c r="D123" s="206" t="s">
        <v>190</v>
      </c>
      <c r="E123" s="207" t="s">
        <v>386</v>
      </c>
      <c r="F123" s="208" t="s">
        <v>387</v>
      </c>
      <c r="G123" s="209" t="s">
        <v>193</v>
      </c>
      <c r="H123" s="210">
        <v>6.6</v>
      </c>
      <c r="I123" s="211"/>
      <c r="J123" s="212">
        <f>ROUND(I123*H123,2)</f>
        <v>0</v>
      </c>
      <c r="K123" s="208" t="s">
        <v>167</v>
      </c>
      <c r="L123" s="37"/>
      <c r="M123" s="213" t="s">
        <v>35</v>
      </c>
      <c r="N123" s="214" t="s">
        <v>47</v>
      </c>
      <c r="O123" s="62"/>
      <c r="P123" s="170">
        <f>O123*H123</f>
        <v>0</v>
      </c>
      <c r="Q123" s="170">
        <v>0</v>
      </c>
      <c r="R123" s="170">
        <f>Q123*H123</f>
        <v>0</v>
      </c>
      <c r="S123" s="170">
        <v>0</v>
      </c>
      <c r="T123" s="171">
        <f>S123*H123</f>
        <v>0</v>
      </c>
      <c r="U123" s="32"/>
      <c r="V123" s="32"/>
      <c r="W123" s="32"/>
      <c r="X123" s="32"/>
      <c r="Y123" s="32"/>
      <c r="Z123" s="32"/>
      <c r="AA123" s="32"/>
      <c r="AB123" s="32"/>
      <c r="AC123" s="32"/>
      <c r="AD123" s="32"/>
      <c r="AE123" s="32"/>
      <c r="AR123" s="172" t="s">
        <v>170</v>
      </c>
      <c r="AT123" s="172" t="s">
        <v>190</v>
      </c>
      <c r="AU123" s="172" t="s">
        <v>85</v>
      </c>
      <c r="AY123" s="15" t="s">
        <v>169</v>
      </c>
      <c r="BE123" s="173">
        <f>IF(N123="základní",J123,0)</f>
        <v>0</v>
      </c>
      <c r="BF123" s="173">
        <f>IF(N123="snížená",J123,0)</f>
        <v>0</v>
      </c>
      <c r="BG123" s="173">
        <f>IF(N123="zákl. přenesená",J123,0)</f>
        <v>0</v>
      </c>
      <c r="BH123" s="173">
        <f>IF(N123="sníž. přenesená",J123,0)</f>
        <v>0</v>
      </c>
      <c r="BI123" s="173">
        <f>IF(N123="nulová",J123,0)</f>
        <v>0</v>
      </c>
      <c r="BJ123" s="15" t="s">
        <v>83</v>
      </c>
      <c r="BK123" s="173">
        <f>ROUND(I123*H123,2)</f>
        <v>0</v>
      </c>
      <c r="BL123" s="15" t="s">
        <v>170</v>
      </c>
      <c r="BM123" s="172" t="s">
        <v>629</v>
      </c>
    </row>
    <row r="124" spans="1:65" s="2" customFormat="1" ht="19.5">
      <c r="A124" s="32"/>
      <c r="B124" s="33"/>
      <c r="C124" s="34"/>
      <c r="D124" s="176" t="s">
        <v>183</v>
      </c>
      <c r="E124" s="34"/>
      <c r="F124" s="186" t="s">
        <v>389</v>
      </c>
      <c r="G124" s="34"/>
      <c r="H124" s="34"/>
      <c r="I124" s="187"/>
      <c r="J124" s="34"/>
      <c r="K124" s="34"/>
      <c r="L124" s="37"/>
      <c r="M124" s="188"/>
      <c r="N124" s="189"/>
      <c r="O124" s="62"/>
      <c r="P124" s="62"/>
      <c r="Q124" s="62"/>
      <c r="R124" s="62"/>
      <c r="S124" s="62"/>
      <c r="T124" s="63"/>
      <c r="U124" s="32"/>
      <c r="V124" s="32"/>
      <c r="W124" s="32"/>
      <c r="X124" s="32"/>
      <c r="Y124" s="32"/>
      <c r="Z124" s="32"/>
      <c r="AA124" s="32"/>
      <c r="AB124" s="32"/>
      <c r="AC124" s="32"/>
      <c r="AD124" s="32"/>
      <c r="AE124" s="32"/>
      <c r="AT124" s="15" t="s">
        <v>183</v>
      </c>
      <c r="AU124" s="15" t="s">
        <v>85</v>
      </c>
    </row>
    <row r="125" spans="1:65" s="12" customFormat="1" ht="11.25">
      <c r="B125" s="174"/>
      <c r="C125" s="175"/>
      <c r="D125" s="176" t="s">
        <v>172</v>
      </c>
      <c r="E125" s="177" t="s">
        <v>35</v>
      </c>
      <c r="F125" s="178" t="s">
        <v>630</v>
      </c>
      <c r="G125" s="175"/>
      <c r="H125" s="179">
        <v>6.6</v>
      </c>
      <c r="I125" s="180"/>
      <c r="J125" s="175"/>
      <c r="K125" s="175"/>
      <c r="L125" s="181"/>
      <c r="M125" s="182"/>
      <c r="N125" s="183"/>
      <c r="O125" s="183"/>
      <c r="P125" s="183"/>
      <c r="Q125" s="183"/>
      <c r="R125" s="183"/>
      <c r="S125" s="183"/>
      <c r="T125" s="184"/>
      <c r="AT125" s="185" t="s">
        <v>172</v>
      </c>
      <c r="AU125" s="185" t="s">
        <v>85</v>
      </c>
      <c r="AV125" s="12" t="s">
        <v>85</v>
      </c>
      <c r="AW125" s="12" t="s">
        <v>37</v>
      </c>
      <c r="AX125" s="12" t="s">
        <v>83</v>
      </c>
      <c r="AY125" s="185" t="s">
        <v>169</v>
      </c>
    </row>
    <row r="126" spans="1:65" s="2" customFormat="1" ht="24">
      <c r="A126" s="32"/>
      <c r="B126" s="33"/>
      <c r="C126" s="206" t="s">
        <v>254</v>
      </c>
      <c r="D126" s="206" t="s">
        <v>190</v>
      </c>
      <c r="E126" s="207" t="s">
        <v>391</v>
      </c>
      <c r="F126" s="208" t="s">
        <v>392</v>
      </c>
      <c r="G126" s="209" t="s">
        <v>193</v>
      </c>
      <c r="H126" s="210">
        <v>6</v>
      </c>
      <c r="I126" s="211"/>
      <c r="J126" s="212">
        <f>ROUND(I126*H126,2)</f>
        <v>0</v>
      </c>
      <c r="K126" s="208" t="s">
        <v>167</v>
      </c>
      <c r="L126" s="37"/>
      <c r="M126" s="213" t="s">
        <v>35</v>
      </c>
      <c r="N126" s="214" t="s">
        <v>47</v>
      </c>
      <c r="O126" s="62"/>
      <c r="P126" s="170">
        <f>O126*H126</f>
        <v>0</v>
      </c>
      <c r="Q126" s="170">
        <v>0</v>
      </c>
      <c r="R126" s="170">
        <f>Q126*H126</f>
        <v>0</v>
      </c>
      <c r="S126" s="170">
        <v>0</v>
      </c>
      <c r="T126" s="171">
        <f>S126*H126</f>
        <v>0</v>
      </c>
      <c r="U126" s="32"/>
      <c r="V126" s="32"/>
      <c r="W126" s="32"/>
      <c r="X126" s="32"/>
      <c r="Y126" s="32"/>
      <c r="Z126" s="32"/>
      <c r="AA126" s="32"/>
      <c r="AB126" s="32"/>
      <c r="AC126" s="32"/>
      <c r="AD126" s="32"/>
      <c r="AE126" s="32"/>
      <c r="AR126" s="172" t="s">
        <v>170</v>
      </c>
      <c r="AT126" s="172" t="s">
        <v>190</v>
      </c>
      <c r="AU126" s="172" t="s">
        <v>85</v>
      </c>
      <c r="AY126" s="15" t="s">
        <v>169</v>
      </c>
      <c r="BE126" s="173">
        <f>IF(N126="základní",J126,0)</f>
        <v>0</v>
      </c>
      <c r="BF126" s="173">
        <f>IF(N126="snížená",J126,0)</f>
        <v>0</v>
      </c>
      <c r="BG126" s="173">
        <f>IF(N126="zákl. přenesená",J126,0)</f>
        <v>0</v>
      </c>
      <c r="BH126" s="173">
        <f>IF(N126="sníž. přenesená",J126,0)</f>
        <v>0</v>
      </c>
      <c r="BI126" s="173">
        <f>IF(N126="nulová",J126,0)</f>
        <v>0</v>
      </c>
      <c r="BJ126" s="15" t="s">
        <v>83</v>
      </c>
      <c r="BK126" s="173">
        <f>ROUND(I126*H126,2)</f>
        <v>0</v>
      </c>
      <c r="BL126" s="15" t="s">
        <v>170</v>
      </c>
      <c r="BM126" s="172" t="s">
        <v>393</v>
      </c>
    </row>
    <row r="127" spans="1:65" s="2" customFormat="1" ht="19.5">
      <c r="A127" s="32"/>
      <c r="B127" s="33"/>
      <c r="C127" s="34"/>
      <c r="D127" s="176" t="s">
        <v>183</v>
      </c>
      <c r="E127" s="34"/>
      <c r="F127" s="186" t="s">
        <v>631</v>
      </c>
      <c r="G127" s="34"/>
      <c r="H127" s="34"/>
      <c r="I127" s="187"/>
      <c r="J127" s="34"/>
      <c r="K127" s="34"/>
      <c r="L127" s="37"/>
      <c r="M127" s="188"/>
      <c r="N127" s="189"/>
      <c r="O127" s="62"/>
      <c r="P127" s="62"/>
      <c r="Q127" s="62"/>
      <c r="R127" s="62"/>
      <c r="S127" s="62"/>
      <c r="T127" s="63"/>
      <c r="U127" s="32"/>
      <c r="V127" s="32"/>
      <c r="W127" s="32"/>
      <c r="X127" s="32"/>
      <c r="Y127" s="32"/>
      <c r="Z127" s="32"/>
      <c r="AA127" s="32"/>
      <c r="AB127" s="32"/>
      <c r="AC127" s="32"/>
      <c r="AD127" s="32"/>
      <c r="AE127" s="32"/>
      <c r="AT127" s="15" t="s">
        <v>183</v>
      </c>
      <c r="AU127" s="15" t="s">
        <v>85</v>
      </c>
    </row>
    <row r="128" spans="1:65" s="12" customFormat="1" ht="11.25">
      <c r="B128" s="174"/>
      <c r="C128" s="175"/>
      <c r="D128" s="176" t="s">
        <v>172</v>
      </c>
      <c r="E128" s="177" t="s">
        <v>35</v>
      </c>
      <c r="F128" s="178" t="s">
        <v>632</v>
      </c>
      <c r="G128" s="175"/>
      <c r="H128" s="179">
        <v>6</v>
      </c>
      <c r="I128" s="180"/>
      <c r="J128" s="175"/>
      <c r="K128" s="175"/>
      <c r="L128" s="181"/>
      <c r="M128" s="182"/>
      <c r="N128" s="183"/>
      <c r="O128" s="183"/>
      <c r="P128" s="183"/>
      <c r="Q128" s="183"/>
      <c r="R128" s="183"/>
      <c r="S128" s="183"/>
      <c r="T128" s="184"/>
      <c r="AT128" s="185" t="s">
        <v>172</v>
      </c>
      <c r="AU128" s="185" t="s">
        <v>85</v>
      </c>
      <c r="AV128" s="12" t="s">
        <v>85</v>
      </c>
      <c r="AW128" s="12" t="s">
        <v>37</v>
      </c>
      <c r="AX128" s="12" t="s">
        <v>83</v>
      </c>
      <c r="AY128" s="185" t="s">
        <v>169</v>
      </c>
    </row>
    <row r="129" spans="1:65" s="2" customFormat="1" ht="33" customHeight="1">
      <c r="A129" s="32"/>
      <c r="B129" s="33"/>
      <c r="C129" s="206" t="s">
        <v>259</v>
      </c>
      <c r="D129" s="206" t="s">
        <v>190</v>
      </c>
      <c r="E129" s="207" t="s">
        <v>396</v>
      </c>
      <c r="F129" s="208" t="s">
        <v>397</v>
      </c>
      <c r="G129" s="209" t="s">
        <v>398</v>
      </c>
      <c r="H129" s="210">
        <v>60</v>
      </c>
      <c r="I129" s="211"/>
      <c r="J129" s="212">
        <f>ROUND(I129*H129,2)</f>
        <v>0</v>
      </c>
      <c r="K129" s="208" t="s">
        <v>167</v>
      </c>
      <c r="L129" s="37"/>
      <c r="M129" s="213" t="s">
        <v>35</v>
      </c>
      <c r="N129" s="214" t="s">
        <v>47</v>
      </c>
      <c r="O129" s="62"/>
      <c r="P129" s="170">
        <f>O129*H129</f>
        <v>0</v>
      </c>
      <c r="Q129" s="170">
        <v>0</v>
      </c>
      <c r="R129" s="170">
        <f>Q129*H129</f>
        <v>0</v>
      </c>
      <c r="S129" s="170">
        <v>0</v>
      </c>
      <c r="T129" s="171">
        <f>S129*H129</f>
        <v>0</v>
      </c>
      <c r="U129" s="32"/>
      <c r="V129" s="32"/>
      <c r="W129" s="32"/>
      <c r="X129" s="32"/>
      <c r="Y129" s="32"/>
      <c r="Z129" s="32"/>
      <c r="AA129" s="32"/>
      <c r="AB129" s="32"/>
      <c r="AC129" s="32"/>
      <c r="AD129" s="32"/>
      <c r="AE129" s="32"/>
      <c r="AR129" s="172" t="s">
        <v>170</v>
      </c>
      <c r="AT129" s="172" t="s">
        <v>190</v>
      </c>
      <c r="AU129" s="172" t="s">
        <v>85</v>
      </c>
      <c r="AY129" s="15" t="s">
        <v>169</v>
      </c>
      <c r="BE129" s="173">
        <f>IF(N129="základní",J129,0)</f>
        <v>0</v>
      </c>
      <c r="BF129" s="173">
        <f>IF(N129="snížená",J129,0)</f>
        <v>0</v>
      </c>
      <c r="BG129" s="173">
        <f>IF(N129="zákl. přenesená",J129,0)</f>
        <v>0</v>
      </c>
      <c r="BH129" s="173">
        <f>IF(N129="sníž. přenesená",J129,0)</f>
        <v>0</v>
      </c>
      <c r="BI129" s="173">
        <f>IF(N129="nulová",J129,0)</f>
        <v>0</v>
      </c>
      <c r="BJ129" s="15" t="s">
        <v>83</v>
      </c>
      <c r="BK129" s="173">
        <f>ROUND(I129*H129,2)</f>
        <v>0</v>
      </c>
      <c r="BL129" s="15" t="s">
        <v>170</v>
      </c>
      <c r="BM129" s="172" t="s">
        <v>399</v>
      </c>
    </row>
    <row r="130" spans="1:65" s="2" customFormat="1" ht="19.5">
      <c r="A130" s="32"/>
      <c r="B130" s="33"/>
      <c r="C130" s="34"/>
      <c r="D130" s="176" t="s">
        <v>183</v>
      </c>
      <c r="E130" s="34"/>
      <c r="F130" s="186" t="s">
        <v>631</v>
      </c>
      <c r="G130" s="34"/>
      <c r="H130" s="34"/>
      <c r="I130" s="187"/>
      <c r="J130" s="34"/>
      <c r="K130" s="34"/>
      <c r="L130" s="37"/>
      <c r="M130" s="188"/>
      <c r="N130" s="189"/>
      <c r="O130" s="62"/>
      <c r="P130" s="62"/>
      <c r="Q130" s="62"/>
      <c r="R130" s="62"/>
      <c r="S130" s="62"/>
      <c r="T130" s="63"/>
      <c r="U130" s="32"/>
      <c r="V130" s="32"/>
      <c r="W130" s="32"/>
      <c r="X130" s="32"/>
      <c r="Y130" s="32"/>
      <c r="Z130" s="32"/>
      <c r="AA130" s="32"/>
      <c r="AB130" s="32"/>
      <c r="AC130" s="32"/>
      <c r="AD130" s="32"/>
      <c r="AE130" s="32"/>
      <c r="AT130" s="15" t="s">
        <v>183</v>
      </c>
      <c r="AU130" s="15" t="s">
        <v>85</v>
      </c>
    </row>
    <row r="131" spans="1:65" s="12" customFormat="1" ht="11.25">
      <c r="B131" s="174"/>
      <c r="C131" s="175"/>
      <c r="D131" s="176" t="s">
        <v>172</v>
      </c>
      <c r="E131" s="177" t="s">
        <v>35</v>
      </c>
      <c r="F131" s="178" t="s">
        <v>633</v>
      </c>
      <c r="G131" s="175"/>
      <c r="H131" s="179">
        <v>60</v>
      </c>
      <c r="I131" s="180"/>
      <c r="J131" s="175"/>
      <c r="K131" s="175"/>
      <c r="L131" s="181"/>
      <c r="M131" s="182"/>
      <c r="N131" s="183"/>
      <c r="O131" s="183"/>
      <c r="P131" s="183"/>
      <c r="Q131" s="183"/>
      <c r="R131" s="183"/>
      <c r="S131" s="183"/>
      <c r="T131" s="184"/>
      <c r="AT131" s="185" t="s">
        <v>172</v>
      </c>
      <c r="AU131" s="185" t="s">
        <v>85</v>
      </c>
      <c r="AV131" s="12" t="s">
        <v>85</v>
      </c>
      <c r="AW131" s="12" t="s">
        <v>37</v>
      </c>
      <c r="AX131" s="12" t="s">
        <v>83</v>
      </c>
      <c r="AY131" s="185" t="s">
        <v>169</v>
      </c>
    </row>
    <row r="132" spans="1:65" s="2" customFormat="1" ht="44.25" customHeight="1">
      <c r="A132" s="32"/>
      <c r="B132" s="33"/>
      <c r="C132" s="206" t="s">
        <v>263</v>
      </c>
      <c r="D132" s="206" t="s">
        <v>190</v>
      </c>
      <c r="E132" s="207" t="s">
        <v>401</v>
      </c>
      <c r="F132" s="208" t="s">
        <v>402</v>
      </c>
      <c r="G132" s="209" t="s">
        <v>398</v>
      </c>
      <c r="H132" s="210">
        <v>54</v>
      </c>
      <c r="I132" s="211"/>
      <c r="J132" s="212">
        <f>ROUND(I132*H132,2)</f>
        <v>0</v>
      </c>
      <c r="K132" s="208" t="s">
        <v>167</v>
      </c>
      <c r="L132" s="37"/>
      <c r="M132" s="213" t="s">
        <v>35</v>
      </c>
      <c r="N132" s="214" t="s">
        <v>47</v>
      </c>
      <c r="O132" s="62"/>
      <c r="P132" s="170">
        <f>O132*H132</f>
        <v>0</v>
      </c>
      <c r="Q132" s="170">
        <v>0</v>
      </c>
      <c r="R132" s="170">
        <f>Q132*H132</f>
        <v>0</v>
      </c>
      <c r="S132" s="170">
        <v>0</v>
      </c>
      <c r="T132" s="171">
        <f>S132*H132</f>
        <v>0</v>
      </c>
      <c r="U132" s="32"/>
      <c r="V132" s="32"/>
      <c r="W132" s="32"/>
      <c r="X132" s="32"/>
      <c r="Y132" s="32"/>
      <c r="Z132" s="32"/>
      <c r="AA132" s="32"/>
      <c r="AB132" s="32"/>
      <c r="AC132" s="32"/>
      <c r="AD132" s="32"/>
      <c r="AE132" s="32"/>
      <c r="AR132" s="172" t="s">
        <v>170</v>
      </c>
      <c r="AT132" s="172" t="s">
        <v>190</v>
      </c>
      <c r="AU132" s="172" t="s">
        <v>85</v>
      </c>
      <c r="AY132" s="15" t="s">
        <v>169</v>
      </c>
      <c r="BE132" s="173">
        <f>IF(N132="základní",J132,0)</f>
        <v>0</v>
      </c>
      <c r="BF132" s="173">
        <f>IF(N132="snížená",J132,0)</f>
        <v>0</v>
      </c>
      <c r="BG132" s="173">
        <f>IF(N132="zákl. přenesená",J132,0)</f>
        <v>0</v>
      </c>
      <c r="BH132" s="173">
        <f>IF(N132="sníž. přenesená",J132,0)</f>
        <v>0</v>
      </c>
      <c r="BI132" s="173">
        <f>IF(N132="nulová",J132,0)</f>
        <v>0</v>
      </c>
      <c r="BJ132" s="15" t="s">
        <v>83</v>
      </c>
      <c r="BK132" s="173">
        <f>ROUND(I132*H132,2)</f>
        <v>0</v>
      </c>
      <c r="BL132" s="15" t="s">
        <v>170</v>
      </c>
      <c r="BM132" s="172" t="s">
        <v>403</v>
      </c>
    </row>
    <row r="133" spans="1:65" s="2" customFormat="1" ht="19.5">
      <c r="A133" s="32"/>
      <c r="B133" s="33"/>
      <c r="C133" s="34"/>
      <c r="D133" s="176" t="s">
        <v>183</v>
      </c>
      <c r="E133" s="34"/>
      <c r="F133" s="186" t="s">
        <v>631</v>
      </c>
      <c r="G133" s="34"/>
      <c r="H133" s="34"/>
      <c r="I133" s="187"/>
      <c r="J133" s="34"/>
      <c r="K133" s="34"/>
      <c r="L133" s="37"/>
      <c r="M133" s="188"/>
      <c r="N133" s="189"/>
      <c r="O133" s="62"/>
      <c r="P133" s="62"/>
      <c r="Q133" s="62"/>
      <c r="R133" s="62"/>
      <c r="S133" s="62"/>
      <c r="T133" s="63"/>
      <c r="U133" s="32"/>
      <c r="V133" s="32"/>
      <c r="W133" s="32"/>
      <c r="X133" s="32"/>
      <c r="Y133" s="32"/>
      <c r="Z133" s="32"/>
      <c r="AA133" s="32"/>
      <c r="AB133" s="32"/>
      <c r="AC133" s="32"/>
      <c r="AD133" s="32"/>
      <c r="AE133" s="32"/>
      <c r="AT133" s="15" t="s">
        <v>183</v>
      </c>
      <c r="AU133" s="15" t="s">
        <v>85</v>
      </c>
    </row>
    <row r="134" spans="1:65" s="12" customFormat="1" ht="11.25">
      <c r="B134" s="174"/>
      <c r="C134" s="175"/>
      <c r="D134" s="176" t="s">
        <v>172</v>
      </c>
      <c r="E134" s="177" t="s">
        <v>35</v>
      </c>
      <c r="F134" s="178" t="s">
        <v>634</v>
      </c>
      <c r="G134" s="175"/>
      <c r="H134" s="179">
        <v>54</v>
      </c>
      <c r="I134" s="180"/>
      <c r="J134" s="175"/>
      <c r="K134" s="175"/>
      <c r="L134" s="181"/>
      <c r="M134" s="182"/>
      <c r="N134" s="183"/>
      <c r="O134" s="183"/>
      <c r="P134" s="183"/>
      <c r="Q134" s="183"/>
      <c r="R134" s="183"/>
      <c r="S134" s="183"/>
      <c r="T134" s="184"/>
      <c r="AT134" s="185" t="s">
        <v>172</v>
      </c>
      <c r="AU134" s="185" t="s">
        <v>85</v>
      </c>
      <c r="AV134" s="12" t="s">
        <v>85</v>
      </c>
      <c r="AW134" s="12" t="s">
        <v>37</v>
      </c>
      <c r="AX134" s="12" t="s">
        <v>83</v>
      </c>
      <c r="AY134" s="185" t="s">
        <v>169</v>
      </c>
    </row>
    <row r="135" spans="1:65" s="2" customFormat="1" ht="36">
      <c r="A135" s="32"/>
      <c r="B135" s="33"/>
      <c r="C135" s="206" t="s">
        <v>268</v>
      </c>
      <c r="D135" s="206" t="s">
        <v>190</v>
      </c>
      <c r="E135" s="207" t="s">
        <v>573</v>
      </c>
      <c r="F135" s="208" t="s">
        <v>574</v>
      </c>
      <c r="G135" s="209" t="s">
        <v>198</v>
      </c>
      <c r="H135" s="210">
        <v>30</v>
      </c>
      <c r="I135" s="211"/>
      <c r="J135" s="212">
        <f>ROUND(I135*H135,2)</f>
        <v>0</v>
      </c>
      <c r="K135" s="208" t="s">
        <v>167</v>
      </c>
      <c r="L135" s="37"/>
      <c r="M135" s="213" t="s">
        <v>35</v>
      </c>
      <c r="N135" s="214" t="s">
        <v>47</v>
      </c>
      <c r="O135" s="62"/>
      <c r="P135" s="170">
        <f>O135*H135</f>
        <v>0</v>
      </c>
      <c r="Q135" s="170">
        <v>0</v>
      </c>
      <c r="R135" s="170">
        <f>Q135*H135</f>
        <v>0</v>
      </c>
      <c r="S135" s="170">
        <v>0</v>
      </c>
      <c r="T135" s="171">
        <f>S135*H135</f>
        <v>0</v>
      </c>
      <c r="U135" s="32"/>
      <c r="V135" s="32"/>
      <c r="W135" s="32"/>
      <c r="X135" s="32"/>
      <c r="Y135" s="32"/>
      <c r="Z135" s="32"/>
      <c r="AA135" s="32"/>
      <c r="AB135" s="32"/>
      <c r="AC135" s="32"/>
      <c r="AD135" s="32"/>
      <c r="AE135" s="32"/>
      <c r="AR135" s="172" t="s">
        <v>170</v>
      </c>
      <c r="AT135" s="172" t="s">
        <v>190</v>
      </c>
      <c r="AU135" s="172" t="s">
        <v>85</v>
      </c>
      <c r="AY135" s="15" t="s">
        <v>169</v>
      </c>
      <c r="BE135" s="173">
        <f>IF(N135="základní",J135,0)</f>
        <v>0</v>
      </c>
      <c r="BF135" s="173">
        <f>IF(N135="snížená",J135,0)</f>
        <v>0</v>
      </c>
      <c r="BG135" s="173">
        <f>IF(N135="zákl. přenesená",J135,0)</f>
        <v>0</v>
      </c>
      <c r="BH135" s="173">
        <f>IF(N135="sníž. přenesená",J135,0)</f>
        <v>0</v>
      </c>
      <c r="BI135" s="173">
        <f>IF(N135="nulová",J135,0)</f>
        <v>0</v>
      </c>
      <c r="BJ135" s="15" t="s">
        <v>83</v>
      </c>
      <c r="BK135" s="173">
        <f>ROUND(I135*H135,2)</f>
        <v>0</v>
      </c>
      <c r="BL135" s="15" t="s">
        <v>170</v>
      </c>
      <c r="BM135" s="172" t="s">
        <v>575</v>
      </c>
    </row>
    <row r="136" spans="1:65" s="12" customFormat="1" ht="11.25">
      <c r="B136" s="174"/>
      <c r="C136" s="175"/>
      <c r="D136" s="176" t="s">
        <v>172</v>
      </c>
      <c r="E136" s="177" t="s">
        <v>35</v>
      </c>
      <c r="F136" s="178" t="s">
        <v>635</v>
      </c>
      <c r="G136" s="175"/>
      <c r="H136" s="179">
        <v>30</v>
      </c>
      <c r="I136" s="180"/>
      <c r="J136" s="175"/>
      <c r="K136" s="175"/>
      <c r="L136" s="181"/>
      <c r="M136" s="182"/>
      <c r="N136" s="183"/>
      <c r="O136" s="183"/>
      <c r="P136" s="183"/>
      <c r="Q136" s="183"/>
      <c r="R136" s="183"/>
      <c r="S136" s="183"/>
      <c r="T136" s="184"/>
      <c r="AT136" s="185" t="s">
        <v>172</v>
      </c>
      <c r="AU136" s="185" t="s">
        <v>85</v>
      </c>
      <c r="AV136" s="12" t="s">
        <v>85</v>
      </c>
      <c r="AW136" s="12" t="s">
        <v>37</v>
      </c>
      <c r="AX136" s="12" t="s">
        <v>83</v>
      </c>
      <c r="AY136" s="185" t="s">
        <v>169</v>
      </c>
    </row>
    <row r="137" spans="1:65" s="2" customFormat="1" ht="36">
      <c r="A137" s="32"/>
      <c r="B137" s="33"/>
      <c r="C137" s="206" t="s">
        <v>274</v>
      </c>
      <c r="D137" s="206" t="s">
        <v>190</v>
      </c>
      <c r="E137" s="207" t="s">
        <v>405</v>
      </c>
      <c r="F137" s="208" t="s">
        <v>406</v>
      </c>
      <c r="G137" s="209" t="s">
        <v>198</v>
      </c>
      <c r="H137" s="210">
        <v>18</v>
      </c>
      <c r="I137" s="211"/>
      <c r="J137" s="212">
        <f>ROUND(I137*H137,2)</f>
        <v>0</v>
      </c>
      <c r="K137" s="208" t="s">
        <v>167</v>
      </c>
      <c r="L137" s="37"/>
      <c r="M137" s="213" t="s">
        <v>35</v>
      </c>
      <c r="N137" s="214" t="s">
        <v>47</v>
      </c>
      <c r="O137" s="62"/>
      <c r="P137" s="170">
        <f>O137*H137</f>
        <v>0</v>
      </c>
      <c r="Q137" s="170">
        <v>0</v>
      </c>
      <c r="R137" s="170">
        <f>Q137*H137</f>
        <v>0</v>
      </c>
      <c r="S137" s="170">
        <v>0</v>
      </c>
      <c r="T137" s="171">
        <f>S137*H137</f>
        <v>0</v>
      </c>
      <c r="U137" s="32"/>
      <c r="V137" s="32"/>
      <c r="W137" s="32"/>
      <c r="X137" s="32"/>
      <c r="Y137" s="32"/>
      <c r="Z137" s="32"/>
      <c r="AA137" s="32"/>
      <c r="AB137" s="32"/>
      <c r="AC137" s="32"/>
      <c r="AD137" s="32"/>
      <c r="AE137" s="32"/>
      <c r="AR137" s="172" t="s">
        <v>170</v>
      </c>
      <c r="AT137" s="172" t="s">
        <v>190</v>
      </c>
      <c r="AU137" s="172" t="s">
        <v>85</v>
      </c>
      <c r="AY137" s="15" t="s">
        <v>169</v>
      </c>
      <c r="BE137" s="173">
        <f>IF(N137="základní",J137,0)</f>
        <v>0</v>
      </c>
      <c r="BF137" s="173">
        <f>IF(N137="snížená",J137,0)</f>
        <v>0</v>
      </c>
      <c r="BG137" s="173">
        <f>IF(N137="zákl. přenesená",J137,0)</f>
        <v>0</v>
      </c>
      <c r="BH137" s="173">
        <f>IF(N137="sníž. přenesená",J137,0)</f>
        <v>0</v>
      </c>
      <c r="BI137" s="173">
        <f>IF(N137="nulová",J137,0)</f>
        <v>0</v>
      </c>
      <c r="BJ137" s="15" t="s">
        <v>83</v>
      </c>
      <c r="BK137" s="173">
        <f>ROUND(I137*H137,2)</f>
        <v>0</v>
      </c>
      <c r="BL137" s="15" t="s">
        <v>170</v>
      </c>
      <c r="BM137" s="172" t="s">
        <v>407</v>
      </c>
    </row>
    <row r="138" spans="1:65" s="2" customFormat="1" ht="19.5">
      <c r="A138" s="32"/>
      <c r="B138" s="33"/>
      <c r="C138" s="34"/>
      <c r="D138" s="176" t="s">
        <v>183</v>
      </c>
      <c r="E138" s="34"/>
      <c r="F138" s="186" t="s">
        <v>408</v>
      </c>
      <c r="G138" s="34"/>
      <c r="H138" s="34"/>
      <c r="I138" s="187"/>
      <c r="J138" s="34"/>
      <c r="K138" s="34"/>
      <c r="L138" s="37"/>
      <c r="M138" s="188"/>
      <c r="N138" s="189"/>
      <c r="O138" s="62"/>
      <c r="P138" s="62"/>
      <c r="Q138" s="62"/>
      <c r="R138" s="62"/>
      <c r="S138" s="62"/>
      <c r="T138" s="63"/>
      <c r="U138" s="32"/>
      <c r="V138" s="32"/>
      <c r="W138" s="32"/>
      <c r="X138" s="32"/>
      <c r="Y138" s="32"/>
      <c r="Z138" s="32"/>
      <c r="AA138" s="32"/>
      <c r="AB138" s="32"/>
      <c r="AC138" s="32"/>
      <c r="AD138" s="32"/>
      <c r="AE138" s="32"/>
      <c r="AT138" s="15" t="s">
        <v>183</v>
      </c>
      <c r="AU138" s="15" t="s">
        <v>85</v>
      </c>
    </row>
    <row r="139" spans="1:65" s="12" customFormat="1" ht="11.25">
      <c r="B139" s="174"/>
      <c r="C139" s="175"/>
      <c r="D139" s="176" t="s">
        <v>172</v>
      </c>
      <c r="E139" s="177" t="s">
        <v>35</v>
      </c>
      <c r="F139" s="178" t="s">
        <v>577</v>
      </c>
      <c r="G139" s="175"/>
      <c r="H139" s="179">
        <v>18</v>
      </c>
      <c r="I139" s="180"/>
      <c r="J139" s="175"/>
      <c r="K139" s="175"/>
      <c r="L139" s="181"/>
      <c r="M139" s="182"/>
      <c r="N139" s="183"/>
      <c r="O139" s="183"/>
      <c r="P139" s="183"/>
      <c r="Q139" s="183"/>
      <c r="R139" s="183"/>
      <c r="S139" s="183"/>
      <c r="T139" s="184"/>
      <c r="AT139" s="185" t="s">
        <v>172</v>
      </c>
      <c r="AU139" s="185" t="s">
        <v>85</v>
      </c>
      <c r="AV139" s="12" t="s">
        <v>85</v>
      </c>
      <c r="AW139" s="12" t="s">
        <v>37</v>
      </c>
      <c r="AX139" s="12" t="s">
        <v>83</v>
      </c>
      <c r="AY139" s="185" t="s">
        <v>169</v>
      </c>
    </row>
    <row r="140" spans="1:65" s="2" customFormat="1" ht="36">
      <c r="A140" s="32"/>
      <c r="B140" s="33"/>
      <c r="C140" s="206" t="s">
        <v>7</v>
      </c>
      <c r="D140" s="206" t="s">
        <v>190</v>
      </c>
      <c r="E140" s="207" t="s">
        <v>410</v>
      </c>
      <c r="F140" s="208" t="s">
        <v>411</v>
      </c>
      <c r="G140" s="209" t="s">
        <v>193</v>
      </c>
      <c r="H140" s="210">
        <v>7.2</v>
      </c>
      <c r="I140" s="211"/>
      <c r="J140" s="212">
        <f>ROUND(I140*H140,2)</f>
        <v>0</v>
      </c>
      <c r="K140" s="208" t="s">
        <v>167</v>
      </c>
      <c r="L140" s="37"/>
      <c r="M140" s="213" t="s">
        <v>35</v>
      </c>
      <c r="N140" s="214" t="s">
        <v>47</v>
      </c>
      <c r="O140" s="62"/>
      <c r="P140" s="170">
        <f>O140*H140</f>
        <v>0</v>
      </c>
      <c r="Q140" s="170">
        <v>0</v>
      </c>
      <c r="R140" s="170">
        <f>Q140*H140</f>
        <v>0</v>
      </c>
      <c r="S140" s="170">
        <v>0</v>
      </c>
      <c r="T140" s="171">
        <f>S140*H140</f>
        <v>0</v>
      </c>
      <c r="U140" s="32"/>
      <c r="V140" s="32"/>
      <c r="W140" s="32"/>
      <c r="X140" s="32"/>
      <c r="Y140" s="32"/>
      <c r="Z140" s="32"/>
      <c r="AA140" s="32"/>
      <c r="AB140" s="32"/>
      <c r="AC140" s="32"/>
      <c r="AD140" s="32"/>
      <c r="AE140" s="32"/>
      <c r="AR140" s="172" t="s">
        <v>170</v>
      </c>
      <c r="AT140" s="172" t="s">
        <v>190</v>
      </c>
      <c r="AU140" s="172" t="s">
        <v>85</v>
      </c>
      <c r="AY140" s="15" t="s">
        <v>169</v>
      </c>
      <c r="BE140" s="173">
        <f>IF(N140="základní",J140,0)</f>
        <v>0</v>
      </c>
      <c r="BF140" s="173">
        <f>IF(N140="snížená",J140,0)</f>
        <v>0</v>
      </c>
      <c r="BG140" s="173">
        <f>IF(N140="zákl. přenesená",J140,0)</f>
        <v>0</v>
      </c>
      <c r="BH140" s="173">
        <f>IF(N140="sníž. přenesená",J140,0)</f>
        <v>0</v>
      </c>
      <c r="BI140" s="173">
        <f>IF(N140="nulová",J140,0)</f>
        <v>0</v>
      </c>
      <c r="BJ140" s="15" t="s">
        <v>83</v>
      </c>
      <c r="BK140" s="173">
        <f>ROUND(I140*H140,2)</f>
        <v>0</v>
      </c>
      <c r="BL140" s="15" t="s">
        <v>170</v>
      </c>
      <c r="BM140" s="172" t="s">
        <v>412</v>
      </c>
    </row>
    <row r="141" spans="1:65" s="2" customFormat="1" ht="19.5">
      <c r="A141" s="32"/>
      <c r="B141" s="33"/>
      <c r="C141" s="34"/>
      <c r="D141" s="176" t="s">
        <v>183</v>
      </c>
      <c r="E141" s="34"/>
      <c r="F141" s="186" t="s">
        <v>631</v>
      </c>
      <c r="G141" s="34"/>
      <c r="H141" s="34"/>
      <c r="I141" s="187"/>
      <c r="J141" s="34"/>
      <c r="K141" s="34"/>
      <c r="L141" s="37"/>
      <c r="M141" s="188"/>
      <c r="N141" s="189"/>
      <c r="O141" s="62"/>
      <c r="P141" s="62"/>
      <c r="Q141" s="62"/>
      <c r="R141" s="62"/>
      <c r="S141" s="62"/>
      <c r="T141" s="63"/>
      <c r="U141" s="32"/>
      <c r="V141" s="32"/>
      <c r="W141" s="32"/>
      <c r="X141" s="32"/>
      <c r="Y141" s="32"/>
      <c r="Z141" s="32"/>
      <c r="AA141" s="32"/>
      <c r="AB141" s="32"/>
      <c r="AC141" s="32"/>
      <c r="AD141" s="32"/>
      <c r="AE141" s="32"/>
      <c r="AT141" s="15" t="s">
        <v>183</v>
      </c>
      <c r="AU141" s="15" t="s">
        <v>85</v>
      </c>
    </row>
    <row r="142" spans="1:65" s="12" customFormat="1" ht="11.25">
      <c r="B142" s="174"/>
      <c r="C142" s="175"/>
      <c r="D142" s="176" t="s">
        <v>172</v>
      </c>
      <c r="E142" s="177" t="s">
        <v>35</v>
      </c>
      <c r="F142" s="178" t="s">
        <v>390</v>
      </c>
      <c r="G142" s="175"/>
      <c r="H142" s="179">
        <v>7.2</v>
      </c>
      <c r="I142" s="180"/>
      <c r="J142" s="175"/>
      <c r="K142" s="175"/>
      <c r="L142" s="181"/>
      <c r="M142" s="182"/>
      <c r="N142" s="183"/>
      <c r="O142" s="183"/>
      <c r="P142" s="183"/>
      <c r="Q142" s="183"/>
      <c r="R142" s="183"/>
      <c r="S142" s="183"/>
      <c r="T142" s="184"/>
      <c r="AT142" s="185" t="s">
        <v>172</v>
      </c>
      <c r="AU142" s="185" t="s">
        <v>85</v>
      </c>
      <c r="AV142" s="12" t="s">
        <v>85</v>
      </c>
      <c r="AW142" s="12" t="s">
        <v>37</v>
      </c>
      <c r="AX142" s="12" t="s">
        <v>83</v>
      </c>
      <c r="AY142" s="185" t="s">
        <v>169</v>
      </c>
    </row>
    <row r="143" spans="1:65" s="2" customFormat="1" ht="24">
      <c r="A143" s="32"/>
      <c r="B143" s="33"/>
      <c r="C143" s="206" t="s">
        <v>285</v>
      </c>
      <c r="D143" s="206" t="s">
        <v>190</v>
      </c>
      <c r="E143" s="207" t="s">
        <v>414</v>
      </c>
      <c r="F143" s="208" t="s">
        <v>415</v>
      </c>
      <c r="G143" s="209" t="s">
        <v>166</v>
      </c>
      <c r="H143" s="210">
        <v>2</v>
      </c>
      <c r="I143" s="211"/>
      <c r="J143" s="212">
        <f>ROUND(I143*H143,2)</f>
        <v>0</v>
      </c>
      <c r="K143" s="208" t="s">
        <v>167</v>
      </c>
      <c r="L143" s="37"/>
      <c r="M143" s="213" t="s">
        <v>35</v>
      </c>
      <c r="N143" s="214" t="s">
        <v>47</v>
      </c>
      <c r="O143" s="62"/>
      <c r="P143" s="170">
        <f>O143*H143</f>
        <v>0</v>
      </c>
      <c r="Q143" s="170">
        <v>0</v>
      </c>
      <c r="R143" s="170">
        <f>Q143*H143</f>
        <v>0</v>
      </c>
      <c r="S143" s="170">
        <v>0</v>
      </c>
      <c r="T143" s="171">
        <f>S143*H143</f>
        <v>0</v>
      </c>
      <c r="U143" s="32"/>
      <c r="V143" s="32"/>
      <c r="W143" s="32"/>
      <c r="X143" s="32"/>
      <c r="Y143" s="32"/>
      <c r="Z143" s="32"/>
      <c r="AA143" s="32"/>
      <c r="AB143" s="32"/>
      <c r="AC143" s="32"/>
      <c r="AD143" s="32"/>
      <c r="AE143" s="32"/>
      <c r="AR143" s="172" t="s">
        <v>170</v>
      </c>
      <c r="AT143" s="172" t="s">
        <v>190</v>
      </c>
      <c r="AU143" s="172" t="s">
        <v>85</v>
      </c>
      <c r="AY143" s="15" t="s">
        <v>169</v>
      </c>
      <c r="BE143" s="173">
        <f>IF(N143="základní",J143,0)</f>
        <v>0</v>
      </c>
      <c r="BF143" s="173">
        <f>IF(N143="snížená",J143,0)</f>
        <v>0</v>
      </c>
      <c r="BG143" s="173">
        <f>IF(N143="zákl. přenesená",J143,0)</f>
        <v>0</v>
      </c>
      <c r="BH143" s="173">
        <f>IF(N143="sníž. přenesená",J143,0)</f>
        <v>0</v>
      </c>
      <c r="BI143" s="173">
        <f>IF(N143="nulová",J143,0)</f>
        <v>0</v>
      </c>
      <c r="BJ143" s="15" t="s">
        <v>83</v>
      </c>
      <c r="BK143" s="173">
        <f>ROUND(I143*H143,2)</f>
        <v>0</v>
      </c>
      <c r="BL143" s="15" t="s">
        <v>170</v>
      </c>
      <c r="BM143" s="172" t="s">
        <v>416</v>
      </c>
    </row>
    <row r="144" spans="1:65" s="2" customFormat="1" ht="19.5">
      <c r="A144" s="32"/>
      <c r="B144" s="33"/>
      <c r="C144" s="34"/>
      <c r="D144" s="176" t="s">
        <v>183</v>
      </c>
      <c r="E144" s="34"/>
      <c r="F144" s="186" t="s">
        <v>631</v>
      </c>
      <c r="G144" s="34"/>
      <c r="H144" s="34"/>
      <c r="I144" s="187"/>
      <c r="J144" s="34"/>
      <c r="K144" s="34"/>
      <c r="L144" s="37"/>
      <c r="M144" s="188"/>
      <c r="N144" s="189"/>
      <c r="O144" s="62"/>
      <c r="P144" s="62"/>
      <c r="Q144" s="62"/>
      <c r="R144" s="62"/>
      <c r="S144" s="62"/>
      <c r="T144" s="63"/>
      <c r="U144" s="32"/>
      <c r="V144" s="32"/>
      <c r="W144" s="32"/>
      <c r="X144" s="32"/>
      <c r="Y144" s="32"/>
      <c r="Z144" s="32"/>
      <c r="AA144" s="32"/>
      <c r="AB144" s="32"/>
      <c r="AC144" s="32"/>
      <c r="AD144" s="32"/>
      <c r="AE144" s="32"/>
      <c r="AT144" s="15" t="s">
        <v>183</v>
      </c>
      <c r="AU144" s="15" t="s">
        <v>85</v>
      </c>
    </row>
    <row r="145" spans="1:65" s="12" customFormat="1" ht="11.25">
      <c r="B145" s="174"/>
      <c r="C145" s="175"/>
      <c r="D145" s="176" t="s">
        <v>172</v>
      </c>
      <c r="E145" s="177" t="s">
        <v>35</v>
      </c>
      <c r="F145" s="178" t="s">
        <v>345</v>
      </c>
      <c r="G145" s="175"/>
      <c r="H145" s="179">
        <v>2</v>
      </c>
      <c r="I145" s="180"/>
      <c r="J145" s="175"/>
      <c r="K145" s="175"/>
      <c r="L145" s="181"/>
      <c r="M145" s="182"/>
      <c r="N145" s="183"/>
      <c r="O145" s="183"/>
      <c r="P145" s="183"/>
      <c r="Q145" s="183"/>
      <c r="R145" s="183"/>
      <c r="S145" s="183"/>
      <c r="T145" s="184"/>
      <c r="AT145" s="185" t="s">
        <v>172</v>
      </c>
      <c r="AU145" s="185" t="s">
        <v>85</v>
      </c>
      <c r="AV145" s="12" t="s">
        <v>85</v>
      </c>
      <c r="AW145" s="12" t="s">
        <v>37</v>
      </c>
      <c r="AX145" s="12" t="s">
        <v>83</v>
      </c>
      <c r="AY145" s="185" t="s">
        <v>169</v>
      </c>
    </row>
    <row r="146" spans="1:65" s="2" customFormat="1" ht="36">
      <c r="A146" s="32"/>
      <c r="B146" s="33"/>
      <c r="C146" s="206" t="s">
        <v>291</v>
      </c>
      <c r="D146" s="206" t="s">
        <v>190</v>
      </c>
      <c r="E146" s="207" t="s">
        <v>417</v>
      </c>
      <c r="F146" s="208" t="s">
        <v>418</v>
      </c>
      <c r="G146" s="209" t="s">
        <v>193</v>
      </c>
      <c r="H146" s="210">
        <v>24</v>
      </c>
      <c r="I146" s="211"/>
      <c r="J146" s="212">
        <f>ROUND(I146*H146,2)</f>
        <v>0</v>
      </c>
      <c r="K146" s="208" t="s">
        <v>167</v>
      </c>
      <c r="L146" s="37"/>
      <c r="M146" s="213" t="s">
        <v>35</v>
      </c>
      <c r="N146" s="214" t="s">
        <v>47</v>
      </c>
      <c r="O146" s="62"/>
      <c r="P146" s="170">
        <f>O146*H146</f>
        <v>0</v>
      </c>
      <c r="Q146" s="170">
        <v>0</v>
      </c>
      <c r="R146" s="170">
        <f>Q146*H146</f>
        <v>0</v>
      </c>
      <c r="S146" s="170">
        <v>0</v>
      </c>
      <c r="T146" s="171">
        <f>S146*H146</f>
        <v>0</v>
      </c>
      <c r="U146" s="32"/>
      <c r="V146" s="32"/>
      <c r="W146" s="32"/>
      <c r="X146" s="32"/>
      <c r="Y146" s="32"/>
      <c r="Z146" s="32"/>
      <c r="AA146" s="32"/>
      <c r="AB146" s="32"/>
      <c r="AC146" s="32"/>
      <c r="AD146" s="32"/>
      <c r="AE146" s="32"/>
      <c r="AR146" s="172" t="s">
        <v>170</v>
      </c>
      <c r="AT146" s="172" t="s">
        <v>190</v>
      </c>
      <c r="AU146" s="172" t="s">
        <v>85</v>
      </c>
      <c r="AY146" s="15" t="s">
        <v>169</v>
      </c>
      <c r="BE146" s="173">
        <f>IF(N146="základní",J146,0)</f>
        <v>0</v>
      </c>
      <c r="BF146" s="173">
        <f>IF(N146="snížená",J146,0)</f>
        <v>0</v>
      </c>
      <c r="BG146" s="173">
        <f>IF(N146="zákl. přenesená",J146,0)</f>
        <v>0</v>
      </c>
      <c r="BH146" s="173">
        <f>IF(N146="sníž. přenesená",J146,0)</f>
        <v>0</v>
      </c>
      <c r="BI146" s="173">
        <f>IF(N146="nulová",J146,0)</f>
        <v>0</v>
      </c>
      <c r="BJ146" s="15" t="s">
        <v>83</v>
      </c>
      <c r="BK146" s="173">
        <f>ROUND(I146*H146,2)</f>
        <v>0</v>
      </c>
      <c r="BL146" s="15" t="s">
        <v>170</v>
      </c>
      <c r="BM146" s="172" t="s">
        <v>419</v>
      </c>
    </row>
    <row r="147" spans="1:65" s="12" customFormat="1" ht="11.25">
      <c r="B147" s="174"/>
      <c r="C147" s="175"/>
      <c r="D147" s="176" t="s">
        <v>172</v>
      </c>
      <c r="E147" s="177" t="s">
        <v>35</v>
      </c>
      <c r="F147" s="178" t="s">
        <v>636</v>
      </c>
      <c r="G147" s="175"/>
      <c r="H147" s="179">
        <v>24</v>
      </c>
      <c r="I147" s="180"/>
      <c r="J147" s="175"/>
      <c r="K147" s="175"/>
      <c r="L147" s="181"/>
      <c r="M147" s="182"/>
      <c r="N147" s="183"/>
      <c r="O147" s="183"/>
      <c r="P147" s="183"/>
      <c r="Q147" s="183"/>
      <c r="R147" s="183"/>
      <c r="S147" s="183"/>
      <c r="T147" s="184"/>
      <c r="AT147" s="185" t="s">
        <v>172</v>
      </c>
      <c r="AU147" s="185" t="s">
        <v>85</v>
      </c>
      <c r="AV147" s="12" t="s">
        <v>85</v>
      </c>
      <c r="AW147" s="12" t="s">
        <v>37</v>
      </c>
      <c r="AX147" s="12" t="s">
        <v>83</v>
      </c>
      <c r="AY147" s="185" t="s">
        <v>169</v>
      </c>
    </row>
    <row r="148" spans="1:65" s="2" customFormat="1" ht="48">
      <c r="A148" s="32"/>
      <c r="B148" s="33"/>
      <c r="C148" s="206" t="s">
        <v>297</v>
      </c>
      <c r="D148" s="206" t="s">
        <v>190</v>
      </c>
      <c r="E148" s="207" t="s">
        <v>422</v>
      </c>
      <c r="F148" s="208" t="s">
        <v>423</v>
      </c>
      <c r="G148" s="209" t="s">
        <v>193</v>
      </c>
      <c r="H148" s="210">
        <v>250</v>
      </c>
      <c r="I148" s="211"/>
      <c r="J148" s="212">
        <f>ROUND(I148*H148,2)</f>
        <v>0</v>
      </c>
      <c r="K148" s="208" t="s">
        <v>167</v>
      </c>
      <c r="L148" s="37"/>
      <c r="M148" s="213" t="s">
        <v>35</v>
      </c>
      <c r="N148" s="214" t="s">
        <v>47</v>
      </c>
      <c r="O148" s="62"/>
      <c r="P148" s="170">
        <f>O148*H148</f>
        <v>0</v>
      </c>
      <c r="Q148" s="170">
        <v>0</v>
      </c>
      <c r="R148" s="170">
        <f>Q148*H148</f>
        <v>0</v>
      </c>
      <c r="S148" s="170">
        <v>0</v>
      </c>
      <c r="T148" s="171">
        <f>S148*H148</f>
        <v>0</v>
      </c>
      <c r="U148" s="32"/>
      <c r="V148" s="32"/>
      <c r="W148" s="32"/>
      <c r="X148" s="32"/>
      <c r="Y148" s="32"/>
      <c r="Z148" s="32"/>
      <c r="AA148" s="32"/>
      <c r="AB148" s="32"/>
      <c r="AC148" s="32"/>
      <c r="AD148" s="32"/>
      <c r="AE148" s="32"/>
      <c r="AR148" s="172" t="s">
        <v>170</v>
      </c>
      <c r="AT148" s="172" t="s">
        <v>190</v>
      </c>
      <c r="AU148" s="172" t="s">
        <v>85</v>
      </c>
      <c r="AY148" s="15" t="s">
        <v>169</v>
      </c>
      <c r="BE148" s="173">
        <f>IF(N148="základní",J148,0)</f>
        <v>0</v>
      </c>
      <c r="BF148" s="173">
        <f>IF(N148="snížená",J148,0)</f>
        <v>0</v>
      </c>
      <c r="BG148" s="173">
        <f>IF(N148="zákl. přenesená",J148,0)</f>
        <v>0</v>
      </c>
      <c r="BH148" s="173">
        <f>IF(N148="sníž. přenesená",J148,0)</f>
        <v>0</v>
      </c>
      <c r="BI148" s="173">
        <f>IF(N148="nulová",J148,0)</f>
        <v>0</v>
      </c>
      <c r="BJ148" s="15" t="s">
        <v>83</v>
      </c>
      <c r="BK148" s="173">
        <f>ROUND(I148*H148,2)</f>
        <v>0</v>
      </c>
      <c r="BL148" s="15" t="s">
        <v>170</v>
      </c>
      <c r="BM148" s="172" t="s">
        <v>424</v>
      </c>
    </row>
    <row r="149" spans="1:65" s="12" customFormat="1" ht="11.25">
      <c r="B149" s="174"/>
      <c r="C149" s="175"/>
      <c r="D149" s="176" t="s">
        <v>172</v>
      </c>
      <c r="E149" s="177" t="s">
        <v>35</v>
      </c>
      <c r="F149" s="178" t="s">
        <v>579</v>
      </c>
      <c r="G149" s="175"/>
      <c r="H149" s="179">
        <v>250</v>
      </c>
      <c r="I149" s="180"/>
      <c r="J149" s="175"/>
      <c r="K149" s="175"/>
      <c r="L149" s="181"/>
      <c r="M149" s="182"/>
      <c r="N149" s="183"/>
      <c r="O149" s="183"/>
      <c r="P149" s="183"/>
      <c r="Q149" s="183"/>
      <c r="R149" s="183"/>
      <c r="S149" s="183"/>
      <c r="T149" s="184"/>
      <c r="AT149" s="185" t="s">
        <v>172</v>
      </c>
      <c r="AU149" s="185" t="s">
        <v>85</v>
      </c>
      <c r="AV149" s="12" t="s">
        <v>85</v>
      </c>
      <c r="AW149" s="12" t="s">
        <v>37</v>
      </c>
      <c r="AX149" s="12" t="s">
        <v>83</v>
      </c>
      <c r="AY149" s="185" t="s">
        <v>169</v>
      </c>
    </row>
    <row r="150" spans="1:65" s="2" customFormat="1" ht="48">
      <c r="A150" s="32"/>
      <c r="B150" s="33"/>
      <c r="C150" s="206" t="s">
        <v>301</v>
      </c>
      <c r="D150" s="206" t="s">
        <v>190</v>
      </c>
      <c r="E150" s="207" t="s">
        <v>427</v>
      </c>
      <c r="F150" s="208" t="s">
        <v>428</v>
      </c>
      <c r="G150" s="209" t="s">
        <v>193</v>
      </c>
      <c r="H150" s="210">
        <v>250</v>
      </c>
      <c r="I150" s="211"/>
      <c r="J150" s="212">
        <f>ROUND(I150*H150,2)</f>
        <v>0</v>
      </c>
      <c r="K150" s="208" t="s">
        <v>167</v>
      </c>
      <c r="L150" s="37"/>
      <c r="M150" s="213" t="s">
        <v>35</v>
      </c>
      <c r="N150" s="214" t="s">
        <v>47</v>
      </c>
      <c r="O150" s="62"/>
      <c r="P150" s="170">
        <f>O150*H150</f>
        <v>0</v>
      </c>
      <c r="Q150" s="170">
        <v>0</v>
      </c>
      <c r="R150" s="170">
        <f>Q150*H150</f>
        <v>0</v>
      </c>
      <c r="S150" s="170">
        <v>0</v>
      </c>
      <c r="T150" s="171">
        <f>S150*H150</f>
        <v>0</v>
      </c>
      <c r="U150" s="32"/>
      <c r="V150" s="32"/>
      <c r="W150" s="32"/>
      <c r="X150" s="32"/>
      <c r="Y150" s="32"/>
      <c r="Z150" s="32"/>
      <c r="AA150" s="32"/>
      <c r="AB150" s="32"/>
      <c r="AC150" s="32"/>
      <c r="AD150" s="32"/>
      <c r="AE150" s="32"/>
      <c r="AR150" s="172" t="s">
        <v>170</v>
      </c>
      <c r="AT150" s="172" t="s">
        <v>190</v>
      </c>
      <c r="AU150" s="172" t="s">
        <v>85</v>
      </c>
      <c r="AY150" s="15" t="s">
        <v>169</v>
      </c>
      <c r="BE150" s="173">
        <f>IF(N150="základní",J150,0)</f>
        <v>0</v>
      </c>
      <c r="BF150" s="173">
        <f>IF(N150="snížená",J150,0)</f>
        <v>0</v>
      </c>
      <c r="BG150" s="173">
        <f>IF(N150="zákl. přenesená",J150,0)</f>
        <v>0</v>
      </c>
      <c r="BH150" s="173">
        <f>IF(N150="sníž. přenesená",J150,0)</f>
        <v>0</v>
      </c>
      <c r="BI150" s="173">
        <f>IF(N150="nulová",J150,0)</f>
        <v>0</v>
      </c>
      <c r="BJ150" s="15" t="s">
        <v>83</v>
      </c>
      <c r="BK150" s="173">
        <f>ROUND(I150*H150,2)</f>
        <v>0</v>
      </c>
      <c r="BL150" s="15" t="s">
        <v>170</v>
      </c>
      <c r="BM150" s="172" t="s">
        <v>429</v>
      </c>
    </row>
    <row r="151" spans="1:65" s="12" customFormat="1" ht="11.25">
      <c r="B151" s="174"/>
      <c r="C151" s="175"/>
      <c r="D151" s="176" t="s">
        <v>172</v>
      </c>
      <c r="E151" s="177" t="s">
        <v>35</v>
      </c>
      <c r="F151" s="178" t="s">
        <v>579</v>
      </c>
      <c r="G151" s="175"/>
      <c r="H151" s="179">
        <v>250</v>
      </c>
      <c r="I151" s="180"/>
      <c r="J151" s="175"/>
      <c r="K151" s="175"/>
      <c r="L151" s="181"/>
      <c r="M151" s="182"/>
      <c r="N151" s="183"/>
      <c r="O151" s="183"/>
      <c r="P151" s="183"/>
      <c r="Q151" s="183"/>
      <c r="R151" s="183"/>
      <c r="S151" s="183"/>
      <c r="T151" s="184"/>
      <c r="AT151" s="185" t="s">
        <v>172</v>
      </c>
      <c r="AU151" s="185" t="s">
        <v>85</v>
      </c>
      <c r="AV151" s="12" t="s">
        <v>85</v>
      </c>
      <c r="AW151" s="12" t="s">
        <v>37</v>
      </c>
      <c r="AX151" s="12" t="s">
        <v>83</v>
      </c>
      <c r="AY151" s="185" t="s">
        <v>169</v>
      </c>
    </row>
    <row r="152" spans="1:65" s="2" customFormat="1" ht="55.5" customHeight="1">
      <c r="A152" s="32"/>
      <c r="B152" s="33"/>
      <c r="C152" s="206" t="s">
        <v>305</v>
      </c>
      <c r="D152" s="206" t="s">
        <v>190</v>
      </c>
      <c r="E152" s="207" t="s">
        <v>216</v>
      </c>
      <c r="F152" s="208" t="s">
        <v>217</v>
      </c>
      <c r="G152" s="209" t="s">
        <v>218</v>
      </c>
      <c r="H152" s="210">
        <v>4</v>
      </c>
      <c r="I152" s="211"/>
      <c r="J152" s="212">
        <f>ROUND(I152*H152,2)</f>
        <v>0</v>
      </c>
      <c r="K152" s="208" t="s">
        <v>167</v>
      </c>
      <c r="L152" s="37"/>
      <c r="M152" s="213" t="s">
        <v>35</v>
      </c>
      <c r="N152" s="214" t="s">
        <v>47</v>
      </c>
      <c r="O152" s="62"/>
      <c r="P152" s="170">
        <f>O152*H152</f>
        <v>0</v>
      </c>
      <c r="Q152" s="170">
        <v>0</v>
      </c>
      <c r="R152" s="170">
        <f>Q152*H152</f>
        <v>0</v>
      </c>
      <c r="S152" s="170">
        <v>0</v>
      </c>
      <c r="T152" s="171">
        <f>S152*H152</f>
        <v>0</v>
      </c>
      <c r="U152" s="32"/>
      <c r="V152" s="32"/>
      <c r="W152" s="32"/>
      <c r="X152" s="32"/>
      <c r="Y152" s="32"/>
      <c r="Z152" s="32"/>
      <c r="AA152" s="32"/>
      <c r="AB152" s="32"/>
      <c r="AC152" s="32"/>
      <c r="AD152" s="32"/>
      <c r="AE152" s="32"/>
      <c r="AR152" s="172" t="s">
        <v>170</v>
      </c>
      <c r="AT152" s="172" t="s">
        <v>190</v>
      </c>
      <c r="AU152" s="172" t="s">
        <v>85</v>
      </c>
      <c r="AY152" s="15" t="s">
        <v>169</v>
      </c>
      <c r="BE152" s="173">
        <f>IF(N152="základní",J152,0)</f>
        <v>0</v>
      </c>
      <c r="BF152" s="173">
        <f>IF(N152="snížená",J152,0)</f>
        <v>0</v>
      </c>
      <c r="BG152" s="173">
        <f>IF(N152="zákl. přenesená",J152,0)</f>
        <v>0</v>
      </c>
      <c r="BH152" s="173">
        <f>IF(N152="sníž. přenesená",J152,0)</f>
        <v>0</v>
      </c>
      <c r="BI152" s="173">
        <f>IF(N152="nulová",J152,0)</f>
        <v>0</v>
      </c>
      <c r="BJ152" s="15" t="s">
        <v>83</v>
      </c>
      <c r="BK152" s="173">
        <f>ROUND(I152*H152,2)</f>
        <v>0</v>
      </c>
      <c r="BL152" s="15" t="s">
        <v>170</v>
      </c>
      <c r="BM152" s="172" t="s">
        <v>534</v>
      </c>
    </row>
    <row r="153" spans="1:65" s="2" customFormat="1" ht="29.25">
      <c r="A153" s="32"/>
      <c r="B153" s="33"/>
      <c r="C153" s="34"/>
      <c r="D153" s="176" t="s">
        <v>183</v>
      </c>
      <c r="E153" s="34"/>
      <c r="F153" s="186" t="s">
        <v>535</v>
      </c>
      <c r="G153" s="34"/>
      <c r="H153" s="34"/>
      <c r="I153" s="187"/>
      <c r="J153" s="34"/>
      <c r="K153" s="34"/>
      <c r="L153" s="37"/>
      <c r="M153" s="188"/>
      <c r="N153" s="189"/>
      <c r="O153" s="62"/>
      <c r="P153" s="62"/>
      <c r="Q153" s="62"/>
      <c r="R153" s="62"/>
      <c r="S153" s="62"/>
      <c r="T153" s="63"/>
      <c r="U153" s="32"/>
      <c r="V153" s="32"/>
      <c r="W153" s="32"/>
      <c r="X153" s="32"/>
      <c r="Y153" s="32"/>
      <c r="Z153" s="32"/>
      <c r="AA153" s="32"/>
      <c r="AB153" s="32"/>
      <c r="AC153" s="32"/>
      <c r="AD153" s="32"/>
      <c r="AE153" s="32"/>
      <c r="AT153" s="15" t="s">
        <v>183</v>
      </c>
      <c r="AU153" s="15" t="s">
        <v>85</v>
      </c>
    </row>
    <row r="154" spans="1:65" s="12" customFormat="1" ht="11.25">
      <c r="B154" s="174"/>
      <c r="C154" s="175"/>
      <c r="D154" s="176" t="s">
        <v>172</v>
      </c>
      <c r="E154" s="177" t="s">
        <v>35</v>
      </c>
      <c r="F154" s="178" t="s">
        <v>245</v>
      </c>
      <c r="G154" s="175"/>
      <c r="H154" s="179">
        <v>4</v>
      </c>
      <c r="I154" s="180"/>
      <c r="J154" s="175"/>
      <c r="K154" s="175"/>
      <c r="L154" s="181"/>
      <c r="M154" s="182"/>
      <c r="N154" s="183"/>
      <c r="O154" s="183"/>
      <c r="P154" s="183"/>
      <c r="Q154" s="183"/>
      <c r="R154" s="183"/>
      <c r="S154" s="183"/>
      <c r="T154" s="184"/>
      <c r="AT154" s="185" t="s">
        <v>172</v>
      </c>
      <c r="AU154" s="185" t="s">
        <v>85</v>
      </c>
      <c r="AV154" s="12" t="s">
        <v>85</v>
      </c>
      <c r="AW154" s="12" t="s">
        <v>37</v>
      </c>
      <c r="AX154" s="12" t="s">
        <v>83</v>
      </c>
      <c r="AY154" s="185" t="s">
        <v>169</v>
      </c>
    </row>
    <row r="155" spans="1:65" s="2" customFormat="1" ht="60">
      <c r="A155" s="32"/>
      <c r="B155" s="33"/>
      <c r="C155" s="206" t="s">
        <v>421</v>
      </c>
      <c r="D155" s="206" t="s">
        <v>190</v>
      </c>
      <c r="E155" s="207" t="s">
        <v>229</v>
      </c>
      <c r="F155" s="208" t="s">
        <v>230</v>
      </c>
      <c r="G155" s="209" t="s">
        <v>225</v>
      </c>
      <c r="H155" s="210">
        <v>0.5</v>
      </c>
      <c r="I155" s="211"/>
      <c r="J155" s="212">
        <f>ROUND(I155*H155,2)</f>
        <v>0</v>
      </c>
      <c r="K155" s="208" t="s">
        <v>167</v>
      </c>
      <c r="L155" s="37"/>
      <c r="M155" s="213" t="s">
        <v>35</v>
      </c>
      <c r="N155" s="214" t="s">
        <v>47</v>
      </c>
      <c r="O155" s="62"/>
      <c r="P155" s="170">
        <f>O155*H155</f>
        <v>0</v>
      </c>
      <c r="Q155" s="170">
        <v>0</v>
      </c>
      <c r="R155" s="170">
        <f>Q155*H155</f>
        <v>0</v>
      </c>
      <c r="S155" s="170">
        <v>0</v>
      </c>
      <c r="T155" s="171">
        <f>S155*H155</f>
        <v>0</v>
      </c>
      <c r="U155" s="32"/>
      <c r="V155" s="32"/>
      <c r="W155" s="32"/>
      <c r="X155" s="32"/>
      <c r="Y155" s="32"/>
      <c r="Z155" s="32"/>
      <c r="AA155" s="32"/>
      <c r="AB155" s="32"/>
      <c r="AC155" s="32"/>
      <c r="AD155" s="32"/>
      <c r="AE155" s="32"/>
      <c r="AR155" s="172" t="s">
        <v>170</v>
      </c>
      <c r="AT155" s="172" t="s">
        <v>190</v>
      </c>
      <c r="AU155" s="172" t="s">
        <v>85</v>
      </c>
      <c r="AY155" s="15" t="s">
        <v>169</v>
      </c>
      <c r="BE155" s="173">
        <f>IF(N155="základní",J155,0)</f>
        <v>0</v>
      </c>
      <c r="BF155" s="173">
        <f>IF(N155="snížená",J155,0)</f>
        <v>0</v>
      </c>
      <c r="BG155" s="173">
        <f>IF(N155="zákl. přenesená",J155,0)</f>
        <v>0</v>
      </c>
      <c r="BH155" s="173">
        <f>IF(N155="sníž. přenesená",J155,0)</f>
        <v>0</v>
      </c>
      <c r="BI155" s="173">
        <f>IF(N155="nulová",J155,0)</f>
        <v>0</v>
      </c>
      <c r="BJ155" s="15" t="s">
        <v>83</v>
      </c>
      <c r="BK155" s="173">
        <f>ROUND(I155*H155,2)</f>
        <v>0</v>
      </c>
      <c r="BL155" s="15" t="s">
        <v>170</v>
      </c>
      <c r="BM155" s="172" t="s">
        <v>435</v>
      </c>
    </row>
    <row r="156" spans="1:65" s="12" customFormat="1" ht="11.25">
      <c r="B156" s="174"/>
      <c r="C156" s="175"/>
      <c r="D156" s="176" t="s">
        <v>172</v>
      </c>
      <c r="E156" s="177" t="s">
        <v>35</v>
      </c>
      <c r="F156" s="178" t="s">
        <v>623</v>
      </c>
      <c r="G156" s="175"/>
      <c r="H156" s="179">
        <v>0.5</v>
      </c>
      <c r="I156" s="180"/>
      <c r="J156" s="175"/>
      <c r="K156" s="175"/>
      <c r="L156" s="181"/>
      <c r="M156" s="182"/>
      <c r="N156" s="183"/>
      <c r="O156" s="183"/>
      <c r="P156" s="183"/>
      <c r="Q156" s="183"/>
      <c r="R156" s="183"/>
      <c r="S156" s="183"/>
      <c r="T156" s="184"/>
      <c r="AT156" s="185" t="s">
        <v>172</v>
      </c>
      <c r="AU156" s="185" t="s">
        <v>85</v>
      </c>
      <c r="AV156" s="12" t="s">
        <v>85</v>
      </c>
      <c r="AW156" s="12" t="s">
        <v>37</v>
      </c>
      <c r="AX156" s="12" t="s">
        <v>83</v>
      </c>
      <c r="AY156" s="185" t="s">
        <v>169</v>
      </c>
    </row>
    <row r="157" spans="1:65" s="2" customFormat="1" ht="24">
      <c r="A157" s="32"/>
      <c r="B157" s="33"/>
      <c r="C157" s="206" t="s">
        <v>426</v>
      </c>
      <c r="D157" s="206" t="s">
        <v>190</v>
      </c>
      <c r="E157" s="207" t="s">
        <v>580</v>
      </c>
      <c r="F157" s="208" t="s">
        <v>581</v>
      </c>
      <c r="G157" s="209" t="s">
        <v>166</v>
      </c>
      <c r="H157" s="210">
        <v>40</v>
      </c>
      <c r="I157" s="211"/>
      <c r="J157" s="212">
        <f>ROUND(I157*H157,2)</f>
        <v>0</v>
      </c>
      <c r="K157" s="208" t="s">
        <v>167</v>
      </c>
      <c r="L157" s="37"/>
      <c r="M157" s="213" t="s">
        <v>35</v>
      </c>
      <c r="N157" s="214" t="s">
        <v>47</v>
      </c>
      <c r="O157" s="62"/>
      <c r="P157" s="170">
        <f>O157*H157</f>
        <v>0</v>
      </c>
      <c r="Q157" s="170">
        <v>0</v>
      </c>
      <c r="R157" s="170">
        <f>Q157*H157</f>
        <v>0</v>
      </c>
      <c r="S157" s="170">
        <v>0</v>
      </c>
      <c r="T157" s="171">
        <f>S157*H157</f>
        <v>0</v>
      </c>
      <c r="U157" s="32"/>
      <c r="V157" s="32"/>
      <c r="W157" s="32"/>
      <c r="X157" s="32"/>
      <c r="Y157" s="32"/>
      <c r="Z157" s="32"/>
      <c r="AA157" s="32"/>
      <c r="AB157" s="32"/>
      <c r="AC157" s="32"/>
      <c r="AD157" s="32"/>
      <c r="AE157" s="32"/>
      <c r="AR157" s="172" t="s">
        <v>170</v>
      </c>
      <c r="AT157" s="172" t="s">
        <v>190</v>
      </c>
      <c r="AU157" s="172" t="s">
        <v>85</v>
      </c>
      <c r="AY157" s="15" t="s">
        <v>169</v>
      </c>
      <c r="BE157" s="173">
        <f>IF(N157="základní",J157,0)</f>
        <v>0</v>
      </c>
      <c r="BF157" s="173">
        <f>IF(N157="snížená",J157,0)</f>
        <v>0</v>
      </c>
      <c r="BG157" s="173">
        <f>IF(N157="zákl. přenesená",J157,0)</f>
        <v>0</v>
      </c>
      <c r="BH157" s="173">
        <f>IF(N157="sníž. přenesená",J157,0)</f>
        <v>0</v>
      </c>
      <c r="BI157" s="173">
        <f>IF(N157="nulová",J157,0)</f>
        <v>0</v>
      </c>
      <c r="BJ157" s="15" t="s">
        <v>83</v>
      </c>
      <c r="BK157" s="173">
        <f>ROUND(I157*H157,2)</f>
        <v>0</v>
      </c>
      <c r="BL157" s="15" t="s">
        <v>170</v>
      </c>
      <c r="BM157" s="172" t="s">
        <v>582</v>
      </c>
    </row>
    <row r="158" spans="1:65" s="12" customFormat="1" ht="11.25">
      <c r="B158" s="174"/>
      <c r="C158" s="175"/>
      <c r="D158" s="176" t="s">
        <v>172</v>
      </c>
      <c r="E158" s="177" t="s">
        <v>35</v>
      </c>
      <c r="F158" s="178" t="s">
        <v>637</v>
      </c>
      <c r="G158" s="175"/>
      <c r="H158" s="179">
        <v>40</v>
      </c>
      <c r="I158" s="180"/>
      <c r="J158" s="175"/>
      <c r="K158" s="175"/>
      <c r="L158" s="181"/>
      <c r="M158" s="182"/>
      <c r="N158" s="183"/>
      <c r="O158" s="183"/>
      <c r="P158" s="183"/>
      <c r="Q158" s="183"/>
      <c r="R158" s="183"/>
      <c r="S158" s="183"/>
      <c r="T158" s="184"/>
      <c r="AT158" s="185" t="s">
        <v>172</v>
      </c>
      <c r="AU158" s="185" t="s">
        <v>85</v>
      </c>
      <c r="AV158" s="12" t="s">
        <v>85</v>
      </c>
      <c r="AW158" s="12" t="s">
        <v>37</v>
      </c>
      <c r="AX158" s="12" t="s">
        <v>83</v>
      </c>
      <c r="AY158" s="185" t="s">
        <v>169</v>
      </c>
    </row>
    <row r="159" spans="1:65" s="2" customFormat="1" ht="24">
      <c r="A159" s="32"/>
      <c r="B159" s="33"/>
      <c r="C159" s="206" t="s">
        <v>430</v>
      </c>
      <c r="D159" s="206" t="s">
        <v>190</v>
      </c>
      <c r="E159" s="207" t="s">
        <v>445</v>
      </c>
      <c r="F159" s="208" t="s">
        <v>446</v>
      </c>
      <c r="G159" s="209" t="s">
        <v>181</v>
      </c>
      <c r="H159" s="210">
        <v>8.7999999999999995E-2</v>
      </c>
      <c r="I159" s="211"/>
      <c r="J159" s="212">
        <f>ROUND(I159*H159,2)</f>
        <v>0</v>
      </c>
      <c r="K159" s="208" t="s">
        <v>167</v>
      </c>
      <c r="L159" s="37"/>
      <c r="M159" s="213" t="s">
        <v>35</v>
      </c>
      <c r="N159" s="214" t="s">
        <v>47</v>
      </c>
      <c r="O159" s="62"/>
      <c r="P159" s="170">
        <f>O159*H159</f>
        <v>0</v>
      </c>
      <c r="Q159" s="170">
        <v>0</v>
      </c>
      <c r="R159" s="170">
        <f>Q159*H159</f>
        <v>0</v>
      </c>
      <c r="S159" s="170">
        <v>0</v>
      </c>
      <c r="T159" s="171">
        <f>S159*H159</f>
        <v>0</v>
      </c>
      <c r="U159" s="32"/>
      <c r="V159" s="32"/>
      <c r="W159" s="32"/>
      <c r="X159" s="32"/>
      <c r="Y159" s="32"/>
      <c r="Z159" s="32"/>
      <c r="AA159" s="32"/>
      <c r="AB159" s="32"/>
      <c r="AC159" s="32"/>
      <c r="AD159" s="32"/>
      <c r="AE159" s="32"/>
      <c r="AR159" s="172" t="s">
        <v>170</v>
      </c>
      <c r="AT159" s="172" t="s">
        <v>190</v>
      </c>
      <c r="AU159" s="172" t="s">
        <v>85</v>
      </c>
      <c r="AY159" s="15" t="s">
        <v>169</v>
      </c>
      <c r="BE159" s="173">
        <f>IF(N159="základní",J159,0)</f>
        <v>0</v>
      </c>
      <c r="BF159" s="173">
        <f>IF(N159="snížená",J159,0)</f>
        <v>0</v>
      </c>
      <c r="BG159" s="173">
        <f>IF(N159="zákl. přenesená",J159,0)</f>
        <v>0</v>
      </c>
      <c r="BH159" s="173">
        <f>IF(N159="sníž. přenesená",J159,0)</f>
        <v>0</v>
      </c>
      <c r="BI159" s="173">
        <f>IF(N159="nulová",J159,0)</f>
        <v>0</v>
      </c>
      <c r="BJ159" s="15" t="s">
        <v>83</v>
      </c>
      <c r="BK159" s="173">
        <f>ROUND(I159*H159,2)</f>
        <v>0</v>
      </c>
      <c r="BL159" s="15" t="s">
        <v>170</v>
      </c>
      <c r="BM159" s="172" t="s">
        <v>447</v>
      </c>
    </row>
    <row r="160" spans="1:65" s="12" customFormat="1" ht="11.25">
      <c r="B160" s="174"/>
      <c r="C160" s="175"/>
      <c r="D160" s="176" t="s">
        <v>172</v>
      </c>
      <c r="E160" s="177" t="s">
        <v>35</v>
      </c>
      <c r="F160" s="178" t="s">
        <v>638</v>
      </c>
      <c r="G160" s="175"/>
      <c r="H160" s="179">
        <v>8.7999999999999995E-2</v>
      </c>
      <c r="I160" s="180"/>
      <c r="J160" s="175"/>
      <c r="K160" s="175"/>
      <c r="L160" s="181"/>
      <c r="M160" s="182"/>
      <c r="N160" s="183"/>
      <c r="O160" s="183"/>
      <c r="P160" s="183"/>
      <c r="Q160" s="183"/>
      <c r="R160" s="183"/>
      <c r="S160" s="183"/>
      <c r="T160" s="184"/>
      <c r="AT160" s="185" t="s">
        <v>172</v>
      </c>
      <c r="AU160" s="185" t="s">
        <v>85</v>
      </c>
      <c r="AV160" s="12" t="s">
        <v>85</v>
      </c>
      <c r="AW160" s="12" t="s">
        <v>37</v>
      </c>
      <c r="AX160" s="12" t="s">
        <v>83</v>
      </c>
      <c r="AY160" s="185" t="s">
        <v>169</v>
      </c>
    </row>
    <row r="161" spans="1:65" s="2" customFormat="1" ht="24">
      <c r="A161" s="32"/>
      <c r="B161" s="33"/>
      <c r="C161" s="206" t="s">
        <v>434</v>
      </c>
      <c r="D161" s="206" t="s">
        <v>190</v>
      </c>
      <c r="E161" s="207" t="s">
        <v>450</v>
      </c>
      <c r="F161" s="208" t="s">
        <v>451</v>
      </c>
      <c r="G161" s="209" t="s">
        <v>181</v>
      </c>
      <c r="H161" s="210">
        <v>3.88</v>
      </c>
      <c r="I161" s="211"/>
      <c r="J161" s="212">
        <f>ROUND(I161*H161,2)</f>
        <v>0</v>
      </c>
      <c r="K161" s="208" t="s">
        <v>167</v>
      </c>
      <c r="L161" s="37"/>
      <c r="M161" s="213" t="s">
        <v>35</v>
      </c>
      <c r="N161" s="214" t="s">
        <v>47</v>
      </c>
      <c r="O161" s="62"/>
      <c r="P161" s="170">
        <f>O161*H161</f>
        <v>0</v>
      </c>
      <c r="Q161" s="170">
        <v>0</v>
      </c>
      <c r="R161" s="170">
        <f>Q161*H161</f>
        <v>0</v>
      </c>
      <c r="S161" s="170">
        <v>0</v>
      </c>
      <c r="T161" s="171">
        <f>S161*H161</f>
        <v>0</v>
      </c>
      <c r="U161" s="32"/>
      <c r="V161" s="32"/>
      <c r="W161" s="32"/>
      <c r="X161" s="32"/>
      <c r="Y161" s="32"/>
      <c r="Z161" s="32"/>
      <c r="AA161" s="32"/>
      <c r="AB161" s="32"/>
      <c r="AC161" s="32"/>
      <c r="AD161" s="32"/>
      <c r="AE161" s="32"/>
      <c r="AR161" s="172" t="s">
        <v>170</v>
      </c>
      <c r="AT161" s="172" t="s">
        <v>190</v>
      </c>
      <c r="AU161" s="172" t="s">
        <v>85</v>
      </c>
      <c r="AY161" s="15" t="s">
        <v>169</v>
      </c>
      <c r="BE161" s="173">
        <f>IF(N161="základní",J161,0)</f>
        <v>0</v>
      </c>
      <c r="BF161" s="173">
        <f>IF(N161="snížená",J161,0)</f>
        <v>0</v>
      </c>
      <c r="BG161" s="173">
        <f>IF(N161="zákl. přenesená",J161,0)</f>
        <v>0</v>
      </c>
      <c r="BH161" s="173">
        <f>IF(N161="sníž. přenesená",J161,0)</f>
        <v>0</v>
      </c>
      <c r="BI161" s="173">
        <f>IF(N161="nulová",J161,0)</f>
        <v>0</v>
      </c>
      <c r="BJ161" s="15" t="s">
        <v>83</v>
      </c>
      <c r="BK161" s="173">
        <f>ROUND(I161*H161,2)</f>
        <v>0</v>
      </c>
      <c r="BL161" s="15" t="s">
        <v>170</v>
      </c>
      <c r="BM161" s="172" t="s">
        <v>452</v>
      </c>
    </row>
    <row r="162" spans="1:65" s="2" customFormat="1" ht="19.5">
      <c r="A162" s="32"/>
      <c r="B162" s="33"/>
      <c r="C162" s="34"/>
      <c r="D162" s="176" t="s">
        <v>183</v>
      </c>
      <c r="E162" s="34"/>
      <c r="F162" s="186" t="s">
        <v>584</v>
      </c>
      <c r="G162" s="34"/>
      <c r="H162" s="34"/>
      <c r="I162" s="187"/>
      <c r="J162" s="34"/>
      <c r="K162" s="34"/>
      <c r="L162" s="37"/>
      <c r="M162" s="188"/>
      <c r="N162" s="189"/>
      <c r="O162" s="62"/>
      <c r="P162" s="62"/>
      <c r="Q162" s="62"/>
      <c r="R162" s="62"/>
      <c r="S162" s="62"/>
      <c r="T162" s="63"/>
      <c r="U162" s="32"/>
      <c r="V162" s="32"/>
      <c r="W162" s="32"/>
      <c r="X162" s="32"/>
      <c r="Y162" s="32"/>
      <c r="Z162" s="32"/>
      <c r="AA162" s="32"/>
      <c r="AB162" s="32"/>
      <c r="AC162" s="32"/>
      <c r="AD162" s="32"/>
      <c r="AE162" s="32"/>
      <c r="AT162" s="15" t="s">
        <v>183</v>
      </c>
      <c r="AU162" s="15" t="s">
        <v>85</v>
      </c>
    </row>
    <row r="163" spans="1:65" s="12" customFormat="1" ht="11.25">
      <c r="B163" s="174"/>
      <c r="C163" s="175"/>
      <c r="D163" s="176" t="s">
        <v>172</v>
      </c>
      <c r="E163" s="177" t="s">
        <v>35</v>
      </c>
      <c r="F163" s="178" t="s">
        <v>639</v>
      </c>
      <c r="G163" s="175"/>
      <c r="H163" s="179">
        <v>3.88</v>
      </c>
      <c r="I163" s="180"/>
      <c r="J163" s="175"/>
      <c r="K163" s="175"/>
      <c r="L163" s="181"/>
      <c r="M163" s="182"/>
      <c r="N163" s="183"/>
      <c r="O163" s="183"/>
      <c r="P163" s="183"/>
      <c r="Q163" s="183"/>
      <c r="R163" s="183"/>
      <c r="S163" s="183"/>
      <c r="T163" s="184"/>
      <c r="AT163" s="185" t="s">
        <v>172</v>
      </c>
      <c r="AU163" s="185" t="s">
        <v>85</v>
      </c>
      <c r="AV163" s="12" t="s">
        <v>85</v>
      </c>
      <c r="AW163" s="12" t="s">
        <v>37</v>
      </c>
      <c r="AX163" s="12" t="s">
        <v>83</v>
      </c>
      <c r="AY163" s="185" t="s">
        <v>169</v>
      </c>
    </row>
    <row r="164" spans="1:65" s="13" customFormat="1" ht="25.9" customHeight="1">
      <c r="B164" s="190"/>
      <c r="C164" s="191"/>
      <c r="D164" s="192" t="s">
        <v>75</v>
      </c>
      <c r="E164" s="193" t="s">
        <v>232</v>
      </c>
      <c r="F164" s="193" t="s">
        <v>233</v>
      </c>
      <c r="G164" s="191"/>
      <c r="H164" s="191"/>
      <c r="I164" s="194"/>
      <c r="J164" s="195">
        <f>BK164</f>
        <v>0</v>
      </c>
      <c r="K164" s="191"/>
      <c r="L164" s="196"/>
      <c r="M164" s="197"/>
      <c r="N164" s="198"/>
      <c r="O164" s="198"/>
      <c r="P164" s="199">
        <f>SUM(P165:P203)</f>
        <v>0</v>
      </c>
      <c r="Q164" s="198"/>
      <c r="R164" s="199">
        <f>SUM(R165:R203)</f>
        <v>0</v>
      </c>
      <c r="S164" s="198"/>
      <c r="T164" s="200">
        <f>SUM(T165:T203)</f>
        <v>0</v>
      </c>
      <c r="AR164" s="201" t="s">
        <v>170</v>
      </c>
      <c r="AT164" s="202" t="s">
        <v>75</v>
      </c>
      <c r="AU164" s="202" t="s">
        <v>76</v>
      </c>
      <c r="AY164" s="201" t="s">
        <v>169</v>
      </c>
      <c r="BK164" s="203">
        <f>SUM(BK165:BK203)</f>
        <v>0</v>
      </c>
    </row>
    <row r="165" spans="1:65" s="2" customFormat="1" ht="33" customHeight="1">
      <c r="A165" s="32"/>
      <c r="B165" s="33"/>
      <c r="C165" s="206" t="s">
        <v>436</v>
      </c>
      <c r="D165" s="206" t="s">
        <v>190</v>
      </c>
      <c r="E165" s="207" t="s">
        <v>255</v>
      </c>
      <c r="F165" s="208" t="s">
        <v>256</v>
      </c>
      <c r="G165" s="209" t="s">
        <v>166</v>
      </c>
      <c r="H165" s="210">
        <v>1</v>
      </c>
      <c r="I165" s="211"/>
      <c r="J165" s="212">
        <f>ROUND(I165*H165,2)</f>
        <v>0</v>
      </c>
      <c r="K165" s="208" t="s">
        <v>167</v>
      </c>
      <c r="L165" s="37"/>
      <c r="M165" s="213" t="s">
        <v>35</v>
      </c>
      <c r="N165" s="214" t="s">
        <v>47</v>
      </c>
      <c r="O165" s="62"/>
      <c r="P165" s="170">
        <f>O165*H165</f>
        <v>0</v>
      </c>
      <c r="Q165" s="170">
        <v>0</v>
      </c>
      <c r="R165" s="170">
        <f>Q165*H165</f>
        <v>0</v>
      </c>
      <c r="S165" s="170">
        <v>0</v>
      </c>
      <c r="T165" s="171">
        <f>S165*H165</f>
        <v>0</v>
      </c>
      <c r="U165" s="32"/>
      <c r="V165" s="32"/>
      <c r="W165" s="32"/>
      <c r="X165" s="32"/>
      <c r="Y165" s="32"/>
      <c r="Z165" s="32"/>
      <c r="AA165" s="32"/>
      <c r="AB165" s="32"/>
      <c r="AC165" s="32"/>
      <c r="AD165" s="32"/>
      <c r="AE165" s="32"/>
      <c r="AR165" s="172" t="s">
        <v>237</v>
      </c>
      <c r="AT165" s="172" t="s">
        <v>190</v>
      </c>
      <c r="AU165" s="172" t="s">
        <v>83</v>
      </c>
      <c r="AY165" s="15" t="s">
        <v>169</v>
      </c>
      <c r="BE165" s="173">
        <f>IF(N165="základní",J165,0)</f>
        <v>0</v>
      </c>
      <c r="BF165" s="173">
        <f>IF(N165="snížená",J165,0)</f>
        <v>0</v>
      </c>
      <c r="BG165" s="173">
        <f>IF(N165="zákl. přenesená",J165,0)</f>
        <v>0</v>
      </c>
      <c r="BH165" s="173">
        <f>IF(N165="sníž. přenesená",J165,0)</f>
        <v>0</v>
      </c>
      <c r="BI165" s="173">
        <f>IF(N165="nulová",J165,0)</f>
        <v>0</v>
      </c>
      <c r="BJ165" s="15" t="s">
        <v>83</v>
      </c>
      <c r="BK165" s="173">
        <f>ROUND(I165*H165,2)</f>
        <v>0</v>
      </c>
      <c r="BL165" s="15" t="s">
        <v>237</v>
      </c>
      <c r="BM165" s="172" t="s">
        <v>456</v>
      </c>
    </row>
    <row r="166" spans="1:65" s="12" customFormat="1" ht="11.25">
      <c r="B166" s="174"/>
      <c r="C166" s="175"/>
      <c r="D166" s="176" t="s">
        <v>172</v>
      </c>
      <c r="E166" s="177" t="s">
        <v>35</v>
      </c>
      <c r="F166" s="178" t="s">
        <v>250</v>
      </c>
      <c r="G166" s="175"/>
      <c r="H166" s="179">
        <v>1</v>
      </c>
      <c r="I166" s="180"/>
      <c r="J166" s="175"/>
      <c r="K166" s="175"/>
      <c r="L166" s="181"/>
      <c r="M166" s="182"/>
      <c r="N166" s="183"/>
      <c r="O166" s="183"/>
      <c r="P166" s="183"/>
      <c r="Q166" s="183"/>
      <c r="R166" s="183"/>
      <c r="S166" s="183"/>
      <c r="T166" s="184"/>
      <c r="AT166" s="185" t="s">
        <v>172</v>
      </c>
      <c r="AU166" s="185" t="s">
        <v>83</v>
      </c>
      <c r="AV166" s="12" t="s">
        <v>85</v>
      </c>
      <c r="AW166" s="12" t="s">
        <v>37</v>
      </c>
      <c r="AX166" s="12" t="s">
        <v>83</v>
      </c>
      <c r="AY166" s="185" t="s">
        <v>169</v>
      </c>
    </row>
    <row r="167" spans="1:65" s="2" customFormat="1" ht="16.5" customHeight="1">
      <c r="A167" s="32"/>
      <c r="B167" s="33"/>
      <c r="C167" s="206" t="s">
        <v>440</v>
      </c>
      <c r="D167" s="206" t="s">
        <v>190</v>
      </c>
      <c r="E167" s="207" t="s">
        <v>260</v>
      </c>
      <c r="F167" s="208" t="s">
        <v>261</v>
      </c>
      <c r="G167" s="209" t="s">
        <v>166</v>
      </c>
      <c r="H167" s="210">
        <v>1</v>
      </c>
      <c r="I167" s="211"/>
      <c r="J167" s="212">
        <f>ROUND(I167*H167,2)</f>
        <v>0</v>
      </c>
      <c r="K167" s="208" t="s">
        <v>167</v>
      </c>
      <c r="L167" s="37"/>
      <c r="M167" s="213" t="s">
        <v>35</v>
      </c>
      <c r="N167" s="214" t="s">
        <v>47</v>
      </c>
      <c r="O167" s="62"/>
      <c r="P167" s="170">
        <f>O167*H167</f>
        <v>0</v>
      </c>
      <c r="Q167" s="170">
        <v>0</v>
      </c>
      <c r="R167" s="170">
        <f>Q167*H167</f>
        <v>0</v>
      </c>
      <c r="S167" s="170">
        <v>0</v>
      </c>
      <c r="T167" s="171">
        <f>S167*H167</f>
        <v>0</v>
      </c>
      <c r="U167" s="32"/>
      <c r="V167" s="32"/>
      <c r="W167" s="32"/>
      <c r="X167" s="32"/>
      <c r="Y167" s="32"/>
      <c r="Z167" s="32"/>
      <c r="AA167" s="32"/>
      <c r="AB167" s="32"/>
      <c r="AC167" s="32"/>
      <c r="AD167" s="32"/>
      <c r="AE167" s="32"/>
      <c r="AR167" s="172" t="s">
        <v>237</v>
      </c>
      <c r="AT167" s="172" t="s">
        <v>190</v>
      </c>
      <c r="AU167" s="172" t="s">
        <v>83</v>
      </c>
      <c r="AY167" s="15" t="s">
        <v>169</v>
      </c>
      <c r="BE167" s="173">
        <f>IF(N167="základní",J167,0)</f>
        <v>0</v>
      </c>
      <c r="BF167" s="173">
        <f>IF(N167="snížená",J167,0)</f>
        <v>0</v>
      </c>
      <c r="BG167" s="173">
        <f>IF(N167="zákl. přenesená",J167,0)</f>
        <v>0</v>
      </c>
      <c r="BH167" s="173">
        <f>IF(N167="sníž. přenesená",J167,0)</f>
        <v>0</v>
      </c>
      <c r="BI167" s="173">
        <f>IF(N167="nulová",J167,0)</f>
        <v>0</v>
      </c>
      <c r="BJ167" s="15" t="s">
        <v>83</v>
      </c>
      <c r="BK167" s="173">
        <f>ROUND(I167*H167,2)</f>
        <v>0</v>
      </c>
      <c r="BL167" s="15" t="s">
        <v>237</v>
      </c>
      <c r="BM167" s="172" t="s">
        <v>459</v>
      </c>
    </row>
    <row r="168" spans="1:65" s="12" customFormat="1" ht="11.25">
      <c r="B168" s="174"/>
      <c r="C168" s="175"/>
      <c r="D168" s="176" t="s">
        <v>172</v>
      </c>
      <c r="E168" s="177" t="s">
        <v>35</v>
      </c>
      <c r="F168" s="178" t="s">
        <v>250</v>
      </c>
      <c r="G168" s="175"/>
      <c r="H168" s="179">
        <v>1</v>
      </c>
      <c r="I168" s="180"/>
      <c r="J168" s="175"/>
      <c r="K168" s="175"/>
      <c r="L168" s="181"/>
      <c r="M168" s="182"/>
      <c r="N168" s="183"/>
      <c r="O168" s="183"/>
      <c r="P168" s="183"/>
      <c r="Q168" s="183"/>
      <c r="R168" s="183"/>
      <c r="S168" s="183"/>
      <c r="T168" s="184"/>
      <c r="AT168" s="185" t="s">
        <v>172</v>
      </c>
      <c r="AU168" s="185" t="s">
        <v>83</v>
      </c>
      <c r="AV168" s="12" t="s">
        <v>85</v>
      </c>
      <c r="AW168" s="12" t="s">
        <v>37</v>
      </c>
      <c r="AX168" s="12" t="s">
        <v>83</v>
      </c>
      <c r="AY168" s="185" t="s">
        <v>169</v>
      </c>
    </row>
    <row r="169" spans="1:65" s="2" customFormat="1" ht="16.5" customHeight="1">
      <c r="A169" s="32"/>
      <c r="B169" s="33"/>
      <c r="C169" s="206" t="s">
        <v>444</v>
      </c>
      <c r="D169" s="206" t="s">
        <v>190</v>
      </c>
      <c r="E169" s="207" t="s">
        <v>247</v>
      </c>
      <c r="F169" s="208" t="s">
        <v>248</v>
      </c>
      <c r="G169" s="209" t="s">
        <v>166</v>
      </c>
      <c r="H169" s="210">
        <v>2</v>
      </c>
      <c r="I169" s="211"/>
      <c r="J169" s="212">
        <f>ROUND(I169*H169,2)</f>
        <v>0</v>
      </c>
      <c r="K169" s="208" t="s">
        <v>167</v>
      </c>
      <c r="L169" s="37"/>
      <c r="M169" s="213" t="s">
        <v>35</v>
      </c>
      <c r="N169" s="214" t="s">
        <v>47</v>
      </c>
      <c r="O169" s="62"/>
      <c r="P169" s="170">
        <f>O169*H169</f>
        <v>0</v>
      </c>
      <c r="Q169" s="170">
        <v>0</v>
      </c>
      <c r="R169" s="170">
        <f>Q169*H169</f>
        <v>0</v>
      </c>
      <c r="S169" s="170">
        <v>0</v>
      </c>
      <c r="T169" s="171">
        <f>S169*H169</f>
        <v>0</v>
      </c>
      <c r="U169" s="32"/>
      <c r="V169" s="32"/>
      <c r="W169" s="32"/>
      <c r="X169" s="32"/>
      <c r="Y169" s="32"/>
      <c r="Z169" s="32"/>
      <c r="AA169" s="32"/>
      <c r="AB169" s="32"/>
      <c r="AC169" s="32"/>
      <c r="AD169" s="32"/>
      <c r="AE169" s="32"/>
      <c r="AR169" s="172" t="s">
        <v>237</v>
      </c>
      <c r="AT169" s="172" t="s">
        <v>190</v>
      </c>
      <c r="AU169" s="172" t="s">
        <v>83</v>
      </c>
      <c r="AY169" s="15" t="s">
        <v>169</v>
      </c>
      <c r="BE169" s="173">
        <f>IF(N169="základní",J169,0)</f>
        <v>0</v>
      </c>
      <c r="BF169" s="173">
        <f>IF(N169="snížená",J169,0)</f>
        <v>0</v>
      </c>
      <c r="BG169" s="173">
        <f>IF(N169="zákl. přenesená",J169,0)</f>
        <v>0</v>
      </c>
      <c r="BH169" s="173">
        <f>IF(N169="sníž. přenesená",J169,0)</f>
        <v>0</v>
      </c>
      <c r="BI169" s="173">
        <f>IF(N169="nulová",J169,0)</f>
        <v>0</v>
      </c>
      <c r="BJ169" s="15" t="s">
        <v>83</v>
      </c>
      <c r="BK169" s="173">
        <f>ROUND(I169*H169,2)</f>
        <v>0</v>
      </c>
      <c r="BL169" s="15" t="s">
        <v>237</v>
      </c>
      <c r="BM169" s="172" t="s">
        <v>586</v>
      </c>
    </row>
    <row r="170" spans="1:65" s="12" customFormat="1" ht="11.25">
      <c r="B170" s="174"/>
      <c r="C170" s="175"/>
      <c r="D170" s="176" t="s">
        <v>172</v>
      </c>
      <c r="E170" s="177" t="s">
        <v>35</v>
      </c>
      <c r="F170" s="178" t="s">
        <v>345</v>
      </c>
      <c r="G170" s="175"/>
      <c r="H170" s="179">
        <v>2</v>
      </c>
      <c r="I170" s="180"/>
      <c r="J170" s="175"/>
      <c r="K170" s="175"/>
      <c r="L170" s="181"/>
      <c r="M170" s="182"/>
      <c r="N170" s="183"/>
      <c r="O170" s="183"/>
      <c r="P170" s="183"/>
      <c r="Q170" s="183"/>
      <c r="R170" s="183"/>
      <c r="S170" s="183"/>
      <c r="T170" s="184"/>
      <c r="AT170" s="185" t="s">
        <v>172</v>
      </c>
      <c r="AU170" s="185" t="s">
        <v>83</v>
      </c>
      <c r="AV170" s="12" t="s">
        <v>85</v>
      </c>
      <c r="AW170" s="12" t="s">
        <v>37</v>
      </c>
      <c r="AX170" s="12" t="s">
        <v>83</v>
      </c>
      <c r="AY170" s="185" t="s">
        <v>169</v>
      </c>
    </row>
    <row r="171" spans="1:65" s="2" customFormat="1" ht="24">
      <c r="A171" s="32"/>
      <c r="B171" s="33"/>
      <c r="C171" s="206" t="s">
        <v>449</v>
      </c>
      <c r="D171" s="206" t="s">
        <v>190</v>
      </c>
      <c r="E171" s="207" t="s">
        <v>251</v>
      </c>
      <c r="F171" s="208" t="s">
        <v>252</v>
      </c>
      <c r="G171" s="209" t="s">
        <v>166</v>
      </c>
      <c r="H171" s="210">
        <v>2</v>
      </c>
      <c r="I171" s="211"/>
      <c r="J171" s="212">
        <f>ROUND(I171*H171,2)</f>
        <v>0</v>
      </c>
      <c r="K171" s="208" t="s">
        <v>167</v>
      </c>
      <c r="L171" s="37"/>
      <c r="M171" s="213" t="s">
        <v>35</v>
      </c>
      <c r="N171" s="214" t="s">
        <v>47</v>
      </c>
      <c r="O171" s="62"/>
      <c r="P171" s="170">
        <f>O171*H171</f>
        <v>0</v>
      </c>
      <c r="Q171" s="170">
        <v>0</v>
      </c>
      <c r="R171" s="170">
        <f>Q171*H171</f>
        <v>0</v>
      </c>
      <c r="S171" s="170">
        <v>0</v>
      </c>
      <c r="T171" s="171">
        <f>S171*H171</f>
        <v>0</v>
      </c>
      <c r="U171" s="32"/>
      <c r="V171" s="32"/>
      <c r="W171" s="32"/>
      <c r="X171" s="32"/>
      <c r="Y171" s="32"/>
      <c r="Z171" s="32"/>
      <c r="AA171" s="32"/>
      <c r="AB171" s="32"/>
      <c r="AC171" s="32"/>
      <c r="AD171" s="32"/>
      <c r="AE171" s="32"/>
      <c r="AR171" s="172" t="s">
        <v>237</v>
      </c>
      <c r="AT171" s="172" t="s">
        <v>190</v>
      </c>
      <c r="AU171" s="172" t="s">
        <v>83</v>
      </c>
      <c r="AY171" s="15" t="s">
        <v>169</v>
      </c>
      <c r="BE171" s="173">
        <f>IF(N171="základní",J171,0)</f>
        <v>0</v>
      </c>
      <c r="BF171" s="173">
        <f>IF(N171="snížená",J171,0)</f>
        <v>0</v>
      </c>
      <c r="BG171" s="173">
        <f>IF(N171="zákl. přenesená",J171,0)</f>
        <v>0</v>
      </c>
      <c r="BH171" s="173">
        <f>IF(N171="sníž. přenesená",J171,0)</f>
        <v>0</v>
      </c>
      <c r="BI171" s="173">
        <f>IF(N171="nulová",J171,0)</f>
        <v>0</v>
      </c>
      <c r="BJ171" s="15" t="s">
        <v>83</v>
      </c>
      <c r="BK171" s="173">
        <f>ROUND(I171*H171,2)</f>
        <v>0</v>
      </c>
      <c r="BL171" s="15" t="s">
        <v>237</v>
      </c>
      <c r="BM171" s="172" t="s">
        <v>587</v>
      </c>
    </row>
    <row r="172" spans="1:65" s="12" customFormat="1" ht="11.25">
      <c r="B172" s="174"/>
      <c r="C172" s="175"/>
      <c r="D172" s="176" t="s">
        <v>172</v>
      </c>
      <c r="E172" s="177" t="s">
        <v>35</v>
      </c>
      <c r="F172" s="178" t="s">
        <v>345</v>
      </c>
      <c r="G172" s="175"/>
      <c r="H172" s="179">
        <v>2</v>
      </c>
      <c r="I172" s="180"/>
      <c r="J172" s="175"/>
      <c r="K172" s="175"/>
      <c r="L172" s="181"/>
      <c r="M172" s="182"/>
      <c r="N172" s="183"/>
      <c r="O172" s="183"/>
      <c r="P172" s="183"/>
      <c r="Q172" s="183"/>
      <c r="R172" s="183"/>
      <c r="S172" s="183"/>
      <c r="T172" s="184"/>
      <c r="AT172" s="185" t="s">
        <v>172</v>
      </c>
      <c r="AU172" s="185" t="s">
        <v>83</v>
      </c>
      <c r="AV172" s="12" t="s">
        <v>85</v>
      </c>
      <c r="AW172" s="12" t="s">
        <v>37</v>
      </c>
      <c r="AX172" s="12" t="s">
        <v>83</v>
      </c>
      <c r="AY172" s="185" t="s">
        <v>169</v>
      </c>
    </row>
    <row r="173" spans="1:65" s="2" customFormat="1" ht="60">
      <c r="A173" s="32"/>
      <c r="B173" s="33"/>
      <c r="C173" s="206" t="s">
        <v>455</v>
      </c>
      <c r="D173" s="206" t="s">
        <v>190</v>
      </c>
      <c r="E173" s="207" t="s">
        <v>472</v>
      </c>
      <c r="F173" s="208" t="s">
        <v>473</v>
      </c>
      <c r="G173" s="209" t="s">
        <v>181</v>
      </c>
      <c r="H173" s="210">
        <v>69.497</v>
      </c>
      <c r="I173" s="211"/>
      <c r="J173" s="212">
        <f>ROUND(I173*H173,2)</f>
        <v>0</v>
      </c>
      <c r="K173" s="208" t="s">
        <v>167</v>
      </c>
      <c r="L173" s="37"/>
      <c r="M173" s="213" t="s">
        <v>35</v>
      </c>
      <c r="N173" s="214" t="s">
        <v>47</v>
      </c>
      <c r="O173" s="62"/>
      <c r="P173" s="170">
        <f>O173*H173</f>
        <v>0</v>
      </c>
      <c r="Q173" s="170">
        <v>0</v>
      </c>
      <c r="R173" s="170">
        <f>Q173*H173</f>
        <v>0</v>
      </c>
      <c r="S173" s="170">
        <v>0</v>
      </c>
      <c r="T173" s="171">
        <f>S173*H173</f>
        <v>0</v>
      </c>
      <c r="U173" s="32"/>
      <c r="V173" s="32"/>
      <c r="W173" s="32"/>
      <c r="X173" s="32"/>
      <c r="Y173" s="32"/>
      <c r="Z173" s="32"/>
      <c r="AA173" s="32"/>
      <c r="AB173" s="32"/>
      <c r="AC173" s="32"/>
      <c r="AD173" s="32"/>
      <c r="AE173" s="32"/>
      <c r="AR173" s="172" t="s">
        <v>237</v>
      </c>
      <c r="AT173" s="172" t="s">
        <v>190</v>
      </c>
      <c r="AU173" s="172" t="s">
        <v>83</v>
      </c>
      <c r="AY173" s="15" t="s">
        <v>169</v>
      </c>
      <c r="BE173" s="173">
        <f>IF(N173="základní",J173,0)</f>
        <v>0</v>
      </c>
      <c r="BF173" s="173">
        <f>IF(N173="snížená",J173,0)</f>
        <v>0</v>
      </c>
      <c r="BG173" s="173">
        <f>IF(N173="zákl. přenesená",J173,0)</f>
        <v>0</v>
      </c>
      <c r="BH173" s="173">
        <f>IF(N173="sníž. přenesená",J173,0)</f>
        <v>0</v>
      </c>
      <c r="BI173" s="173">
        <f>IF(N173="nulová",J173,0)</f>
        <v>0</v>
      </c>
      <c r="BJ173" s="15" t="s">
        <v>83</v>
      </c>
      <c r="BK173" s="173">
        <f>ROUND(I173*H173,2)</f>
        <v>0</v>
      </c>
      <c r="BL173" s="15" t="s">
        <v>237</v>
      </c>
      <c r="BM173" s="172" t="s">
        <v>588</v>
      </c>
    </row>
    <row r="174" spans="1:65" s="2" customFormat="1" ht="19.5">
      <c r="A174" s="32"/>
      <c r="B174" s="33"/>
      <c r="C174" s="34"/>
      <c r="D174" s="176" t="s">
        <v>183</v>
      </c>
      <c r="E174" s="34"/>
      <c r="F174" s="186" t="s">
        <v>538</v>
      </c>
      <c r="G174" s="34"/>
      <c r="H174" s="34"/>
      <c r="I174" s="187"/>
      <c r="J174" s="34"/>
      <c r="K174" s="34"/>
      <c r="L174" s="37"/>
      <c r="M174" s="188"/>
      <c r="N174" s="189"/>
      <c r="O174" s="62"/>
      <c r="P174" s="62"/>
      <c r="Q174" s="62"/>
      <c r="R174" s="62"/>
      <c r="S174" s="62"/>
      <c r="T174" s="63"/>
      <c r="U174" s="32"/>
      <c r="V174" s="32"/>
      <c r="W174" s="32"/>
      <c r="X174" s="32"/>
      <c r="Y174" s="32"/>
      <c r="Z174" s="32"/>
      <c r="AA174" s="32"/>
      <c r="AB174" s="32"/>
      <c r="AC174" s="32"/>
      <c r="AD174" s="32"/>
      <c r="AE174" s="32"/>
      <c r="AT174" s="15" t="s">
        <v>183</v>
      </c>
      <c r="AU174" s="15" t="s">
        <v>83</v>
      </c>
    </row>
    <row r="175" spans="1:65" s="12" customFormat="1" ht="11.25">
      <c r="B175" s="174"/>
      <c r="C175" s="175"/>
      <c r="D175" s="176" t="s">
        <v>172</v>
      </c>
      <c r="E175" s="177" t="s">
        <v>35</v>
      </c>
      <c r="F175" s="178" t="s">
        <v>640</v>
      </c>
      <c r="G175" s="175"/>
      <c r="H175" s="179">
        <v>69.497</v>
      </c>
      <c r="I175" s="180"/>
      <c r="J175" s="175"/>
      <c r="K175" s="175"/>
      <c r="L175" s="181"/>
      <c r="M175" s="182"/>
      <c r="N175" s="183"/>
      <c r="O175" s="183"/>
      <c r="P175" s="183"/>
      <c r="Q175" s="183"/>
      <c r="R175" s="183"/>
      <c r="S175" s="183"/>
      <c r="T175" s="184"/>
      <c r="AT175" s="185" t="s">
        <v>172</v>
      </c>
      <c r="AU175" s="185" t="s">
        <v>83</v>
      </c>
      <c r="AV175" s="12" t="s">
        <v>85</v>
      </c>
      <c r="AW175" s="12" t="s">
        <v>37</v>
      </c>
      <c r="AX175" s="12" t="s">
        <v>83</v>
      </c>
      <c r="AY175" s="185" t="s">
        <v>169</v>
      </c>
    </row>
    <row r="176" spans="1:65" s="2" customFormat="1" ht="24">
      <c r="A176" s="32"/>
      <c r="B176" s="33"/>
      <c r="C176" s="206" t="s">
        <v>458</v>
      </c>
      <c r="D176" s="206" t="s">
        <v>190</v>
      </c>
      <c r="E176" s="207" t="s">
        <v>275</v>
      </c>
      <c r="F176" s="208" t="s">
        <v>276</v>
      </c>
      <c r="G176" s="209" t="s">
        <v>181</v>
      </c>
      <c r="H176" s="210">
        <v>18.751999999999999</v>
      </c>
      <c r="I176" s="211"/>
      <c r="J176" s="212">
        <f>ROUND(I176*H176,2)</f>
        <v>0</v>
      </c>
      <c r="K176" s="208" t="s">
        <v>167</v>
      </c>
      <c r="L176" s="37"/>
      <c r="M176" s="213" t="s">
        <v>35</v>
      </c>
      <c r="N176" s="214" t="s">
        <v>47</v>
      </c>
      <c r="O176" s="62"/>
      <c r="P176" s="170">
        <f>O176*H176</f>
        <v>0</v>
      </c>
      <c r="Q176" s="170">
        <v>0</v>
      </c>
      <c r="R176" s="170">
        <f>Q176*H176</f>
        <v>0</v>
      </c>
      <c r="S176" s="170">
        <v>0</v>
      </c>
      <c r="T176" s="171">
        <f>S176*H176</f>
        <v>0</v>
      </c>
      <c r="U176" s="32"/>
      <c r="V176" s="32"/>
      <c r="W176" s="32"/>
      <c r="X176" s="32"/>
      <c r="Y176" s="32"/>
      <c r="Z176" s="32"/>
      <c r="AA176" s="32"/>
      <c r="AB176" s="32"/>
      <c r="AC176" s="32"/>
      <c r="AD176" s="32"/>
      <c r="AE176" s="32"/>
      <c r="AR176" s="172" t="s">
        <v>237</v>
      </c>
      <c r="AT176" s="172" t="s">
        <v>190</v>
      </c>
      <c r="AU176" s="172" t="s">
        <v>83</v>
      </c>
      <c r="AY176" s="15" t="s">
        <v>169</v>
      </c>
      <c r="BE176" s="173">
        <f>IF(N176="základní",J176,0)</f>
        <v>0</v>
      </c>
      <c r="BF176" s="173">
        <f>IF(N176="snížená",J176,0)</f>
        <v>0</v>
      </c>
      <c r="BG176" s="173">
        <f>IF(N176="zákl. přenesená",J176,0)</f>
        <v>0</v>
      </c>
      <c r="BH176" s="173">
        <f>IF(N176="sníž. přenesená",J176,0)</f>
        <v>0</v>
      </c>
      <c r="BI176" s="173">
        <f>IF(N176="nulová",J176,0)</f>
        <v>0</v>
      </c>
      <c r="BJ176" s="15" t="s">
        <v>83</v>
      </c>
      <c r="BK176" s="173">
        <f>ROUND(I176*H176,2)</f>
        <v>0</v>
      </c>
      <c r="BL176" s="15" t="s">
        <v>237</v>
      </c>
      <c r="BM176" s="172" t="s">
        <v>468</v>
      </c>
    </row>
    <row r="177" spans="1:65" s="2" customFormat="1" ht="19.5">
      <c r="A177" s="32"/>
      <c r="B177" s="33"/>
      <c r="C177" s="34"/>
      <c r="D177" s="176" t="s">
        <v>183</v>
      </c>
      <c r="E177" s="34"/>
      <c r="F177" s="186" t="s">
        <v>469</v>
      </c>
      <c r="G177" s="34"/>
      <c r="H177" s="34"/>
      <c r="I177" s="187"/>
      <c r="J177" s="34"/>
      <c r="K177" s="34"/>
      <c r="L177" s="37"/>
      <c r="M177" s="188"/>
      <c r="N177" s="189"/>
      <c r="O177" s="62"/>
      <c r="P177" s="62"/>
      <c r="Q177" s="62"/>
      <c r="R177" s="62"/>
      <c r="S177" s="62"/>
      <c r="T177" s="63"/>
      <c r="U177" s="32"/>
      <c r="V177" s="32"/>
      <c r="W177" s="32"/>
      <c r="X177" s="32"/>
      <c r="Y177" s="32"/>
      <c r="Z177" s="32"/>
      <c r="AA177" s="32"/>
      <c r="AB177" s="32"/>
      <c r="AC177" s="32"/>
      <c r="AD177" s="32"/>
      <c r="AE177" s="32"/>
      <c r="AT177" s="15" t="s">
        <v>183</v>
      </c>
      <c r="AU177" s="15" t="s">
        <v>83</v>
      </c>
    </row>
    <row r="178" spans="1:65" s="12" customFormat="1" ht="11.25">
      <c r="B178" s="174"/>
      <c r="C178" s="175"/>
      <c r="D178" s="176" t="s">
        <v>172</v>
      </c>
      <c r="E178" s="177" t="s">
        <v>35</v>
      </c>
      <c r="F178" s="178" t="s">
        <v>641</v>
      </c>
      <c r="G178" s="175"/>
      <c r="H178" s="179">
        <v>18.751999999999999</v>
      </c>
      <c r="I178" s="180"/>
      <c r="J178" s="175"/>
      <c r="K178" s="175"/>
      <c r="L178" s="181"/>
      <c r="M178" s="182"/>
      <c r="N178" s="183"/>
      <c r="O178" s="183"/>
      <c r="P178" s="183"/>
      <c r="Q178" s="183"/>
      <c r="R178" s="183"/>
      <c r="S178" s="183"/>
      <c r="T178" s="184"/>
      <c r="AT178" s="185" t="s">
        <v>172</v>
      </c>
      <c r="AU178" s="185" t="s">
        <v>83</v>
      </c>
      <c r="AV178" s="12" t="s">
        <v>85</v>
      </c>
      <c r="AW178" s="12" t="s">
        <v>37</v>
      </c>
      <c r="AX178" s="12" t="s">
        <v>83</v>
      </c>
      <c r="AY178" s="185" t="s">
        <v>169</v>
      </c>
    </row>
    <row r="179" spans="1:65" s="2" customFormat="1" ht="60">
      <c r="A179" s="32"/>
      <c r="B179" s="33"/>
      <c r="C179" s="206" t="s">
        <v>460</v>
      </c>
      <c r="D179" s="206" t="s">
        <v>190</v>
      </c>
      <c r="E179" s="207" t="s">
        <v>280</v>
      </c>
      <c r="F179" s="208" t="s">
        <v>281</v>
      </c>
      <c r="G179" s="209" t="s">
        <v>181</v>
      </c>
      <c r="H179" s="210">
        <v>9.2999999999999999E-2</v>
      </c>
      <c r="I179" s="211"/>
      <c r="J179" s="212">
        <f>ROUND(I179*H179,2)</f>
        <v>0</v>
      </c>
      <c r="K179" s="208" t="s">
        <v>167</v>
      </c>
      <c r="L179" s="37"/>
      <c r="M179" s="213" t="s">
        <v>35</v>
      </c>
      <c r="N179" s="214" t="s">
        <v>47</v>
      </c>
      <c r="O179" s="62"/>
      <c r="P179" s="170">
        <f>O179*H179</f>
        <v>0</v>
      </c>
      <c r="Q179" s="170">
        <v>0</v>
      </c>
      <c r="R179" s="170">
        <f>Q179*H179</f>
        <v>0</v>
      </c>
      <c r="S179" s="170">
        <v>0</v>
      </c>
      <c r="T179" s="171">
        <f>S179*H179</f>
        <v>0</v>
      </c>
      <c r="U179" s="32"/>
      <c r="V179" s="32"/>
      <c r="W179" s="32"/>
      <c r="X179" s="32"/>
      <c r="Y179" s="32"/>
      <c r="Z179" s="32"/>
      <c r="AA179" s="32"/>
      <c r="AB179" s="32"/>
      <c r="AC179" s="32"/>
      <c r="AD179" s="32"/>
      <c r="AE179" s="32"/>
      <c r="AR179" s="172" t="s">
        <v>237</v>
      </c>
      <c r="AT179" s="172" t="s">
        <v>190</v>
      </c>
      <c r="AU179" s="172" t="s">
        <v>83</v>
      </c>
      <c r="AY179" s="15" t="s">
        <v>169</v>
      </c>
      <c r="BE179" s="173">
        <f>IF(N179="základní",J179,0)</f>
        <v>0</v>
      </c>
      <c r="BF179" s="173">
        <f>IF(N179="snížená",J179,0)</f>
        <v>0</v>
      </c>
      <c r="BG179" s="173">
        <f>IF(N179="zákl. přenesená",J179,0)</f>
        <v>0</v>
      </c>
      <c r="BH179" s="173">
        <f>IF(N179="sníž. přenesená",J179,0)</f>
        <v>0</v>
      </c>
      <c r="BI179" s="173">
        <f>IF(N179="nulová",J179,0)</f>
        <v>0</v>
      </c>
      <c r="BJ179" s="15" t="s">
        <v>83</v>
      </c>
      <c r="BK179" s="173">
        <f>ROUND(I179*H179,2)</f>
        <v>0</v>
      </c>
      <c r="BL179" s="15" t="s">
        <v>237</v>
      </c>
      <c r="BM179" s="172" t="s">
        <v>282</v>
      </c>
    </row>
    <row r="180" spans="1:65" s="2" customFormat="1" ht="19.5">
      <c r="A180" s="32"/>
      <c r="B180" s="33"/>
      <c r="C180" s="34"/>
      <c r="D180" s="176" t="s">
        <v>183</v>
      </c>
      <c r="E180" s="34"/>
      <c r="F180" s="186" t="s">
        <v>465</v>
      </c>
      <c r="G180" s="34"/>
      <c r="H180" s="34"/>
      <c r="I180" s="187"/>
      <c r="J180" s="34"/>
      <c r="K180" s="34"/>
      <c r="L180" s="37"/>
      <c r="M180" s="188"/>
      <c r="N180" s="189"/>
      <c r="O180" s="62"/>
      <c r="P180" s="62"/>
      <c r="Q180" s="62"/>
      <c r="R180" s="62"/>
      <c r="S180" s="62"/>
      <c r="T180" s="63"/>
      <c r="U180" s="32"/>
      <c r="V180" s="32"/>
      <c r="W180" s="32"/>
      <c r="X180" s="32"/>
      <c r="Y180" s="32"/>
      <c r="Z180" s="32"/>
      <c r="AA180" s="32"/>
      <c r="AB180" s="32"/>
      <c r="AC180" s="32"/>
      <c r="AD180" s="32"/>
      <c r="AE180" s="32"/>
      <c r="AT180" s="15" t="s">
        <v>183</v>
      </c>
      <c r="AU180" s="15" t="s">
        <v>83</v>
      </c>
    </row>
    <row r="181" spans="1:65" s="12" customFormat="1" ht="11.25">
      <c r="B181" s="174"/>
      <c r="C181" s="175"/>
      <c r="D181" s="176" t="s">
        <v>172</v>
      </c>
      <c r="E181" s="177" t="s">
        <v>35</v>
      </c>
      <c r="F181" s="178" t="s">
        <v>642</v>
      </c>
      <c r="G181" s="175"/>
      <c r="H181" s="179">
        <v>9.2999999999999999E-2</v>
      </c>
      <c r="I181" s="180"/>
      <c r="J181" s="175"/>
      <c r="K181" s="175"/>
      <c r="L181" s="181"/>
      <c r="M181" s="182"/>
      <c r="N181" s="183"/>
      <c r="O181" s="183"/>
      <c r="P181" s="183"/>
      <c r="Q181" s="183"/>
      <c r="R181" s="183"/>
      <c r="S181" s="183"/>
      <c r="T181" s="184"/>
      <c r="AT181" s="185" t="s">
        <v>172</v>
      </c>
      <c r="AU181" s="185" t="s">
        <v>83</v>
      </c>
      <c r="AV181" s="12" t="s">
        <v>85</v>
      </c>
      <c r="AW181" s="12" t="s">
        <v>37</v>
      </c>
      <c r="AX181" s="12" t="s">
        <v>83</v>
      </c>
      <c r="AY181" s="185" t="s">
        <v>169</v>
      </c>
    </row>
    <row r="182" spans="1:65" s="2" customFormat="1" ht="44.25" customHeight="1">
      <c r="A182" s="32"/>
      <c r="B182" s="33"/>
      <c r="C182" s="206" t="s">
        <v>464</v>
      </c>
      <c r="D182" s="206" t="s">
        <v>190</v>
      </c>
      <c r="E182" s="207" t="s">
        <v>292</v>
      </c>
      <c r="F182" s="208" t="s">
        <v>293</v>
      </c>
      <c r="G182" s="209" t="s">
        <v>181</v>
      </c>
      <c r="H182" s="210">
        <v>12.263999999999999</v>
      </c>
      <c r="I182" s="211"/>
      <c r="J182" s="212">
        <f>ROUND(I182*H182,2)</f>
        <v>0</v>
      </c>
      <c r="K182" s="208" t="s">
        <v>167</v>
      </c>
      <c r="L182" s="37"/>
      <c r="M182" s="213" t="s">
        <v>35</v>
      </c>
      <c r="N182" s="214" t="s">
        <v>47</v>
      </c>
      <c r="O182" s="62"/>
      <c r="P182" s="170">
        <f>O182*H182</f>
        <v>0</v>
      </c>
      <c r="Q182" s="170">
        <v>0</v>
      </c>
      <c r="R182" s="170">
        <f>Q182*H182</f>
        <v>0</v>
      </c>
      <c r="S182" s="170">
        <v>0</v>
      </c>
      <c r="T182" s="171">
        <f>S182*H182</f>
        <v>0</v>
      </c>
      <c r="U182" s="32"/>
      <c r="V182" s="32"/>
      <c r="W182" s="32"/>
      <c r="X182" s="32"/>
      <c r="Y182" s="32"/>
      <c r="Z182" s="32"/>
      <c r="AA182" s="32"/>
      <c r="AB182" s="32"/>
      <c r="AC182" s="32"/>
      <c r="AD182" s="32"/>
      <c r="AE182" s="32"/>
      <c r="AR182" s="172" t="s">
        <v>237</v>
      </c>
      <c r="AT182" s="172" t="s">
        <v>190</v>
      </c>
      <c r="AU182" s="172" t="s">
        <v>83</v>
      </c>
      <c r="AY182" s="15" t="s">
        <v>169</v>
      </c>
      <c r="BE182" s="173">
        <f>IF(N182="základní",J182,0)</f>
        <v>0</v>
      </c>
      <c r="BF182" s="173">
        <f>IF(N182="snížená",J182,0)</f>
        <v>0</v>
      </c>
      <c r="BG182" s="173">
        <f>IF(N182="zákl. přenesená",J182,0)</f>
        <v>0</v>
      </c>
      <c r="BH182" s="173">
        <f>IF(N182="sníž. přenesená",J182,0)</f>
        <v>0</v>
      </c>
      <c r="BI182" s="173">
        <f>IF(N182="nulová",J182,0)</f>
        <v>0</v>
      </c>
      <c r="BJ182" s="15" t="s">
        <v>83</v>
      </c>
      <c r="BK182" s="173">
        <f>ROUND(I182*H182,2)</f>
        <v>0</v>
      </c>
      <c r="BL182" s="15" t="s">
        <v>237</v>
      </c>
      <c r="BM182" s="172" t="s">
        <v>643</v>
      </c>
    </row>
    <row r="183" spans="1:65" s="2" customFormat="1" ht="19.5">
      <c r="A183" s="32"/>
      <c r="B183" s="33"/>
      <c r="C183" s="34"/>
      <c r="D183" s="176" t="s">
        <v>183</v>
      </c>
      <c r="E183" s="34"/>
      <c r="F183" s="186" t="s">
        <v>644</v>
      </c>
      <c r="G183" s="34"/>
      <c r="H183" s="34"/>
      <c r="I183" s="187"/>
      <c r="J183" s="34"/>
      <c r="K183" s="34"/>
      <c r="L183" s="37"/>
      <c r="M183" s="188"/>
      <c r="N183" s="189"/>
      <c r="O183" s="62"/>
      <c r="P183" s="62"/>
      <c r="Q183" s="62"/>
      <c r="R183" s="62"/>
      <c r="S183" s="62"/>
      <c r="T183" s="63"/>
      <c r="U183" s="32"/>
      <c r="V183" s="32"/>
      <c r="W183" s="32"/>
      <c r="X183" s="32"/>
      <c r="Y183" s="32"/>
      <c r="Z183" s="32"/>
      <c r="AA183" s="32"/>
      <c r="AB183" s="32"/>
      <c r="AC183" s="32"/>
      <c r="AD183" s="32"/>
      <c r="AE183" s="32"/>
      <c r="AT183" s="15" t="s">
        <v>183</v>
      </c>
      <c r="AU183" s="15" t="s">
        <v>83</v>
      </c>
    </row>
    <row r="184" spans="1:65" s="12" customFormat="1" ht="11.25">
      <c r="B184" s="174"/>
      <c r="C184" s="175"/>
      <c r="D184" s="176" t="s">
        <v>172</v>
      </c>
      <c r="E184" s="177" t="s">
        <v>35</v>
      </c>
      <c r="F184" s="178" t="s">
        <v>645</v>
      </c>
      <c r="G184" s="175"/>
      <c r="H184" s="179">
        <v>12.263999999999999</v>
      </c>
      <c r="I184" s="180"/>
      <c r="J184" s="175"/>
      <c r="K184" s="175"/>
      <c r="L184" s="181"/>
      <c r="M184" s="182"/>
      <c r="N184" s="183"/>
      <c r="O184" s="183"/>
      <c r="P184" s="183"/>
      <c r="Q184" s="183"/>
      <c r="R184" s="183"/>
      <c r="S184" s="183"/>
      <c r="T184" s="184"/>
      <c r="AT184" s="185" t="s">
        <v>172</v>
      </c>
      <c r="AU184" s="185" t="s">
        <v>83</v>
      </c>
      <c r="AV184" s="12" t="s">
        <v>85</v>
      </c>
      <c r="AW184" s="12" t="s">
        <v>37</v>
      </c>
      <c r="AX184" s="12" t="s">
        <v>83</v>
      </c>
      <c r="AY184" s="185" t="s">
        <v>169</v>
      </c>
    </row>
    <row r="185" spans="1:65" s="2" customFormat="1" ht="66.75" customHeight="1">
      <c r="A185" s="32"/>
      <c r="B185" s="33"/>
      <c r="C185" s="206" t="s">
        <v>467</v>
      </c>
      <c r="D185" s="206" t="s">
        <v>190</v>
      </c>
      <c r="E185" s="207" t="s">
        <v>646</v>
      </c>
      <c r="F185" s="208" t="s">
        <v>647</v>
      </c>
      <c r="G185" s="209" t="s">
        <v>181</v>
      </c>
      <c r="H185" s="210">
        <v>12.263999999999999</v>
      </c>
      <c r="I185" s="211"/>
      <c r="J185" s="212">
        <f>ROUND(I185*H185,2)</f>
        <v>0</v>
      </c>
      <c r="K185" s="208" t="s">
        <v>167</v>
      </c>
      <c r="L185" s="37"/>
      <c r="M185" s="213" t="s">
        <v>35</v>
      </c>
      <c r="N185" s="214" t="s">
        <v>47</v>
      </c>
      <c r="O185" s="62"/>
      <c r="P185" s="170">
        <f>O185*H185</f>
        <v>0</v>
      </c>
      <c r="Q185" s="170">
        <v>0</v>
      </c>
      <c r="R185" s="170">
        <f>Q185*H185</f>
        <v>0</v>
      </c>
      <c r="S185" s="170">
        <v>0</v>
      </c>
      <c r="T185" s="171">
        <f>S185*H185</f>
        <v>0</v>
      </c>
      <c r="U185" s="32"/>
      <c r="V185" s="32"/>
      <c r="W185" s="32"/>
      <c r="X185" s="32"/>
      <c r="Y185" s="32"/>
      <c r="Z185" s="32"/>
      <c r="AA185" s="32"/>
      <c r="AB185" s="32"/>
      <c r="AC185" s="32"/>
      <c r="AD185" s="32"/>
      <c r="AE185" s="32"/>
      <c r="AR185" s="172" t="s">
        <v>237</v>
      </c>
      <c r="AT185" s="172" t="s">
        <v>190</v>
      </c>
      <c r="AU185" s="172" t="s">
        <v>83</v>
      </c>
      <c r="AY185" s="15" t="s">
        <v>169</v>
      </c>
      <c r="BE185" s="173">
        <f>IF(N185="základní",J185,0)</f>
        <v>0</v>
      </c>
      <c r="BF185" s="173">
        <f>IF(N185="snížená",J185,0)</f>
        <v>0</v>
      </c>
      <c r="BG185" s="173">
        <f>IF(N185="zákl. přenesená",J185,0)</f>
        <v>0</v>
      </c>
      <c r="BH185" s="173">
        <f>IF(N185="sníž. přenesená",J185,0)</f>
        <v>0</v>
      </c>
      <c r="BI185" s="173">
        <f>IF(N185="nulová",J185,0)</f>
        <v>0</v>
      </c>
      <c r="BJ185" s="15" t="s">
        <v>83</v>
      </c>
      <c r="BK185" s="173">
        <f>ROUND(I185*H185,2)</f>
        <v>0</v>
      </c>
      <c r="BL185" s="15" t="s">
        <v>237</v>
      </c>
      <c r="BM185" s="172" t="s">
        <v>648</v>
      </c>
    </row>
    <row r="186" spans="1:65" s="2" customFormat="1" ht="19.5">
      <c r="A186" s="32"/>
      <c r="B186" s="33"/>
      <c r="C186" s="34"/>
      <c r="D186" s="176" t="s">
        <v>183</v>
      </c>
      <c r="E186" s="34"/>
      <c r="F186" s="186" t="s">
        <v>644</v>
      </c>
      <c r="G186" s="34"/>
      <c r="H186" s="34"/>
      <c r="I186" s="187"/>
      <c r="J186" s="34"/>
      <c r="K186" s="34"/>
      <c r="L186" s="37"/>
      <c r="M186" s="188"/>
      <c r="N186" s="189"/>
      <c r="O186" s="62"/>
      <c r="P186" s="62"/>
      <c r="Q186" s="62"/>
      <c r="R186" s="62"/>
      <c r="S186" s="62"/>
      <c r="T186" s="63"/>
      <c r="U186" s="32"/>
      <c r="V186" s="32"/>
      <c r="W186" s="32"/>
      <c r="X186" s="32"/>
      <c r="Y186" s="32"/>
      <c r="Z186" s="32"/>
      <c r="AA186" s="32"/>
      <c r="AB186" s="32"/>
      <c r="AC186" s="32"/>
      <c r="AD186" s="32"/>
      <c r="AE186" s="32"/>
      <c r="AT186" s="15" t="s">
        <v>183</v>
      </c>
      <c r="AU186" s="15" t="s">
        <v>83</v>
      </c>
    </row>
    <row r="187" spans="1:65" s="12" customFormat="1" ht="11.25">
      <c r="B187" s="174"/>
      <c r="C187" s="175"/>
      <c r="D187" s="176" t="s">
        <v>172</v>
      </c>
      <c r="E187" s="177" t="s">
        <v>35</v>
      </c>
      <c r="F187" s="178" t="s">
        <v>645</v>
      </c>
      <c r="G187" s="175"/>
      <c r="H187" s="179">
        <v>12.263999999999999</v>
      </c>
      <c r="I187" s="180"/>
      <c r="J187" s="175"/>
      <c r="K187" s="175"/>
      <c r="L187" s="181"/>
      <c r="M187" s="182"/>
      <c r="N187" s="183"/>
      <c r="O187" s="183"/>
      <c r="P187" s="183"/>
      <c r="Q187" s="183"/>
      <c r="R187" s="183"/>
      <c r="S187" s="183"/>
      <c r="T187" s="184"/>
      <c r="AT187" s="185" t="s">
        <v>172</v>
      </c>
      <c r="AU187" s="185" t="s">
        <v>83</v>
      </c>
      <c r="AV187" s="12" t="s">
        <v>85</v>
      </c>
      <c r="AW187" s="12" t="s">
        <v>37</v>
      </c>
      <c r="AX187" s="12" t="s">
        <v>83</v>
      </c>
      <c r="AY187" s="185" t="s">
        <v>169</v>
      </c>
    </row>
    <row r="188" spans="1:65" s="2" customFormat="1" ht="60">
      <c r="A188" s="32"/>
      <c r="B188" s="33"/>
      <c r="C188" s="206" t="s">
        <v>471</v>
      </c>
      <c r="D188" s="206" t="s">
        <v>190</v>
      </c>
      <c r="E188" s="207" t="s">
        <v>280</v>
      </c>
      <c r="F188" s="208" t="s">
        <v>281</v>
      </c>
      <c r="G188" s="209" t="s">
        <v>181</v>
      </c>
      <c r="H188" s="210">
        <v>18.399999999999999</v>
      </c>
      <c r="I188" s="211"/>
      <c r="J188" s="212">
        <f>ROUND(I188*H188,2)</f>
        <v>0</v>
      </c>
      <c r="K188" s="208" t="s">
        <v>167</v>
      </c>
      <c r="L188" s="37"/>
      <c r="M188" s="213" t="s">
        <v>35</v>
      </c>
      <c r="N188" s="214" t="s">
        <v>47</v>
      </c>
      <c r="O188" s="62"/>
      <c r="P188" s="170">
        <f>O188*H188</f>
        <v>0</v>
      </c>
      <c r="Q188" s="170">
        <v>0</v>
      </c>
      <c r="R188" s="170">
        <f>Q188*H188</f>
        <v>0</v>
      </c>
      <c r="S188" s="170">
        <v>0</v>
      </c>
      <c r="T188" s="171">
        <f>S188*H188</f>
        <v>0</v>
      </c>
      <c r="U188" s="32"/>
      <c r="V188" s="32"/>
      <c r="W188" s="32"/>
      <c r="X188" s="32"/>
      <c r="Y188" s="32"/>
      <c r="Z188" s="32"/>
      <c r="AA188" s="32"/>
      <c r="AB188" s="32"/>
      <c r="AC188" s="32"/>
      <c r="AD188" s="32"/>
      <c r="AE188" s="32"/>
      <c r="AR188" s="172" t="s">
        <v>237</v>
      </c>
      <c r="AT188" s="172" t="s">
        <v>190</v>
      </c>
      <c r="AU188" s="172" t="s">
        <v>83</v>
      </c>
      <c r="AY188" s="15" t="s">
        <v>169</v>
      </c>
      <c r="BE188" s="173">
        <f>IF(N188="základní",J188,0)</f>
        <v>0</v>
      </c>
      <c r="BF188" s="173">
        <f>IF(N188="snížená",J188,0)</f>
        <v>0</v>
      </c>
      <c r="BG188" s="173">
        <f>IF(N188="zákl. přenesená",J188,0)</f>
        <v>0</v>
      </c>
      <c r="BH188" s="173">
        <f>IF(N188="sníž. přenesená",J188,0)</f>
        <v>0</v>
      </c>
      <c r="BI188" s="173">
        <f>IF(N188="nulová",J188,0)</f>
        <v>0</v>
      </c>
      <c r="BJ188" s="15" t="s">
        <v>83</v>
      </c>
      <c r="BK188" s="173">
        <f>ROUND(I188*H188,2)</f>
        <v>0</v>
      </c>
      <c r="BL188" s="15" t="s">
        <v>237</v>
      </c>
      <c r="BM188" s="172" t="s">
        <v>592</v>
      </c>
    </row>
    <row r="189" spans="1:65" s="2" customFormat="1" ht="19.5">
      <c r="A189" s="32"/>
      <c r="B189" s="33"/>
      <c r="C189" s="34"/>
      <c r="D189" s="176" t="s">
        <v>183</v>
      </c>
      <c r="E189" s="34"/>
      <c r="F189" s="186" t="s">
        <v>649</v>
      </c>
      <c r="G189" s="34"/>
      <c r="H189" s="34"/>
      <c r="I189" s="187"/>
      <c r="J189" s="34"/>
      <c r="K189" s="34"/>
      <c r="L189" s="37"/>
      <c r="M189" s="188"/>
      <c r="N189" s="189"/>
      <c r="O189" s="62"/>
      <c r="P189" s="62"/>
      <c r="Q189" s="62"/>
      <c r="R189" s="62"/>
      <c r="S189" s="62"/>
      <c r="T189" s="63"/>
      <c r="U189" s="32"/>
      <c r="V189" s="32"/>
      <c r="W189" s="32"/>
      <c r="X189" s="32"/>
      <c r="Y189" s="32"/>
      <c r="Z189" s="32"/>
      <c r="AA189" s="32"/>
      <c r="AB189" s="32"/>
      <c r="AC189" s="32"/>
      <c r="AD189" s="32"/>
      <c r="AE189" s="32"/>
      <c r="AT189" s="15" t="s">
        <v>183</v>
      </c>
      <c r="AU189" s="15" t="s">
        <v>83</v>
      </c>
    </row>
    <row r="190" spans="1:65" s="12" customFormat="1" ht="11.25">
      <c r="B190" s="174"/>
      <c r="C190" s="175"/>
      <c r="D190" s="176" t="s">
        <v>172</v>
      </c>
      <c r="E190" s="177" t="s">
        <v>35</v>
      </c>
      <c r="F190" s="178" t="s">
        <v>650</v>
      </c>
      <c r="G190" s="175"/>
      <c r="H190" s="179">
        <v>18.399999999999999</v>
      </c>
      <c r="I190" s="180"/>
      <c r="J190" s="175"/>
      <c r="K190" s="175"/>
      <c r="L190" s="181"/>
      <c r="M190" s="182"/>
      <c r="N190" s="183"/>
      <c r="O190" s="183"/>
      <c r="P190" s="183"/>
      <c r="Q190" s="183"/>
      <c r="R190" s="183"/>
      <c r="S190" s="183"/>
      <c r="T190" s="184"/>
      <c r="AT190" s="185" t="s">
        <v>172</v>
      </c>
      <c r="AU190" s="185" t="s">
        <v>83</v>
      </c>
      <c r="AV190" s="12" t="s">
        <v>85</v>
      </c>
      <c r="AW190" s="12" t="s">
        <v>37</v>
      </c>
      <c r="AX190" s="12" t="s">
        <v>83</v>
      </c>
      <c r="AY190" s="185" t="s">
        <v>169</v>
      </c>
    </row>
    <row r="191" spans="1:65" s="2" customFormat="1" ht="60">
      <c r="A191" s="32"/>
      <c r="B191" s="33"/>
      <c r="C191" s="206" t="s">
        <v>477</v>
      </c>
      <c r="D191" s="206" t="s">
        <v>190</v>
      </c>
      <c r="E191" s="207" t="s">
        <v>478</v>
      </c>
      <c r="F191" s="208" t="s">
        <v>479</v>
      </c>
      <c r="G191" s="209" t="s">
        <v>181</v>
      </c>
      <c r="H191" s="210">
        <v>159.62100000000001</v>
      </c>
      <c r="I191" s="211"/>
      <c r="J191" s="212">
        <f>ROUND(I191*H191,2)</f>
        <v>0</v>
      </c>
      <c r="K191" s="208" t="s">
        <v>167</v>
      </c>
      <c r="L191" s="37"/>
      <c r="M191" s="213" t="s">
        <v>35</v>
      </c>
      <c r="N191" s="214" t="s">
        <v>47</v>
      </c>
      <c r="O191" s="62"/>
      <c r="P191" s="170">
        <f>O191*H191</f>
        <v>0</v>
      </c>
      <c r="Q191" s="170">
        <v>0</v>
      </c>
      <c r="R191" s="170">
        <f>Q191*H191</f>
        <v>0</v>
      </c>
      <c r="S191" s="170">
        <v>0</v>
      </c>
      <c r="T191" s="171">
        <f>S191*H191</f>
        <v>0</v>
      </c>
      <c r="U191" s="32"/>
      <c r="V191" s="32"/>
      <c r="W191" s="32"/>
      <c r="X191" s="32"/>
      <c r="Y191" s="32"/>
      <c r="Z191" s="32"/>
      <c r="AA191" s="32"/>
      <c r="AB191" s="32"/>
      <c r="AC191" s="32"/>
      <c r="AD191" s="32"/>
      <c r="AE191" s="32"/>
      <c r="AR191" s="172" t="s">
        <v>237</v>
      </c>
      <c r="AT191" s="172" t="s">
        <v>190</v>
      </c>
      <c r="AU191" s="172" t="s">
        <v>83</v>
      </c>
      <c r="AY191" s="15" t="s">
        <v>169</v>
      </c>
      <c r="BE191" s="173">
        <f>IF(N191="základní",J191,0)</f>
        <v>0</v>
      </c>
      <c r="BF191" s="173">
        <f>IF(N191="snížená",J191,0)</f>
        <v>0</v>
      </c>
      <c r="BG191" s="173">
        <f>IF(N191="zákl. přenesená",J191,0)</f>
        <v>0</v>
      </c>
      <c r="BH191" s="173">
        <f>IF(N191="sníž. přenesená",J191,0)</f>
        <v>0</v>
      </c>
      <c r="BI191" s="173">
        <f>IF(N191="nulová",J191,0)</f>
        <v>0</v>
      </c>
      <c r="BJ191" s="15" t="s">
        <v>83</v>
      </c>
      <c r="BK191" s="173">
        <f>ROUND(I191*H191,2)</f>
        <v>0</v>
      </c>
      <c r="BL191" s="15" t="s">
        <v>237</v>
      </c>
      <c r="BM191" s="172" t="s">
        <v>595</v>
      </c>
    </row>
    <row r="192" spans="1:65" s="2" customFormat="1" ht="19.5">
      <c r="A192" s="32"/>
      <c r="B192" s="33"/>
      <c r="C192" s="34"/>
      <c r="D192" s="176" t="s">
        <v>183</v>
      </c>
      <c r="E192" s="34"/>
      <c r="F192" s="186" t="s">
        <v>481</v>
      </c>
      <c r="G192" s="34"/>
      <c r="H192" s="34"/>
      <c r="I192" s="187"/>
      <c r="J192" s="34"/>
      <c r="K192" s="34"/>
      <c r="L192" s="37"/>
      <c r="M192" s="188"/>
      <c r="N192" s="189"/>
      <c r="O192" s="62"/>
      <c r="P192" s="62"/>
      <c r="Q192" s="62"/>
      <c r="R192" s="62"/>
      <c r="S192" s="62"/>
      <c r="T192" s="63"/>
      <c r="U192" s="32"/>
      <c r="V192" s="32"/>
      <c r="W192" s="32"/>
      <c r="X192" s="32"/>
      <c r="Y192" s="32"/>
      <c r="Z192" s="32"/>
      <c r="AA192" s="32"/>
      <c r="AB192" s="32"/>
      <c r="AC192" s="32"/>
      <c r="AD192" s="32"/>
      <c r="AE192" s="32"/>
      <c r="AT192" s="15" t="s">
        <v>183</v>
      </c>
      <c r="AU192" s="15" t="s">
        <v>83</v>
      </c>
    </row>
    <row r="193" spans="1:65" s="12" customFormat="1" ht="11.25">
      <c r="B193" s="174"/>
      <c r="C193" s="175"/>
      <c r="D193" s="176" t="s">
        <v>172</v>
      </c>
      <c r="E193" s="177" t="s">
        <v>35</v>
      </c>
      <c r="F193" s="178" t="s">
        <v>651</v>
      </c>
      <c r="G193" s="175"/>
      <c r="H193" s="179">
        <v>159.62100000000001</v>
      </c>
      <c r="I193" s="180"/>
      <c r="J193" s="175"/>
      <c r="K193" s="175"/>
      <c r="L193" s="181"/>
      <c r="M193" s="182"/>
      <c r="N193" s="183"/>
      <c r="O193" s="183"/>
      <c r="P193" s="183"/>
      <c r="Q193" s="183"/>
      <c r="R193" s="183"/>
      <c r="S193" s="183"/>
      <c r="T193" s="184"/>
      <c r="AT193" s="185" t="s">
        <v>172</v>
      </c>
      <c r="AU193" s="185" t="s">
        <v>83</v>
      </c>
      <c r="AV193" s="12" t="s">
        <v>85</v>
      </c>
      <c r="AW193" s="12" t="s">
        <v>37</v>
      </c>
      <c r="AX193" s="12" t="s">
        <v>83</v>
      </c>
      <c r="AY193" s="185" t="s">
        <v>169</v>
      </c>
    </row>
    <row r="194" spans="1:65" s="2" customFormat="1" ht="48">
      <c r="A194" s="32"/>
      <c r="B194" s="33"/>
      <c r="C194" s="206" t="s">
        <v>483</v>
      </c>
      <c r="D194" s="206" t="s">
        <v>190</v>
      </c>
      <c r="E194" s="207" t="s">
        <v>484</v>
      </c>
      <c r="F194" s="208" t="s">
        <v>485</v>
      </c>
      <c r="G194" s="209" t="s">
        <v>181</v>
      </c>
      <c r="H194" s="210">
        <v>159.6</v>
      </c>
      <c r="I194" s="211"/>
      <c r="J194" s="212">
        <f>ROUND(I194*H194,2)</f>
        <v>0</v>
      </c>
      <c r="K194" s="208" t="s">
        <v>167</v>
      </c>
      <c r="L194" s="37"/>
      <c r="M194" s="213" t="s">
        <v>35</v>
      </c>
      <c r="N194" s="214" t="s">
        <v>47</v>
      </c>
      <c r="O194" s="62"/>
      <c r="P194" s="170">
        <f>O194*H194</f>
        <v>0</v>
      </c>
      <c r="Q194" s="170">
        <v>0</v>
      </c>
      <c r="R194" s="170">
        <f>Q194*H194</f>
        <v>0</v>
      </c>
      <c r="S194" s="170">
        <v>0</v>
      </c>
      <c r="T194" s="171">
        <f>S194*H194</f>
        <v>0</v>
      </c>
      <c r="U194" s="32"/>
      <c r="V194" s="32"/>
      <c r="W194" s="32"/>
      <c r="X194" s="32"/>
      <c r="Y194" s="32"/>
      <c r="Z194" s="32"/>
      <c r="AA194" s="32"/>
      <c r="AB194" s="32"/>
      <c r="AC194" s="32"/>
      <c r="AD194" s="32"/>
      <c r="AE194" s="32"/>
      <c r="AR194" s="172" t="s">
        <v>237</v>
      </c>
      <c r="AT194" s="172" t="s">
        <v>190</v>
      </c>
      <c r="AU194" s="172" t="s">
        <v>83</v>
      </c>
      <c r="AY194" s="15" t="s">
        <v>169</v>
      </c>
      <c r="BE194" s="173">
        <f>IF(N194="základní",J194,0)</f>
        <v>0</v>
      </c>
      <c r="BF194" s="173">
        <f>IF(N194="snížená",J194,0)</f>
        <v>0</v>
      </c>
      <c r="BG194" s="173">
        <f>IF(N194="zákl. přenesená",J194,0)</f>
        <v>0</v>
      </c>
      <c r="BH194" s="173">
        <f>IF(N194="sníž. přenesená",J194,0)</f>
        <v>0</v>
      </c>
      <c r="BI194" s="173">
        <f>IF(N194="nulová",J194,0)</f>
        <v>0</v>
      </c>
      <c r="BJ194" s="15" t="s">
        <v>83</v>
      </c>
      <c r="BK194" s="173">
        <f>ROUND(I194*H194,2)</f>
        <v>0</v>
      </c>
      <c r="BL194" s="15" t="s">
        <v>237</v>
      </c>
      <c r="BM194" s="172" t="s">
        <v>486</v>
      </c>
    </row>
    <row r="195" spans="1:65" s="2" customFormat="1" ht="19.5">
      <c r="A195" s="32"/>
      <c r="B195" s="33"/>
      <c r="C195" s="34"/>
      <c r="D195" s="176" t="s">
        <v>183</v>
      </c>
      <c r="E195" s="34"/>
      <c r="F195" s="186" t="s">
        <v>598</v>
      </c>
      <c r="G195" s="34"/>
      <c r="H195" s="34"/>
      <c r="I195" s="187"/>
      <c r="J195" s="34"/>
      <c r="K195" s="34"/>
      <c r="L195" s="37"/>
      <c r="M195" s="188"/>
      <c r="N195" s="189"/>
      <c r="O195" s="62"/>
      <c r="P195" s="62"/>
      <c r="Q195" s="62"/>
      <c r="R195" s="62"/>
      <c r="S195" s="62"/>
      <c r="T195" s="63"/>
      <c r="U195" s="32"/>
      <c r="V195" s="32"/>
      <c r="W195" s="32"/>
      <c r="X195" s="32"/>
      <c r="Y195" s="32"/>
      <c r="Z195" s="32"/>
      <c r="AA195" s="32"/>
      <c r="AB195" s="32"/>
      <c r="AC195" s="32"/>
      <c r="AD195" s="32"/>
      <c r="AE195" s="32"/>
      <c r="AT195" s="15" t="s">
        <v>183</v>
      </c>
      <c r="AU195" s="15" t="s">
        <v>83</v>
      </c>
    </row>
    <row r="196" spans="1:65" s="12" customFormat="1" ht="11.25">
      <c r="B196" s="174"/>
      <c r="C196" s="175"/>
      <c r="D196" s="176" t="s">
        <v>172</v>
      </c>
      <c r="E196" s="177" t="s">
        <v>35</v>
      </c>
      <c r="F196" s="178" t="s">
        <v>652</v>
      </c>
      <c r="G196" s="175"/>
      <c r="H196" s="179">
        <v>159.6</v>
      </c>
      <c r="I196" s="180"/>
      <c r="J196" s="175"/>
      <c r="K196" s="175"/>
      <c r="L196" s="181"/>
      <c r="M196" s="182"/>
      <c r="N196" s="183"/>
      <c r="O196" s="183"/>
      <c r="P196" s="183"/>
      <c r="Q196" s="183"/>
      <c r="R196" s="183"/>
      <c r="S196" s="183"/>
      <c r="T196" s="184"/>
      <c r="AT196" s="185" t="s">
        <v>172</v>
      </c>
      <c r="AU196" s="185" t="s">
        <v>83</v>
      </c>
      <c r="AV196" s="12" t="s">
        <v>85</v>
      </c>
      <c r="AW196" s="12" t="s">
        <v>37</v>
      </c>
      <c r="AX196" s="12" t="s">
        <v>83</v>
      </c>
      <c r="AY196" s="185" t="s">
        <v>169</v>
      </c>
    </row>
    <row r="197" spans="1:65" s="2" customFormat="1" ht="48">
      <c r="A197" s="32"/>
      <c r="B197" s="33"/>
      <c r="C197" s="206" t="s">
        <v>489</v>
      </c>
      <c r="D197" s="206" t="s">
        <v>190</v>
      </c>
      <c r="E197" s="207" t="s">
        <v>490</v>
      </c>
      <c r="F197" s="208" t="s">
        <v>491</v>
      </c>
      <c r="G197" s="209" t="s">
        <v>181</v>
      </c>
      <c r="H197" s="210">
        <v>14.52</v>
      </c>
      <c r="I197" s="211"/>
      <c r="J197" s="212">
        <f>ROUND(I197*H197,2)</f>
        <v>0</v>
      </c>
      <c r="K197" s="208" t="s">
        <v>167</v>
      </c>
      <c r="L197" s="37"/>
      <c r="M197" s="213" t="s">
        <v>35</v>
      </c>
      <c r="N197" s="214" t="s">
        <v>47</v>
      </c>
      <c r="O197" s="62"/>
      <c r="P197" s="170">
        <f>O197*H197</f>
        <v>0</v>
      </c>
      <c r="Q197" s="170">
        <v>0</v>
      </c>
      <c r="R197" s="170">
        <f>Q197*H197</f>
        <v>0</v>
      </c>
      <c r="S197" s="170">
        <v>0</v>
      </c>
      <c r="T197" s="171">
        <f>S197*H197</f>
        <v>0</v>
      </c>
      <c r="U197" s="32"/>
      <c r="V197" s="32"/>
      <c r="W197" s="32"/>
      <c r="X197" s="32"/>
      <c r="Y197" s="32"/>
      <c r="Z197" s="32"/>
      <c r="AA197" s="32"/>
      <c r="AB197" s="32"/>
      <c r="AC197" s="32"/>
      <c r="AD197" s="32"/>
      <c r="AE197" s="32"/>
      <c r="AR197" s="172" t="s">
        <v>237</v>
      </c>
      <c r="AT197" s="172" t="s">
        <v>190</v>
      </c>
      <c r="AU197" s="172" t="s">
        <v>83</v>
      </c>
      <c r="AY197" s="15" t="s">
        <v>169</v>
      </c>
      <c r="BE197" s="173">
        <f>IF(N197="základní",J197,0)</f>
        <v>0</v>
      </c>
      <c r="BF197" s="173">
        <f>IF(N197="snížená",J197,0)</f>
        <v>0</v>
      </c>
      <c r="BG197" s="173">
        <f>IF(N197="zákl. přenesená",J197,0)</f>
        <v>0</v>
      </c>
      <c r="BH197" s="173">
        <f>IF(N197="sníž. přenesená",J197,0)</f>
        <v>0</v>
      </c>
      <c r="BI197" s="173">
        <f>IF(N197="nulová",J197,0)</f>
        <v>0</v>
      </c>
      <c r="BJ197" s="15" t="s">
        <v>83</v>
      </c>
      <c r="BK197" s="173">
        <f>ROUND(I197*H197,2)</f>
        <v>0</v>
      </c>
      <c r="BL197" s="15" t="s">
        <v>237</v>
      </c>
      <c r="BM197" s="172" t="s">
        <v>492</v>
      </c>
    </row>
    <row r="198" spans="1:65" s="2" customFormat="1" ht="19.5">
      <c r="A198" s="32"/>
      <c r="B198" s="33"/>
      <c r="C198" s="34"/>
      <c r="D198" s="176" t="s">
        <v>183</v>
      </c>
      <c r="E198" s="34"/>
      <c r="F198" s="186" t="s">
        <v>653</v>
      </c>
      <c r="G198" s="34"/>
      <c r="H198" s="34"/>
      <c r="I198" s="187"/>
      <c r="J198" s="34"/>
      <c r="K198" s="34"/>
      <c r="L198" s="37"/>
      <c r="M198" s="188"/>
      <c r="N198" s="189"/>
      <c r="O198" s="62"/>
      <c r="P198" s="62"/>
      <c r="Q198" s="62"/>
      <c r="R198" s="62"/>
      <c r="S198" s="62"/>
      <c r="T198" s="63"/>
      <c r="U198" s="32"/>
      <c r="V198" s="32"/>
      <c r="W198" s="32"/>
      <c r="X198" s="32"/>
      <c r="Y198" s="32"/>
      <c r="Z198" s="32"/>
      <c r="AA198" s="32"/>
      <c r="AB198" s="32"/>
      <c r="AC198" s="32"/>
      <c r="AD198" s="32"/>
      <c r="AE198" s="32"/>
      <c r="AT198" s="15" t="s">
        <v>183</v>
      </c>
      <c r="AU198" s="15" t="s">
        <v>83</v>
      </c>
    </row>
    <row r="199" spans="1:65" s="12" customFormat="1" ht="11.25">
      <c r="B199" s="174"/>
      <c r="C199" s="175"/>
      <c r="D199" s="176" t="s">
        <v>172</v>
      </c>
      <c r="E199" s="177" t="s">
        <v>35</v>
      </c>
      <c r="F199" s="178" t="s">
        <v>654</v>
      </c>
      <c r="G199" s="175"/>
      <c r="H199" s="179">
        <v>14.52</v>
      </c>
      <c r="I199" s="180"/>
      <c r="J199" s="175"/>
      <c r="K199" s="175"/>
      <c r="L199" s="181"/>
      <c r="M199" s="182"/>
      <c r="N199" s="183"/>
      <c r="O199" s="183"/>
      <c r="P199" s="183"/>
      <c r="Q199" s="183"/>
      <c r="R199" s="183"/>
      <c r="S199" s="183"/>
      <c r="T199" s="184"/>
      <c r="AT199" s="185" t="s">
        <v>172</v>
      </c>
      <c r="AU199" s="185" t="s">
        <v>83</v>
      </c>
      <c r="AV199" s="12" t="s">
        <v>85</v>
      </c>
      <c r="AW199" s="12" t="s">
        <v>37</v>
      </c>
      <c r="AX199" s="12" t="s">
        <v>83</v>
      </c>
      <c r="AY199" s="185" t="s">
        <v>169</v>
      </c>
    </row>
    <row r="200" spans="1:65" s="2" customFormat="1" ht="48">
      <c r="A200" s="32"/>
      <c r="B200" s="33"/>
      <c r="C200" s="206" t="s">
        <v>495</v>
      </c>
      <c r="D200" s="206" t="s">
        <v>190</v>
      </c>
      <c r="E200" s="207" t="s">
        <v>609</v>
      </c>
      <c r="F200" s="208" t="s">
        <v>610</v>
      </c>
      <c r="G200" s="209" t="s">
        <v>181</v>
      </c>
      <c r="H200" s="210">
        <v>3.88</v>
      </c>
      <c r="I200" s="211"/>
      <c r="J200" s="212">
        <f>ROUND(I200*H200,2)</f>
        <v>0</v>
      </c>
      <c r="K200" s="208" t="s">
        <v>167</v>
      </c>
      <c r="L200" s="37"/>
      <c r="M200" s="213" t="s">
        <v>35</v>
      </c>
      <c r="N200" s="214" t="s">
        <v>47</v>
      </c>
      <c r="O200" s="62"/>
      <c r="P200" s="170">
        <f>O200*H200</f>
        <v>0</v>
      </c>
      <c r="Q200" s="170">
        <v>0</v>
      </c>
      <c r="R200" s="170">
        <f>Q200*H200</f>
        <v>0</v>
      </c>
      <c r="S200" s="170">
        <v>0</v>
      </c>
      <c r="T200" s="171">
        <f>S200*H200</f>
        <v>0</v>
      </c>
      <c r="U200" s="32"/>
      <c r="V200" s="32"/>
      <c r="W200" s="32"/>
      <c r="X200" s="32"/>
      <c r="Y200" s="32"/>
      <c r="Z200" s="32"/>
      <c r="AA200" s="32"/>
      <c r="AB200" s="32"/>
      <c r="AC200" s="32"/>
      <c r="AD200" s="32"/>
      <c r="AE200" s="32"/>
      <c r="AR200" s="172" t="s">
        <v>237</v>
      </c>
      <c r="AT200" s="172" t="s">
        <v>190</v>
      </c>
      <c r="AU200" s="172" t="s">
        <v>83</v>
      </c>
      <c r="AY200" s="15" t="s">
        <v>169</v>
      </c>
      <c r="BE200" s="173">
        <f>IF(N200="základní",J200,0)</f>
        <v>0</v>
      </c>
      <c r="BF200" s="173">
        <f>IF(N200="snížená",J200,0)</f>
        <v>0</v>
      </c>
      <c r="BG200" s="173">
        <f>IF(N200="zákl. přenesená",J200,0)</f>
        <v>0</v>
      </c>
      <c r="BH200" s="173">
        <f>IF(N200="sníž. přenesená",J200,0)</f>
        <v>0</v>
      </c>
      <c r="BI200" s="173">
        <f>IF(N200="nulová",J200,0)</f>
        <v>0</v>
      </c>
      <c r="BJ200" s="15" t="s">
        <v>83</v>
      </c>
      <c r="BK200" s="173">
        <f>ROUND(I200*H200,2)</f>
        <v>0</v>
      </c>
      <c r="BL200" s="15" t="s">
        <v>237</v>
      </c>
      <c r="BM200" s="172" t="s">
        <v>611</v>
      </c>
    </row>
    <row r="201" spans="1:65" s="12" customFormat="1" ht="11.25">
      <c r="B201" s="174"/>
      <c r="C201" s="175"/>
      <c r="D201" s="176" t="s">
        <v>172</v>
      </c>
      <c r="E201" s="177" t="s">
        <v>35</v>
      </c>
      <c r="F201" s="178" t="s">
        <v>639</v>
      </c>
      <c r="G201" s="175"/>
      <c r="H201" s="179">
        <v>3.88</v>
      </c>
      <c r="I201" s="180"/>
      <c r="J201" s="175"/>
      <c r="K201" s="175"/>
      <c r="L201" s="181"/>
      <c r="M201" s="182"/>
      <c r="N201" s="183"/>
      <c r="O201" s="183"/>
      <c r="P201" s="183"/>
      <c r="Q201" s="183"/>
      <c r="R201" s="183"/>
      <c r="S201" s="183"/>
      <c r="T201" s="184"/>
      <c r="AT201" s="185" t="s">
        <v>172</v>
      </c>
      <c r="AU201" s="185" t="s">
        <v>83</v>
      </c>
      <c r="AV201" s="12" t="s">
        <v>85</v>
      </c>
      <c r="AW201" s="12" t="s">
        <v>37</v>
      </c>
      <c r="AX201" s="12" t="s">
        <v>83</v>
      </c>
      <c r="AY201" s="185" t="s">
        <v>169</v>
      </c>
    </row>
    <row r="202" spans="1:65" s="2" customFormat="1" ht="44.25" customHeight="1">
      <c r="A202" s="32"/>
      <c r="B202" s="33"/>
      <c r="C202" s="206" t="s">
        <v>602</v>
      </c>
      <c r="D202" s="206" t="s">
        <v>190</v>
      </c>
      <c r="E202" s="207" t="s">
        <v>306</v>
      </c>
      <c r="F202" s="208" t="s">
        <v>307</v>
      </c>
      <c r="G202" s="209" t="s">
        <v>181</v>
      </c>
      <c r="H202" s="210">
        <v>2.1000000000000001E-2</v>
      </c>
      <c r="I202" s="211"/>
      <c r="J202" s="212">
        <f>ROUND(I202*H202,2)</f>
        <v>0</v>
      </c>
      <c r="K202" s="208" t="s">
        <v>167</v>
      </c>
      <c r="L202" s="37"/>
      <c r="M202" s="213" t="s">
        <v>35</v>
      </c>
      <c r="N202" s="214" t="s">
        <v>47</v>
      </c>
      <c r="O202" s="62"/>
      <c r="P202" s="170">
        <f>O202*H202</f>
        <v>0</v>
      </c>
      <c r="Q202" s="170">
        <v>0</v>
      </c>
      <c r="R202" s="170">
        <f>Q202*H202</f>
        <v>0</v>
      </c>
      <c r="S202" s="170">
        <v>0</v>
      </c>
      <c r="T202" s="171">
        <f>S202*H202</f>
        <v>0</v>
      </c>
      <c r="U202" s="32"/>
      <c r="V202" s="32"/>
      <c r="W202" s="32"/>
      <c r="X202" s="32"/>
      <c r="Y202" s="32"/>
      <c r="Z202" s="32"/>
      <c r="AA202" s="32"/>
      <c r="AB202" s="32"/>
      <c r="AC202" s="32"/>
      <c r="AD202" s="32"/>
      <c r="AE202" s="32"/>
      <c r="AR202" s="172" t="s">
        <v>237</v>
      </c>
      <c r="AT202" s="172" t="s">
        <v>190</v>
      </c>
      <c r="AU202" s="172" t="s">
        <v>83</v>
      </c>
      <c r="AY202" s="15" t="s">
        <v>169</v>
      </c>
      <c r="BE202" s="173">
        <f>IF(N202="základní",J202,0)</f>
        <v>0</v>
      </c>
      <c r="BF202" s="173">
        <f>IF(N202="snížená",J202,0)</f>
        <v>0</v>
      </c>
      <c r="BG202" s="173">
        <f>IF(N202="zákl. přenesená",J202,0)</f>
        <v>0</v>
      </c>
      <c r="BH202" s="173">
        <f>IF(N202="sníž. přenesená",J202,0)</f>
        <v>0</v>
      </c>
      <c r="BI202" s="173">
        <f>IF(N202="nulová",J202,0)</f>
        <v>0</v>
      </c>
      <c r="BJ202" s="15" t="s">
        <v>83</v>
      </c>
      <c r="BK202" s="173">
        <f>ROUND(I202*H202,2)</f>
        <v>0</v>
      </c>
      <c r="BL202" s="15" t="s">
        <v>237</v>
      </c>
      <c r="BM202" s="172" t="s">
        <v>308</v>
      </c>
    </row>
    <row r="203" spans="1:65" s="12" customFormat="1" ht="11.25">
      <c r="B203" s="174"/>
      <c r="C203" s="175"/>
      <c r="D203" s="176" t="s">
        <v>172</v>
      </c>
      <c r="E203" s="177" t="s">
        <v>35</v>
      </c>
      <c r="F203" s="178" t="s">
        <v>655</v>
      </c>
      <c r="G203" s="175"/>
      <c r="H203" s="179">
        <v>2.1000000000000001E-2</v>
      </c>
      <c r="I203" s="180"/>
      <c r="J203" s="175"/>
      <c r="K203" s="175"/>
      <c r="L203" s="181"/>
      <c r="M203" s="215"/>
      <c r="N203" s="216"/>
      <c r="O203" s="216"/>
      <c r="P203" s="216"/>
      <c r="Q203" s="216"/>
      <c r="R203" s="216"/>
      <c r="S203" s="216"/>
      <c r="T203" s="217"/>
      <c r="AT203" s="185" t="s">
        <v>172</v>
      </c>
      <c r="AU203" s="185" t="s">
        <v>83</v>
      </c>
      <c r="AV203" s="12" t="s">
        <v>85</v>
      </c>
      <c r="AW203" s="12" t="s">
        <v>37</v>
      </c>
      <c r="AX203" s="12" t="s">
        <v>83</v>
      </c>
      <c r="AY203" s="185" t="s">
        <v>169</v>
      </c>
    </row>
    <row r="204" spans="1:65" s="2" customFormat="1" ht="6.95" customHeight="1">
      <c r="A204" s="32"/>
      <c r="B204" s="45"/>
      <c r="C204" s="46"/>
      <c r="D204" s="46"/>
      <c r="E204" s="46"/>
      <c r="F204" s="46"/>
      <c r="G204" s="46"/>
      <c r="H204" s="46"/>
      <c r="I204" s="46"/>
      <c r="J204" s="46"/>
      <c r="K204" s="46"/>
      <c r="L204" s="37"/>
      <c r="M204" s="32"/>
      <c r="O204" s="32"/>
      <c r="P204" s="32"/>
      <c r="Q204" s="32"/>
      <c r="R204" s="32"/>
      <c r="S204" s="32"/>
      <c r="T204" s="32"/>
      <c r="U204" s="32"/>
      <c r="V204" s="32"/>
      <c r="W204" s="32"/>
      <c r="X204" s="32"/>
      <c r="Y204" s="32"/>
      <c r="Z204" s="32"/>
      <c r="AA204" s="32"/>
      <c r="AB204" s="32"/>
      <c r="AC204" s="32"/>
      <c r="AD204" s="32"/>
      <c r="AE204" s="32"/>
    </row>
  </sheetData>
  <sheetProtection algorithmName="SHA-512" hashValue="wcFmkmHadgo77ypwKtkaFrFnH+Xd9AzntHjGqnr+owOq46IvzZ2RkrgnG2HSn4NOYsXC+ISETL6Ivtk9dKykZQ==" saltValue="gLq+FfHkWeQj0nvKM60IbG/ik3XvgDtr5t/bqWvweQshP2azlmki2roXvIADUoWeWdfuEGBLSR/qs6pb0CUXxA==" spinCount="100000" sheet="1" objects="1" scenarios="1" formatColumns="0" formatRows="0" autoFilter="0"/>
  <autoFilter ref="C87:K203"/>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8"/>
  <sheetViews>
    <sheetView showGridLines="0" topLeftCell="A69" workbookViewId="0">
      <selection activeCell="K90" sqref="K90"/>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0"/>
      <c r="M2" s="250"/>
      <c r="N2" s="250"/>
      <c r="O2" s="250"/>
      <c r="P2" s="250"/>
      <c r="Q2" s="250"/>
      <c r="R2" s="250"/>
      <c r="S2" s="250"/>
      <c r="T2" s="250"/>
      <c r="U2" s="250"/>
      <c r="V2" s="250"/>
      <c r="AT2" s="15" t="s">
        <v>121</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135</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26.25" hidden="1" customHeight="1">
      <c r="B7" s="18"/>
      <c r="E7" s="267" t="str">
        <f>'Rekapitulace stavby'!K6</f>
        <v>Oprava kolejí a výhybek v úseku Veselí nad Lužnicí - J. Hradec na trati Veselí nad Lužnicí - H. Cerekev</v>
      </c>
      <c r="F7" s="268"/>
      <c r="G7" s="268"/>
      <c r="H7" s="268"/>
      <c r="L7" s="18"/>
    </row>
    <row r="8" spans="1:46" s="1" customFormat="1" ht="12" hidden="1" customHeight="1">
      <c r="B8" s="18"/>
      <c r="D8" s="110" t="s">
        <v>136</v>
      </c>
      <c r="L8" s="18"/>
    </row>
    <row r="9" spans="1:46" s="2" customFormat="1" ht="16.5" hidden="1" customHeight="1">
      <c r="A9" s="32"/>
      <c r="B9" s="37"/>
      <c r="C9" s="32"/>
      <c r="D9" s="32"/>
      <c r="E9" s="267" t="s">
        <v>621</v>
      </c>
      <c r="F9" s="269"/>
      <c r="G9" s="269"/>
      <c r="H9" s="269"/>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138</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0" t="s">
        <v>656</v>
      </c>
      <c r="F11" s="269"/>
      <c r="G11" s="269"/>
      <c r="H11" s="269"/>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554</v>
      </c>
      <c r="G14" s="32"/>
      <c r="H14" s="32"/>
      <c r="I14" s="110" t="s">
        <v>24</v>
      </c>
      <c r="J14" s="112" t="str">
        <f>'Rekapitulace stavby'!AN8</f>
        <v>29. 4. 2021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141</v>
      </c>
      <c r="F17" s="32"/>
      <c r="G17" s="32"/>
      <c r="H17" s="32"/>
      <c r="I17" s="110" t="s">
        <v>30</v>
      </c>
      <c r="J17" s="101" t="s">
        <v>142</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1" t="str">
        <f>'Rekapitulace stavby'!E14</f>
        <v>Vyplň údaj</v>
      </c>
      <c r="F20" s="272"/>
      <c r="G20" s="272"/>
      <c r="H20" s="272"/>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3" t="s">
        <v>35</v>
      </c>
      <c r="F29" s="273"/>
      <c r="G29" s="273"/>
      <c r="H29" s="273"/>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ROUND(J85,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ROUND((SUM(BE85:BE97)),  2)</f>
        <v>0</v>
      </c>
      <c r="G35" s="32"/>
      <c r="H35" s="32"/>
      <c r="I35" s="122">
        <v>0.21</v>
      </c>
      <c r="J35" s="121">
        <f>ROUND(((SUM(BE85:BE97))*I35),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ROUND((SUM(BF85:BF97)),  2)</f>
        <v>0</v>
      </c>
      <c r="G36" s="32"/>
      <c r="H36" s="32"/>
      <c r="I36" s="122">
        <v>0.15</v>
      </c>
      <c r="J36" s="121">
        <f>ROUND(((SUM(BF85:BF97))*I36),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ROUND((SUM(BG85:BG97)),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ROUND((SUM(BH85:BH97)),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ROUND((SUM(BI85:BI97)),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143</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26.25" hidden="1" customHeight="1">
      <c r="A50" s="32"/>
      <c r="B50" s="33"/>
      <c r="C50" s="34"/>
      <c r="D50" s="34"/>
      <c r="E50" s="274" t="str">
        <f>E7</f>
        <v>Oprava kolejí a výhybek v úseku Veselí nad Lužnicí - J. Hradec na trati Veselí nad Lužnicí - H. Cerekev</v>
      </c>
      <c r="F50" s="275"/>
      <c r="G50" s="275"/>
      <c r="H50" s="275"/>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136</v>
      </c>
      <c r="D51" s="20"/>
      <c r="E51" s="20"/>
      <c r="F51" s="20"/>
      <c r="G51" s="20"/>
      <c r="H51" s="20"/>
      <c r="I51" s="20"/>
      <c r="J51" s="20"/>
      <c r="K51" s="20"/>
      <c r="L51" s="18"/>
    </row>
    <row r="52" spans="1:47" s="2" customFormat="1" ht="16.5" hidden="1" customHeight="1">
      <c r="A52" s="32"/>
      <c r="B52" s="33"/>
      <c r="C52" s="34"/>
      <c r="D52" s="34"/>
      <c r="E52" s="274" t="s">
        <v>621</v>
      </c>
      <c r="F52" s="276"/>
      <c r="G52" s="276"/>
      <c r="H52" s="276"/>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138</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28" t="str">
        <f>E11</f>
        <v>SO 05.2 - Materíál dodávaný zadavatelem - NEOCEŇOVAT!</v>
      </c>
      <c r="F54" s="276"/>
      <c r="G54" s="276"/>
      <c r="H54" s="276"/>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225 dle JŘ, TÚ K. Malíkov - Popelín</v>
      </c>
      <c r="G56" s="34"/>
      <c r="H56" s="34"/>
      <c r="I56" s="27" t="s">
        <v>24</v>
      </c>
      <c r="J56" s="57" t="str">
        <f>IF(J14="","",J14)</f>
        <v>29. 4. 2021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144</v>
      </c>
      <c r="D61" s="135"/>
      <c r="E61" s="135"/>
      <c r="F61" s="135"/>
      <c r="G61" s="135"/>
      <c r="H61" s="135"/>
      <c r="I61" s="135"/>
      <c r="J61" s="136" t="s">
        <v>145</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J85</f>
        <v>0</v>
      </c>
      <c r="K63" s="34"/>
      <c r="L63" s="111"/>
      <c r="S63" s="32"/>
      <c r="T63" s="32"/>
      <c r="U63" s="32"/>
      <c r="V63" s="32"/>
      <c r="W63" s="32"/>
      <c r="X63" s="32"/>
      <c r="Y63" s="32"/>
      <c r="Z63" s="32"/>
      <c r="AA63" s="32"/>
      <c r="AB63" s="32"/>
      <c r="AC63" s="32"/>
      <c r="AD63" s="32"/>
      <c r="AE63" s="32"/>
      <c r="AU63" s="15" t="s">
        <v>146</v>
      </c>
    </row>
    <row r="64" spans="1:47" s="2" customFormat="1" ht="21.75" hidden="1" customHeight="1">
      <c r="A64" s="32"/>
      <c r="B64" s="33"/>
      <c r="C64" s="34"/>
      <c r="D64" s="34"/>
      <c r="E64" s="34"/>
      <c r="F64" s="34"/>
      <c r="G64" s="34"/>
      <c r="H64" s="34"/>
      <c r="I64" s="34"/>
      <c r="J64" s="34"/>
      <c r="K64" s="34"/>
      <c r="L64" s="111"/>
      <c r="S64" s="32"/>
      <c r="T64" s="32"/>
      <c r="U64" s="32"/>
      <c r="V64" s="32"/>
      <c r="W64" s="32"/>
      <c r="X64" s="32"/>
      <c r="Y64" s="32"/>
      <c r="Z64" s="32"/>
      <c r="AA64" s="32"/>
      <c r="AB64" s="32"/>
      <c r="AC64" s="32"/>
      <c r="AD64" s="32"/>
      <c r="AE64" s="32"/>
    </row>
    <row r="65" spans="1:31" s="2" customFormat="1" ht="6.95" hidden="1" customHeight="1">
      <c r="A65" s="32"/>
      <c r="B65" s="45"/>
      <c r="C65" s="46"/>
      <c r="D65" s="46"/>
      <c r="E65" s="46"/>
      <c r="F65" s="46"/>
      <c r="G65" s="46"/>
      <c r="H65" s="46"/>
      <c r="I65" s="46"/>
      <c r="J65" s="46"/>
      <c r="K65" s="46"/>
      <c r="L65" s="111"/>
      <c r="S65" s="32"/>
      <c r="T65" s="32"/>
      <c r="U65" s="32"/>
      <c r="V65" s="32"/>
      <c r="W65" s="32"/>
      <c r="X65" s="32"/>
      <c r="Y65" s="32"/>
      <c r="Z65" s="32"/>
      <c r="AA65" s="32"/>
      <c r="AB65" s="32"/>
      <c r="AC65" s="32"/>
      <c r="AD65" s="32"/>
      <c r="AE65" s="32"/>
    </row>
    <row r="66" spans="1:31" ht="11.25" hidden="1"/>
    <row r="67" spans="1:31" ht="11.25" hidden="1"/>
    <row r="68" spans="1:31" ht="11.25" hidden="1"/>
    <row r="69" spans="1:31" s="2" customFormat="1" ht="6.95" customHeight="1">
      <c r="A69" s="32"/>
      <c r="B69" s="47"/>
      <c r="C69" s="48"/>
      <c r="D69" s="48"/>
      <c r="E69" s="48"/>
      <c r="F69" s="48"/>
      <c r="G69" s="48"/>
      <c r="H69" s="48"/>
      <c r="I69" s="48"/>
      <c r="J69" s="48"/>
      <c r="K69" s="48"/>
      <c r="L69" s="111"/>
      <c r="S69" s="32"/>
      <c r="T69" s="32"/>
      <c r="U69" s="32"/>
      <c r="V69" s="32"/>
      <c r="W69" s="32"/>
      <c r="X69" s="32"/>
      <c r="Y69" s="32"/>
      <c r="Z69" s="32"/>
      <c r="AA69" s="32"/>
      <c r="AB69" s="32"/>
      <c r="AC69" s="32"/>
      <c r="AD69" s="32"/>
      <c r="AE69" s="32"/>
    </row>
    <row r="70" spans="1:31" s="2" customFormat="1" ht="24.95" customHeight="1">
      <c r="A70" s="32"/>
      <c r="B70" s="33"/>
      <c r="C70" s="21" t="s">
        <v>150</v>
      </c>
      <c r="D70" s="34"/>
      <c r="E70" s="34"/>
      <c r="F70" s="34"/>
      <c r="G70" s="34"/>
      <c r="H70" s="34"/>
      <c r="I70" s="34"/>
      <c r="J70" s="34"/>
      <c r="K70" s="34"/>
      <c r="L70" s="111"/>
      <c r="S70" s="32"/>
      <c r="T70" s="32"/>
      <c r="U70" s="32"/>
      <c r="V70" s="32"/>
      <c r="W70" s="32"/>
      <c r="X70" s="32"/>
      <c r="Y70" s="32"/>
      <c r="Z70" s="32"/>
      <c r="AA70" s="32"/>
      <c r="AB70" s="32"/>
      <c r="AC70" s="32"/>
      <c r="AD70" s="32"/>
      <c r="AE70" s="32"/>
    </row>
    <row r="71" spans="1:31" s="2" customFormat="1" ht="6.95" customHeight="1">
      <c r="A71" s="32"/>
      <c r="B71" s="33"/>
      <c r="C71" s="34"/>
      <c r="D71" s="34"/>
      <c r="E71" s="34"/>
      <c r="F71" s="34"/>
      <c r="G71" s="34"/>
      <c r="H71" s="34"/>
      <c r="I71" s="34"/>
      <c r="J71" s="34"/>
      <c r="K71" s="34"/>
      <c r="L71" s="111"/>
      <c r="S71" s="32"/>
      <c r="T71" s="32"/>
      <c r="U71" s="32"/>
      <c r="V71" s="32"/>
      <c r="W71" s="32"/>
      <c r="X71" s="32"/>
      <c r="Y71" s="32"/>
      <c r="Z71" s="32"/>
      <c r="AA71" s="32"/>
      <c r="AB71" s="32"/>
      <c r="AC71" s="32"/>
      <c r="AD71" s="32"/>
      <c r="AE71" s="32"/>
    </row>
    <row r="72" spans="1:31" s="2" customFormat="1" ht="12" customHeight="1">
      <c r="A72" s="32"/>
      <c r="B72" s="33"/>
      <c r="C72" s="27" t="s">
        <v>16</v>
      </c>
      <c r="D72" s="34"/>
      <c r="E72" s="34"/>
      <c r="F72" s="34"/>
      <c r="G72" s="34"/>
      <c r="H72" s="34"/>
      <c r="I72" s="34"/>
      <c r="J72" s="34"/>
      <c r="K72" s="34"/>
      <c r="L72" s="111"/>
      <c r="S72" s="32"/>
      <c r="T72" s="32"/>
      <c r="U72" s="32"/>
      <c r="V72" s="32"/>
      <c r="W72" s="32"/>
      <c r="X72" s="32"/>
      <c r="Y72" s="32"/>
      <c r="Z72" s="32"/>
      <c r="AA72" s="32"/>
      <c r="AB72" s="32"/>
      <c r="AC72" s="32"/>
      <c r="AD72" s="32"/>
      <c r="AE72" s="32"/>
    </row>
    <row r="73" spans="1:31" s="2" customFormat="1" ht="26.25" customHeight="1">
      <c r="A73" s="32"/>
      <c r="B73" s="33"/>
      <c r="C73" s="34"/>
      <c r="D73" s="34"/>
      <c r="E73" s="274" t="str">
        <f>E7</f>
        <v>Oprava kolejí a výhybek v úseku Veselí nad Lužnicí - J. Hradec na trati Veselí nad Lužnicí - H. Cerekev</v>
      </c>
      <c r="F73" s="275"/>
      <c r="G73" s="275"/>
      <c r="H73" s="275"/>
      <c r="I73" s="34"/>
      <c r="J73" s="34"/>
      <c r="K73" s="34"/>
      <c r="L73" s="111"/>
      <c r="S73" s="32"/>
      <c r="T73" s="32"/>
      <c r="U73" s="32"/>
      <c r="V73" s="32"/>
      <c r="W73" s="32"/>
      <c r="X73" s="32"/>
      <c r="Y73" s="32"/>
      <c r="Z73" s="32"/>
      <c r="AA73" s="32"/>
      <c r="AB73" s="32"/>
      <c r="AC73" s="32"/>
      <c r="AD73" s="32"/>
      <c r="AE73" s="32"/>
    </row>
    <row r="74" spans="1:31" s="1" customFormat="1" ht="12" customHeight="1">
      <c r="B74" s="19"/>
      <c r="C74" s="27" t="s">
        <v>136</v>
      </c>
      <c r="D74" s="20"/>
      <c r="E74" s="20"/>
      <c r="F74" s="20"/>
      <c r="G74" s="20"/>
      <c r="H74" s="20"/>
      <c r="I74" s="20"/>
      <c r="J74" s="20"/>
      <c r="K74" s="20"/>
      <c r="L74" s="18"/>
    </row>
    <row r="75" spans="1:31" s="2" customFormat="1" ht="16.5" customHeight="1">
      <c r="A75" s="32"/>
      <c r="B75" s="33"/>
      <c r="C75" s="34"/>
      <c r="D75" s="34"/>
      <c r="E75" s="274" t="s">
        <v>621</v>
      </c>
      <c r="F75" s="276"/>
      <c r="G75" s="276"/>
      <c r="H75" s="276"/>
      <c r="I75" s="34"/>
      <c r="J75" s="34"/>
      <c r="K75" s="34"/>
      <c r="L75" s="111"/>
      <c r="S75" s="32"/>
      <c r="T75" s="32"/>
      <c r="U75" s="32"/>
      <c r="V75" s="32"/>
      <c r="W75" s="32"/>
      <c r="X75" s="32"/>
      <c r="Y75" s="32"/>
      <c r="Z75" s="32"/>
      <c r="AA75" s="32"/>
      <c r="AB75" s="32"/>
      <c r="AC75" s="32"/>
      <c r="AD75" s="32"/>
      <c r="AE75" s="32"/>
    </row>
    <row r="76" spans="1:31" s="2" customFormat="1" ht="12" customHeight="1">
      <c r="A76" s="32"/>
      <c r="B76" s="33"/>
      <c r="C76" s="27" t="s">
        <v>138</v>
      </c>
      <c r="D76" s="34"/>
      <c r="E76" s="34"/>
      <c r="F76" s="34"/>
      <c r="G76" s="34"/>
      <c r="H76" s="34"/>
      <c r="I76" s="34"/>
      <c r="J76" s="34"/>
      <c r="K76" s="34"/>
      <c r="L76" s="111"/>
      <c r="S76" s="32"/>
      <c r="T76" s="32"/>
      <c r="U76" s="32"/>
      <c r="V76" s="32"/>
      <c r="W76" s="32"/>
      <c r="X76" s="32"/>
      <c r="Y76" s="32"/>
      <c r="Z76" s="32"/>
      <c r="AA76" s="32"/>
      <c r="AB76" s="32"/>
      <c r="AC76" s="32"/>
      <c r="AD76" s="32"/>
      <c r="AE76" s="32"/>
    </row>
    <row r="77" spans="1:31" s="2" customFormat="1" ht="16.5" customHeight="1">
      <c r="A77" s="32"/>
      <c r="B77" s="33"/>
      <c r="C77" s="34"/>
      <c r="D77" s="34"/>
      <c r="E77" s="228" t="str">
        <f>E11</f>
        <v>SO 05.2 - Materíál dodávaný zadavatelem - NEOCEŇOVAT!</v>
      </c>
      <c r="F77" s="276"/>
      <c r="G77" s="276"/>
      <c r="H77" s="276"/>
      <c r="I77" s="34"/>
      <c r="J77" s="34"/>
      <c r="K77" s="34"/>
      <c r="L77" s="111"/>
      <c r="S77" s="32"/>
      <c r="T77" s="32"/>
      <c r="U77" s="32"/>
      <c r="V77" s="32"/>
      <c r="W77" s="32"/>
      <c r="X77" s="32"/>
      <c r="Y77" s="32"/>
      <c r="Z77" s="32"/>
      <c r="AA77" s="32"/>
      <c r="AB77" s="32"/>
      <c r="AC77" s="32"/>
      <c r="AD77" s="32"/>
      <c r="AE77" s="32"/>
    </row>
    <row r="78" spans="1:31" s="2" customFormat="1" ht="6.95" customHeight="1">
      <c r="A78" s="32"/>
      <c r="B78" s="33"/>
      <c r="C78" s="34"/>
      <c r="D78" s="34"/>
      <c r="E78" s="34"/>
      <c r="F78" s="34"/>
      <c r="G78" s="34"/>
      <c r="H78" s="34"/>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22</v>
      </c>
      <c r="D79" s="34"/>
      <c r="E79" s="34"/>
      <c r="F79" s="25" t="str">
        <f>F14</f>
        <v>trať 225 dle JŘ, TÚ K. Malíkov - Popelín</v>
      </c>
      <c r="G79" s="34"/>
      <c r="H79" s="34"/>
      <c r="I79" s="27" t="s">
        <v>24</v>
      </c>
      <c r="J79" s="57" t="str">
        <f>IF(J14="","",J14)</f>
        <v>29. 4. 2021</v>
      </c>
      <c r="K79" s="34"/>
      <c r="L79" s="111"/>
      <c r="S79" s="32"/>
      <c r="T79" s="32"/>
      <c r="U79" s="32"/>
      <c r="V79" s="32"/>
      <c r="W79" s="32"/>
      <c r="X79" s="32"/>
      <c r="Y79" s="32"/>
      <c r="Z79" s="32"/>
      <c r="AA79" s="32"/>
      <c r="AB79" s="32"/>
      <c r="AC79" s="32"/>
      <c r="AD79" s="32"/>
      <c r="AE79" s="32"/>
    </row>
    <row r="80" spans="1:31" s="2" customFormat="1" ht="6.95" customHeight="1">
      <c r="A80" s="32"/>
      <c r="B80" s="33"/>
      <c r="C80" s="34"/>
      <c r="D80" s="34"/>
      <c r="E80" s="34"/>
      <c r="F80" s="34"/>
      <c r="G80" s="34"/>
      <c r="H80" s="34"/>
      <c r="I80" s="34"/>
      <c r="J80" s="34"/>
      <c r="K80" s="34"/>
      <c r="L80" s="111"/>
      <c r="S80" s="32"/>
      <c r="T80" s="32"/>
      <c r="U80" s="32"/>
      <c r="V80" s="32"/>
      <c r="W80" s="32"/>
      <c r="X80" s="32"/>
      <c r="Y80" s="32"/>
      <c r="Z80" s="32"/>
      <c r="AA80" s="32"/>
      <c r="AB80" s="32"/>
      <c r="AC80" s="32"/>
      <c r="AD80" s="32"/>
      <c r="AE80" s="32"/>
    </row>
    <row r="81" spans="1:65" s="2" customFormat="1" ht="15.2" customHeight="1">
      <c r="A81" s="32"/>
      <c r="B81" s="33"/>
      <c r="C81" s="27" t="s">
        <v>26</v>
      </c>
      <c r="D81" s="34"/>
      <c r="E81" s="34"/>
      <c r="F81" s="25" t="str">
        <f>E17</f>
        <v xml:space="preserve">Správa železnic, s. o., OŘ Plzeň </v>
      </c>
      <c r="G81" s="34"/>
      <c r="H81" s="34"/>
      <c r="I81" s="27" t="s">
        <v>34</v>
      </c>
      <c r="J81" s="30" t="str">
        <f>E23</f>
        <v xml:space="preserve"> </v>
      </c>
      <c r="K81" s="34"/>
      <c r="L81" s="111"/>
      <c r="S81" s="32"/>
      <c r="T81" s="32"/>
      <c r="U81" s="32"/>
      <c r="V81" s="32"/>
      <c r="W81" s="32"/>
      <c r="X81" s="32"/>
      <c r="Y81" s="32"/>
      <c r="Z81" s="32"/>
      <c r="AA81" s="32"/>
      <c r="AB81" s="32"/>
      <c r="AC81" s="32"/>
      <c r="AD81" s="32"/>
      <c r="AE81" s="32"/>
    </row>
    <row r="82" spans="1:65" s="2" customFormat="1" ht="15.2" customHeight="1">
      <c r="A82" s="32"/>
      <c r="B82" s="33"/>
      <c r="C82" s="27" t="s">
        <v>32</v>
      </c>
      <c r="D82" s="34"/>
      <c r="E82" s="34"/>
      <c r="F82" s="25" t="str">
        <f>IF(E20="","",E20)</f>
        <v>Vyplň údaj</v>
      </c>
      <c r="G82" s="34"/>
      <c r="H82" s="34"/>
      <c r="I82" s="27" t="s">
        <v>38</v>
      </c>
      <c r="J82" s="30" t="str">
        <f>E26</f>
        <v>Libor Brabenec</v>
      </c>
      <c r="K82" s="34"/>
      <c r="L82" s="111"/>
      <c r="S82" s="32"/>
      <c r="T82" s="32"/>
      <c r="U82" s="32"/>
      <c r="V82" s="32"/>
      <c r="W82" s="32"/>
      <c r="X82" s="32"/>
      <c r="Y82" s="32"/>
      <c r="Z82" s="32"/>
      <c r="AA82" s="32"/>
      <c r="AB82" s="32"/>
      <c r="AC82" s="32"/>
      <c r="AD82" s="32"/>
      <c r="AE82" s="32"/>
    </row>
    <row r="83" spans="1:65" s="2" customFormat="1" ht="10.3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11" customFormat="1" ht="29.25" customHeight="1">
      <c r="A84" s="149"/>
      <c r="B84" s="150"/>
      <c r="C84" s="151" t="s">
        <v>151</v>
      </c>
      <c r="D84" s="152" t="s">
        <v>61</v>
      </c>
      <c r="E84" s="152" t="s">
        <v>57</v>
      </c>
      <c r="F84" s="152" t="s">
        <v>58</v>
      </c>
      <c r="G84" s="152" t="s">
        <v>152</v>
      </c>
      <c r="H84" s="152" t="s">
        <v>153</v>
      </c>
      <c r="I84" s="152" t="s">
        <v>154</v>
      </c>
      <c r="J84" s="152" t="s">
        <v>145</v>
      </c>
      <c r="K84" s="153" t="s">
        <v>155</v>
      </c>
      <c r="L84" s="154"/>
      <c r="M84" s="66" t="s">
        <v>35</v>
      </c>
      <c r="N84" s="67" t="s">
        <v>46</v>
      </c>
      <c r="O84" s="67" t="s">
        <v>156</v>
      </c>
      <c r="P84" s="67" t="s">
        <v>157</v>
      </c>
      <c r="Q84" s="67" t="s">
        <v>158</v>
      </c>
      <c r="R84" s="67" t="s">
        <v>159</v>
      </c>
      <c r="S84" s="67" t="s">
        <v>160</v>
      </c>
      <c r="T84" s="68" t="s">
        <v>161</v>
      </c>
      <c r="U84" s="149"/>
      <c r="V84" s="149"/>
      <c r="W84" s="149"/>
      <c r="X84" s="149"/>
      <c r="Y84" s="149"/>
      <c r="Z84" s="149"/>
      <c r="AA84" s="149"/>
      <c r="AB84" s="149"/>
      <c r="AC84" s="149"/>
      <c r="AD84" s="149"/>
      <c r="AE84" s="149"/>
    </row>
    <row r="85" spans="1:65" s="2" customFormat="1" ht="22.9" customHeight="1">
      <c r="A85" s="32"/>
      <c r="B85" s="33"/>
      <c r="C85" s="73" t="s">
        <v>162</v>
      </c>
      <c r="D85" s="34"/>
      <c r="E85" s="34"/>
      <c r="F85" s="34"/>
      <c r="G85" s="34"/>
      <c r="H85" s="34"/>
      <c r="I85" s="34"/>
      <c r="J85" s="155">
        <f>BK85</f>
        <v>0</v>
      </c>
      <c r="K85" s="34"/>
      <c r="L85" s="37"/>
      <c r="M85" s="69"/>
      <c r="N85" s="156"/>
      <c r="O85" s="70"/>
      <c r="P85" s="157">
        <f>SUM(P86:P97)</f>
        <v>0</v>
      </c>
      <c r="Q85" s="70"/>
      <c r="R85" s="157">
        <f>SUM(R86:R97)</f>
        <v>18.7515</v>
      </c>
      <c r="S85" s="70"/>
      <c r="T85" s="158">
        <f>SUM(T86:T97)</f>
        <v>0</v>
      </c>
      <c r="U85" s="32"/>
      <c r="V85" s="32"/>
      <c r="W85" s="32"/>
      <c r="X85" s="32"/>
      <c r="Y85" s="32"/>
      <c r="Z85" s="32"/>
      <c r="AA85" s="32"/>
      <c r="AB85" s="32"/>
      <c r="AC85" s="32"/>
      <c r="AD85" s="32"/>
      <c r="AE85" s="32"/>
      <c r="AT85" s="15" t="s">
        <v>75</v>
      </c>
      <c r="AU85" s="15" t="s">
        <v>146</v>
      </c>
      <c r="BK85" s="159">
        <f>SUM(BK86:BK97)</f>
        <v>0</v>
      </c>
    </row>
    <row r="86" spans="1:65" s="2" customFormat="1" ht="16.5" customHeight="1">
      <c r="A86" s="32"/>
      <c r="B86" s="33"/>
      <c r="C86" s="160" t="s">
        <v>83</v>
      </c>
      <c r="D86" s="160" t="s">
        <v>163</v>
      </c>
      <c r="E86" s="161" t="s">
        <v>615</v>
      </c>
      <c r="F86" s="162" t="s">
        <v>616</v>
      </c>
      <c r="G86" s="163" t="s">
        <v>166</v>
      </c>
      <c r="H86" s="164">
        <v>2</v>
      </c>
      <c r="I86" s="277">
        <v>0</v>
      </c>
      <c r="J86" s="166">
        <f>ROUND(I86*H86,2)</f>
        <v>0</v>
      </c>
      <c r="K86" s="162" t="s">
        <v>167</v>
      </c>
      <c r="L86" s="167"/>
      <c r="M86" s="168" t="s">
        <v>35</v>
      </c>
      <c r="N86" s="169" t="s">
        <v>47</v>
      </c>
      <c r="O86" s="62"/>
      <c r="P86" s="170">
        <f>O86*H86</f>
        <v>0</v>
      </c>
      <c r="Q86" s="170">
        <v>1.23475</v>
      </c>
      <c r="R86" s="170">
        <f>Q86*H86</f>
        <v>2.4695</v>
      </c>
      <c r="S86" s="170">
        <v>0</v>
      </c>
      <c r="T86" s="171">
        <f>S86*H86</f>
        <v>0</v>
      </c>
      <c r="U86" s="32"/>
      <c r="V86" s="32"/>
      <c r="W86" s="32"/>
      <c r="X86" s="32"/>
      <c r="Y86" s="32"/>
      <c r="Z86" s="32"/>
      <c r="AA86" s="32"/>
      <c r="AB86" s="32"/>
      <c r="AC86" s="32"/>
      <c r="AD86" s="32"/>
      <c r="AE86" s="32"/>
      <c r="AR86" s="172" t="s">
        <v>168</v>
      </c>
      <c r="AT86" s="172" t="s">
        <v>163</v>
      </c>
      <c r="AU86" s="172" t="s">
        <v>76</v>
      </c>
      <c r="AY86" s="15" t="s">
        <v>169</v>
      </c>
      <c r="BE86" s="173">
        <f>IF(N86="základní",J86,0)</f>
        <v>0</v>
      </c>
      <c r="BF86" s="173">
        <f>IF(N86="snížená",J86,0)</f>
        <v>0</v>
      </c>
      <c r="BG86" s="173">
        <f>IF(N86="zákl. přenesená",J86,0)</f>
        <v>0</v>
      </c>
      <c r="BH86" s="173">
        <f>IF(N86="sníž. přenesená",J86,0)</f>
        <v>0</v>
      </c>
      <c r="BI86" s="173">
        <f>IF(N86="nulová",J86,0)</f>
        <v>0</v>
      </c>
      <c r="BJ86" s="15" t="s">
        <v>83</v>
      </c>
      <c r="BK86" s="173">
        <f>ROUND(I86*H86,2)</f>
        <v>0</v>
      </c>
      <c r="BL86" s="15" t="s">
        <v>170</v>
      </c>
      <c r="BM86" s="172" t="s">
        <v>617</v>
      </c>
    </row>
    <row r="87" spans="1:65" s="2" customFormat="1" ht="58.5">
      <c r="A87" s="32"/>
      <c r="B87" s="33"/>
      <c r="C87" s="34"/>
      <c r="D87" s="176" t="s">
        <v>183</v>
      </c>
      <c r="E87" s="34"/>
      <c r="F87" s="186" t="s">
        <v>618</v>
      </c>
      <c r="G87" s="34"/>
      <c r="H87" s="34"/>
      <c r="I87" s="187"/>
      <c r="J87" s="34"/>
      <c r="K87" s="34"/>
      <c r="L87" s="37"/>
      <c r="M87" s="188"/>
      <c r="N87" s="189"/>
      <c r="O87" s="62"/>
      <c r="P87" s="62"/>
      <c r="Q87" s="62"/>
      <c r="R87" s="62"/>
      <c r="S87" s="62"/>
      <c r="T87" s="63"/>
      <c r="U87" s="32"/>
      <c r="V87" s="32"/>
      <c r="W87" s="32"/>
      <c r="X87" s="32"/>
      <c r="Y87" s="32"/>
      <c r="Z87" s="32"/>
      <c r="AA87" s="32"/>
      <c r="AB87" s="32"/>
      <c r="AC87" s="32"/>
      <c r="AD87" s="32"/>
      <c r="AE87" s="32"/>
      <c r="AT87" s="15" t="s">
        <v>183</v>
      </c>
      <c r="AU87" s="15" t="s">
        <v>76</v>
      </c>
    </row>
    <row r="88" spans="1:65" s="12" customFormat="1" ht="11.25">
      <c r="B88" s="174"/>
      <c r="C88" s="175"/>
      <c r="D88" s="176" t="s">
        <v>172</v>
      </c>
      <c r="E88" s="177" t="s">
        <v>35</v>
      </c>
      <c r="F88" s="178" t="s">
        <v>345</v>
      </c>
      <c r="G88" s="175"/>
      <c r="H88" s="179">
        <v>2</v>
      </c>
      <c r="I88" s="180"/>
      <c r="J88" s="175"/>
      <c r="K88" s="175"/>
      <c r="L88" s="181"/>
      <c r="M88" s="182"/>
      <c r="N88" s="183"/>
      <c r="O88" s="183"/>
      <c r="P88" s="183"/>
      <c r="Q88" s="183"/>
      <c r="R88" s="183"/>
      <c r="S88" s="183"/>
      <c r="T88" s="184"/>
      <c r="AT88" s="185" t="s">
        <v>172</v>
      </c>
      <c r="AU88" s="185" t="s">
        <v>76</v>
      </c>
      <c r="AV88" s="12" t="s">
        <v>85</v>
      </c>
      <c r="AW88" s="12" t="s">
        <v>37</v>
      </c>
      <c r="AX88" s="12" t="s">
        <v>83</v>
      </c>
      <c r="AY88" s="185" t="s">
        <v>169</v>
      </c>
    </row>
    <row r="89" spans="1:65" s="2" customFormat="1" ht="16.5" customHeight="1">
      <c r="A89" s="32"/>
      <c r="B89" s="33"/>
      <c r="C89" s="160" t="s">
        <v>85</v>
      </c>
      <c r="D89" s="160" t="s">
        <v>163</v>
      </c>
      <c r="E89" s="161" t="s">
        <v>657</v>
      </c>
      <c r="F89" s="162" t="s">
        <v>658</v>
      </c>
      <c r="G89" s="163" t="s">
        <v>166</v>
      </c>
      <c r="H89" s="164">
        <v>42</v>
      </c>
      <c r="I89" s="277">
        <v>0</v>
      </c>
      <c r="J89" s="166">
        <f>ROUND(I89*H89,2)</f>
        <v>0</v>
      </c>
      <c r="K89" s="162" t="s">
        <v>167</v>
      </c>
      <c r="L89" s="167"/>
      <c r="M89" s="168" t="s">
        <v>35</v>
      </c>
      <c r="N89" s="169" t="s">
        <v>47</v>
      </c>
      <c r="O89" s="62"/>
      <c r="P89" s="170">
        <f>O89*H89</f>
        <v>0</v>
      </c>
      <c r="Q89" s="170">
        <v>0.29199999999999998</v>
      </c>
      <c r="R89" s="170">
        <f>Q89*H89</f>
        <v>12.263999999999999</v>
      </c>
      <c r="S89" s="170">
        <v>0</v>
      </c>
      <c r="T89" s="171">
        <f>S89*H89</f>
        <v>0</v>
      </c>
      <c r="U89" s="32"/>
      <c r="V89" s="32"/>
      <c r="W89" s="32"/>
      <c r="X89" s="32"/>
      <c r="Y89" s="32"/>
      <c r="Z89" s="32"/>
      <c r="AA89" s="32"/>
      <c r="AB89" s="32"/>
      <c r="AC89" s="32"/>
      <c r="AD89" s="32"/>
      <c r="AE89" s="32"/>
      <c r="AR89" s="172" t="s">
        <v>168</v>
      </c>
      <c r="AT89" s="172" t="s">
        <v>163</v>
      </c>
      <c r="AU89" s="172" t="s">
        <v>76</v>
      </c>
      <c r="AY89" s="15" t="s">
        <v>169</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170</v>
      </c>
      <c r="BM89" s="172" t="s">
        <v>659</v>
      </c>
    </row>
    <row r="90" spans="1:65" s="2" customFormat="1" ht="68.25">
      <c r="A90" s="32"/>
      <c r="B90" s="33"/>
      <c r="C90" s="34"/>
      <c r="D90" s="176" t="s">
        <v>183</v>
      </c>
      <c r="E90" s="34"/>
      <c r="F90" s="186" t="s">
        <v>660</v>
      </c>
      <c r="G90" s="34"/>
      <c r="H90" s="34"/>
      <c r="I90" s="187"/>
      <c r="J90" s="34"/>
      <c r="K90" s="34"/>
      <c r="L90" s="37"/>
      <c r="M90" s="188"/>
      <c r="N90" s="189"/>
      <c r="O90" s="62"/>
      <c r="P90" s="62"/>
      <c r="Q90" s="62"/>
      <c r="R90" s="62"/>
      <c r="S90" s="62"/>
      <c r="T90" s="63"/>
      <c r="U90" s="32"/>
      <c r="V90" s="32"/>
      <c r="W90" s="32"/>
      <c r="X90" s="32"/>
      <c r="Y90" s="32"/>
      <c r="Z90" s="32"/>
      <c r="AA90" s="32"/>
      <c r="AB90" s="32"/>
      <c r="AC90" s="32"/>
      <c r="AD90" s="32"/>
      <c r="AE90" s="32"/>
      <c r="AT90" s="15" t="s">
        <v>183</v>
      </c>
      <c r="AU90" s="15" t="s">
        <v>76</v>
      </c>
    </row>
    <row r="91" spans="1:65" s="12" customFormat="1" ht="11.25">
      <c r="B91" s="174"/>
      <c r="C91" s="175"/>
      <c r="D91" s="176" t="s">
        <v>172</v>
      </c>
      <c r="E91" s="177" t="s">
        <v>35</v>
      </c>
      <c r="F91" s="178" t="s">
        <v>661</v>
      </c>
      <c r="G91" s="175"/>
      <c r="H91" s="179">
        <v>42</v>
      </c>
      <c r="I91" s="180"/>
      <c r="J91" s="175"/>
      <c r="K91" s="175"/>
      <c r="L91" s="181"/>
      <c r="M91" s="182"/>
      <c r="N91" s="183"/>
      <c r="O91" s="183"/>
      <c r="P91" s="183"/>
      <c r="Q91" s="183"/>
      <c r="R91" s="183"/>
      <c r="S91" s="183"/>
      <c r="T91" s="184"/>
      <c r="AT91" s="185" t="s">
        <v>172</v>
      </c>
      <c r="AU91" s="185" t="s">
        <v>76</v>
      </c>
      <c r="AV91" s="12" t="s">
        <v>85</v>
      </c>
      <c r="AW91" s="12" t="s">
        <v>37</v>
      </c>
      <c r="AX91" s="12" t="s">
        <v>83</v>
      </c>
      <c r="AY91" s="185" t="s">
        <v>169</v>
      </c>
    </row>
    <row r="92" spans="1:65" s="2" customFormat="1" ht="16.5" customHeight="1">
      <c r="A92" s="32"/>
      <c r="B92" s="33"/>
      <c r="C92" s="160" t="s">
        <v>178</v>
      </c>
      <c r="D92" s="160" t="s">
        <v>163</v>
      </c>
      <c r="E92" s="161" t="s">
        <v>662</v>
      </c>
      <c r="F92" s="162" t="s">
        <v>663</v>
      </c>
      <c r="G92" s="163" t="s">
        <v>166</v>
      </c>
      <c r="H92" s="164">
        <v>14</v>
      </c>
      <c r="I92" s="277">
        <v>0</v>
      </c>
      <c r="J92" s="166">
        <f>ROUND(I92*H92,2)</f>
        <v>0</v>
      </c>
      <c r="K92" s="162" t="s">
        <v>167</v>
      </c>
      <c r="L92" s="167"/>
      <c r="M92" s="168" t="s">
        <v>35</v>
      </c>
      <c r="N92" s="169" t="s">
        <v>47</v>
      </c>
      <c r="O92" s="62"/>
      <c r="P92" s="170">
        <f>O92*H92</f>
        <v>0</v>
      </c>
      <c r="Q92" s="170">
        <v>0.28699999999999998</v>
      </c>
      <c r="R92" s="170">
        <f>Q92*H92</f>
        <v>4.0179999999999998</v>
      </c>
      <c r="S92" s="170">
        <v>0</v>
      </c>
      <c r="T92" s="171">
        <f>S92*H92</f>
        <v>0</v>
      </c>
      <c r="U92" s="32"/>
      <c r="V92" s="32"/>
      <c r="W92" s="32"/>
      <c r="X92" s="32"/>
      <c r="Y92" s="32"/>
      <c r="Z92" s="32"/>
      <c r="AA92" s="32"/>
      <c r="AB92" s="32"/>
      <c r="AC92" s="32"/>
      <c r="AD92" s="32"/>
      <c r="AE92" s="32"/>
      <c r="AR92" s="172" t="s">
        <v>168</v>
      </c>
      <c r="AT92" s="172" t="s">
        <v>163</v>
      </c>
      <c r="AU92" s="172" t="s">
        <v>76</v>
      </c>
      <c r="AY92" s="15" t="s">
        <v>169</v>
      </c>
      <c r="BE92" s="173">
        <f>IF(N92="základní",J92,0)</f>
        <v>0</v>
      </c>
      <c r="BF92" s="173">
        <f>IF(N92="snížená",J92,0)</f>
        <v>0</v>
      </c>
      <c r="BG92" s="173">
        <f>IF(N92="zákl. přenesená",J92,0)</f>
        <v>0</v>
      </c>
      <c r="BH92" s="173">
        <f>IF(N92="sníž. přenesená",J92,0)</f>
        <v>0</v>
      </c>
      <c r="BI92" s="173">
        <f>IF(N92="nulová",J92,0)</f>
        <v>0</v>
      </c>
      <c r="BJ92" s="15" t="s">
        <v>83</v>
      </c>
      <c r="BK92" s="173">
        <f>ROUND(I92*H92,2)</f>
        <v>0</v>
      </c>
      <c r="BL92" s="15" t="s">
        <v>170</v>
      </c>
      <c r="BM92" s="172" t="s">
        <v>664</v>
      </c>
    </row>
    <row r="93" spans="1:65" s="2" customFormat="1" ht="48.75">
      <c r="A93" s="32"/>
      <c r="B93" s="33"/>
      <c r="C93" s="34"/>
      <c r="D93" s="176" t="s">
        <v>183</v>
      </c>
      <c r="E93" s="34"/>
      <c r="F93" s="186" t="s">
        <v>665</v>
      </c>
      <c r="G93" s="34"/>
      <c r="H93" s="34"/>
      <c r="I93" s="187"/>
      <c r="J93" s="34"/>
      <c r="K93" s="34"/>
      <c r="L93" s="37"/>
      <c r="M93" s="188"/>
      <c r="N93" s="189"/>
      <c r="O93" s="62"/>
      <c r="P93" s="62"/>
      <c r="Q93" s="62"/>
      <c r="R93" s="62"/>
      <c r="S93" s="62"/>
      <c r="T93" s="63"/>
      <c r="U93" s="32"/>
      <c r="V93" s="32"/>
      <c r="W93" s="32"/>
      <c r="X93" s="32"/>
      <c r="Y93" s="32"/>
      <c r="Z93" s="32"/>
      <c r="AA93" s="32"/>
      <c r="AB93" s="32"/>
      <c r="AC93" s="32"/>
      <c r="AD93" s="32"/>
      <c r="AE93" s="32"/>
      <c r="AT93" s="15" t="s">
        <v>183</v>
      </c>
      <c r="AU93" s="15" t="s">
        <v>76</v>
      </c>
    </row>
    <row r="94" spans="1:65" s="12" customFormat="1" ht="11.25">
      <c r="B94" s="174"/>
      <c r="C94" s="175"/>
      <c r="D94" s="176" t="s">
        <v>172</v>
      </c>
      <c r="E94" s="177" t="s">
        <v>35</v>
      </c>
      <c r="F94" s="178" t="s">
        <v>666</v>
      </c>
      <c r="G94" s="175"/>
      <c r="H94" s="179">
        <v>14</v>
      </c>
      <c r="I94" s="180"/>
      <c r="J94" s="175"/>
      <c r="K94" s="175"/>
      <c r="L94" s="181"/>
      <c r="M94" s="182"/>
      <c r="N94" s="183"/>
      <c r="O94" s="183"/>
      <c r="P94" s="183"/>
      <c r="Q94" s="183"/>
      <c r="R94" s="183"/>
      <c r="S94" s="183"/>
      <c r="T94" s="184"/>
      <c r="AT94" s="185" t="s">
        <v>172</v>
      </c>
      <c r="AU94" s="185" t="s">
        <v>76</v>
      </c>
      <c r="AV94" s="12" t="s">
        <v>85</v>
      </c>
      <c r="AW94" s="12" t="s">
        <v>37</v>
      </c>
      <c r="AX94" s="12" t="s">
        <v>83</v>
      </c>
      <c r="AY94" s="185" t="s">
        <v>169</v>
      </c>
    </row>
    <row r="95" spans="1:65" s="2" customFormat="1" ht="16.5" customHeight="1">
      <c r="A95" s="32"/>
      <c r="B95" s="33"/>
      <c r="C95" s="160" t="s">
        <v>170</v>
      </c>
      <c r="D95" s="160" t="s">
        <v>163</v>
      </c>
      <c r="E95" s="161" t="s">
        <v>507</v>
      </c>
      <c r="F95" s="162" t="s">
        <v>508</v>
      </c>
      <c r="G95" s="163" t="s">
        <v>193</v>
      </c>
      <c r="H95" s="164">
        <v>7.2</v>
      </c>
      <c r="I95" s="277">
        <v>0</v>
      </c>
      <c r="J95" s="166">
        <f>ROUND(I95*H95,2)</f>
        <v>0</v>
      </c>
      <c r="K95" s="162" t="s">
        <v>35</v>
      </c>
      <c r="L95" s="167"/>
      <c r="M95" s="168" t="s">
        <v>35</v>
      </c>
      <c r="N95" s="169" t="s">
        <v>47</v>
      </c>
      <c r="O95" s="62"/>
      <c r="P95" s="170">
        <f>O95*H95</f>
        <v>0</v>
      </c>
      <c r="Q95" s="170">
        <v>0</v>
      </c>
      <c r="R95" s="170">
        <f>Q95*H95</f>
        <v>0</v>
      </c>
      <c r="S95" s="170">
        <v>0</v>
      </c>
      <c r="T95" s="171">
        <f>S95*H95</f>
        <v>0</v>
      </c>
      <c r="U95" s="32"/>
      <c r="V95" s="32"/>
      <c r="W95" s="32"/>
      <c r="X95" s="32"/>
      <c r="Y95" s="32"/>
      <c r="Z95" s="32"/>
      <c r="AA95" s="32"/>
      <c r="AB95" s="32"/>
      <c r="AC95" s="32"/>
      <c r="AD95" s="32"/>
      <c r="AE95" s="32"/>
      <c r="AR95" s="172" t="s">
        <v>168</v>
      </c>
      <c r="AT95" s="172" t="s">
        <v>163</v>
      </c>
      <c r="AU95" s="172" t="s">
        <v>76</v>
      </c>
      <c r="AY95" s="15" t="s">
        <v>169</v>
      </c>
      <c r="BE95" s="173">
        <f>IF(N95="základní",J95,0)</f>
        <v>0</v>
      </c>
      <c r="BF95" s="173">
        <f>IF(N95="snížená",J95,0)</f>
        <v>0</v>
      </c>
      <c r="BG95" s="173">
        <f>IF(N95="zákl. přenesená",J95,0)</f>
        <v>0</v>
      </c>
      <c r="BH95" s="173">
        <f>IF(N95="sníž. přenesená",J95,0)</f>
        <v>0</v>
      </c>
      <c r="BI95" s="173">
        <f>IF(N95="nulová",J95,0)</f>
        <v>0</v>
      </c>
      <c r="BJ95" s="15" t="s">
        <v>83</v>
      </c>
      <c r="BK95" s="173">
        <f>ROUND(I95*H95,2)</f>
        <v>0</v>
      </c>
      <c r="BL95" s="15" t="s">
        <v>170</v>
      </c>
      <c r="BM95" s="172" t="s">
        <v>509</v>
      </c>
    </row>
    <row r="96" spans="1:65" s="2" customFormat="1" ht="126.75">
      <c r="A96" s="32"/>
      <c r="B96" s="33"/>
      <c r="C96" s="34"/>
      <c r="D96" s="176" t="s">
        <v>183</v>
      </c>
      <c r="E96" s="34"/>
      <c r="F96" s="186" t="s">
        <v>667</v>
      </c>
      <c r="G96" s="34"/>
      <c r="H96" s="34"/>
      <c r="I96" s="187"/>
      <c r="J96" s="34"/>
      <c r="K96" s="34"/>
      <c r="L96" s="37"/>
      <c r="M96" s="188"/>
      <c r="N96" s="189"/>
      <c r="O96" s="62"/>
      <c r="P96" s="62"/>
      <c r="Q96" s="62"/>
      <c r="R96" s="62"/>
      <c r="S96" s="62"/>
      <c r="T96" s="63"/>
      <c r="U96" s="32"/>
      <c r="V96" s="32"/>
      <c r="W96" s="32"/>
      <c r="X96" s="32"/>
      <c r="Y96" s="32"/>
      <c r="Z96" s="32"/>
      <c r="AA96" s="32"/>
      <c r="AB96" s="32"/>
      <c r="AC96" s="32"/>
      <c r="AD96" s="32"/>
      <c r="AE96" s="32"/>
      <c r="AT96" s="15" t="s">
        <v>183</v>
      </c>
      <c r="AU96" s="15" t="s">
        <v>76</v>
      </c>
    </row>
    <row r="97" spans="1:51" s="12" customFormat="1" ht="11.25">
      <c r="B97" s="174"/>
      <c r="C97" s="175"/>
      <c r="D97" s="176" t="s">
        <v>172</v>
      </c>
      <c r="E97" s="177" t="s">
        <v>35</v>
      </c>
      <c r="F97" s="178" t="s">
        <v>390</v>
      </c>
      <c r="G97" s="175"/>
      <c r="H97" s="179">
        <v>7.2</v>
      </c>
      <c r="I97" s="180"/>
      <c r="J97" s="175"/>
      <c r="K97" s="175"/>
      <c r="L97" s="181"/>
      <c r="M97" s="215"/>
      <c r="N97" s="216"/>
      <c r="O97" s="216"/>
      <c r="P97" s="216"/>
      <c r="Q97" s="216"/>
      <c r="R97" s="216"/>
      <c r="S97" s="216"/>
      <c r="T97" s="217"/>
      <c r="AT97" s="185" t="s">
        <v>172</v>
      </c>
      <c r="AU97" s="185" t="s">
        <v>76</v>
      </c>
      <c r="AV97" s="12" t="s">
        <v>85</v>
      </c>
      <c r="AW97" s="12" t="s">
        <v>37</v>
      </c>
      <c r="AX97" s="12" t="s">
        <v>83</v>
      </c>
      <c r="AY97" s="185" t="s">
        <v>169</v>
      </c>
    </row>
    <row r="98" spans="1:51" s="2" customFormat="1" ht="6.95" customHeight="1">
      <c r="A98" s="32"/>
      <c r="B98" s="45"/>
      <c r="C98" s="46"/>
      <c r="D98" s="46"/>
      <c r="E98" s="46"/>
      <c r="F98" s="46"/>
      <c r="G98" s="46"/>
      <c r="H98" s="46"/>
      <c r="I98" s="46"/>
      <c r="J98" s="46"/>
      <c r="K98" s="46"/>
      <c r="L98" s="37"/>
      <c r="M98" s="32"/>
      <c r="O98" s="32"/>
      <c r="P98" s="32"/>
      <c r="Q98" s="32"/>
      <c r="R98" s="32"/>
      <c r="S98" s="32"/>
      <c r="T98" s="32"/>
      <c r="U98" s="32"/>
      <c r="V98" s="32"/>
      <c r="W98" s="32"/>
      <c r="X98" s="32"/>
      <c r="Y98" s="32"/>
      <c r="Z98" s="32"/>
      <c r="AA98" s="32"/>
      <c r="AB98" s="32"/>
      <c r="AC98" s="32"/>
      <c r="AD98" s="32"/>
      <c r="AE98" s="32"/>
    </row>
  </sheetData>
  <sheetProtection algorithmName="SHA-512" hashValue="rEMSXiEgpHHEP1hMPfBTaik3juvviabTAl4ZiI354K3MhPHL4fwG3T4fzBig+adP8pLnNH0joRiu4jnFefY+YA==" saltValue="b3wF9RtlPmFEH/5Mz70gp+YoVCJ/DhIe80XhvkMJxEPcf0P1LH2sNp0NF8m2c8Vard0iSSjfIZ58KbPaVBy+0A==" spinCount="100000" sheet="1" objects="1" scenarios="1" formatColumns="0" formatRows="0" autoFilter="0"/>
  <autoFilter ref="C84:K97"/>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0"/>
      <c r="M2" s="250"/>
      <c r="N2" s="250"/>
      <c r="O2" s="250"/>
      <c r="P2" s="250"/>
      <c r="Q2" s="250"/>
      <c r="R2" s="250"/>
      <c r="S2" s="250"/>
      <c r="T2" s="250"/>
      <c r="U2" s="250"/>
      <c r="V2" s="250"/>
      <c r="AT2" s="15" t="s">
        <v>126</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135</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26.25" hidden="1" customHeight="1">
      <c r="B7" s="18"/>
      <c r="E7" s="267" t="str">
        <f>'Rekapitulace stavby'!K6</f>
        <v>Oprava kolejí a výhybek v úseku Veselí nad Lužnicí - J. Hradec na trati Veselí nad Lužnicí - H. Cerekev</v>
      </c>
      <c r="F7" s="268"/>
      <c r="G7" s="268"/>
      <c r="H7" s="268"/>
      <c r="L7" s="18"/>
    </row>
    <row r="8" spans="1:46" s="1" customFormat="1" ht="12" hidden="1" customHeight="1">
      <c r="B8" s="18"/>
      <c r="D8" s="110" t="s">
        <v>136</v>
      </c>
      <c r="L8" s="18"/>
    </row>
    <row r="9" spans="1:46" s="2" customFormat="1" ht="16.5" hidden="1" customHeight="1">
      <c r="A9" s="32"/>
      <c r="B9" s="37"/>
      <c r="C9" s="32"/>
      <c r="D9" s="32"/>
      <c r="E9" s="267" t="s">
        <v>668</v>
      </c>
      <c r="F9" s="269"/>
      <c r="G9" s="269"/>
      <c r="H9" s="269"/>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138</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0" t="s">
        <v>669</v>
      </c>
      <c r="F11" s="269"/>
      <c r="G11" s="269"/>
      <c r="H11" s="269"/>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670</v>
      </c>
      <c r="G14" s="32"/>
      <c r="H14" s="32"/>
      <c r="I14" s="110" t="s">
        <v>24</v>
      </c>
      <c r="J14" s="112" t="str">
        <f>'Rekapitulace stavby'!AN8</f>
        <v>29. 4. 2021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141</v>
      </c>
      <c r="F17" s="32"/>
      <c r="G17" s="32"/>
      <c r="H17" s="32"/>
      <c r="I17" s="110" t="s">
        <v>30</v>
      </c>
      <c r="J17" s="101" t="s">
        <v>142</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1" t="str">
        <f>'Rekapitulace stavby'!E14</f>
        <v>Vyplň údaj</v>
      </c>
      <c r="F20" s="272"/>
      <c r="G20" s="272"/>
      <c r="H20" s="272"/>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3" t="s">
        <v>35</v>
      </c>
      <c r="F29" s="273"/>
      <c r="G29" s="273"/>
      <c r="H29" s="273"/>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ROUND(J88,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ROUND((SUM(BE88:BE200)),  2)</f>
        <v>0</v>
      </c>
      <c r="G35" s="32"/>
      <c r="H35" s="32"/>
      <c r="I35" s="122">
        <v>0.21</v>
      </c>
      <c r="J35" s="121">
        <f>ROUND(((SUM(BE88:BE200))*I35),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ROUND((SUM(BF88:BF200)),  2)</f>
        <v>0</v>
      </c>
      <c r="G36" s="32"/>
      <c r="H36" s="32"/>
      <c r="I36" s="122">
        <v>0.15</v>
      </c>
      <c r="J36" s="121">
        <f>ROUND(((SUM(BF88:BF200))*I36),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ROUND((SUM(BG88:BG200)),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ROUND((SUM(BH88:BH200)),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ROUND((SUM(BI88:BI200)),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143</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26.25" hidden="1" customHeight="1">
      <c r="A50" s="32"/>
      <c r="B50" s="33"/>
      <c r="C50" s="34"/>
      <c r="D50" s="34"/>
      <c r="E50" s="274" t="str">
        <f>E7</f>
        <v>Oprava kolejí a výhybek v úseku Veselí nad Lužnicí - J. Hradec na trati Veselí nad Lužnicí - H. Cerekev</v>
      </c>
      <c r="F50" s="275"/>
      <c r="G50" s="275"/>
      <c r="H50" s="275"/>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136</v>
      </c>
      <c r="D51" s="20"/>
      <c r="E51" s="20"/>
      <c r="F51" s="20"/>
      <c r="G51" s="20"/>
      <c r="H51" s="20"/>
      <c r="I51" s="20"/>
      <c r="J51" s="20"/>
      <c r="K51" s="20"/>
      <c r="L51" s="18"/>
    </row>
    <row r="52" spans="1:47" s="2" customFormat="1" ht="16.5" hidden="1" customHeight="1">
      <c r="A52" s="32"/>
      <c r="B52" s="33"/>
      <c r="C52" s="34"/>
      <c r="D52" s="34"/>
      <c r="E52" s="274" t="s">
        <v>668</v>
      </c>
      <c r="F52" s="276"/>
      <c r="G52" s="276"/>
      <c r="H52" s="276"/>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138</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28" t="str">
        <f>E11</f>
        <v>SO 06.1 - Železniční svršek</v>
      </c>
      <c r="F54" s="276"/>
      <c r="G54" s="276"/>
      <c r="H54" s="276"/>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225 dle JŘ, TÚ V. Ratmírov - J. Hradec</v>
      </c>
      <c r="G56" s="34"/>
      <c r="H56" s="34"/>
      <c r="I56" s="27" t="s">
        <v>24</v>
      </c>
      <c r="J56" s="57" t="str">
        <f>IF(J14="","",J14)</f>
        <v>29. 4. 2021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144</v>
      </c>
      <c r="D61" s="135"/>
      <c r="E61" s="135"/>
      <c r="F61" s="135"/>
      <c r="G61" s="135"/>
      <c r="H61" s="135"/>
      <c r="I61" s="135"/>
      <c r="J61" s="136" t="s">
        <v>145</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J88</f>
        <v>0</v>
      </c>
      <c r="K63" s="34"/>
      <c r="L63" s="111"/>
      <c r="S63" s="32"/>
      <c r="T63" s="32"/>
      <c r="U63" s="32"/>
      <c r="V63" s="32"/>
      <c r="W63" s="32"/>
      <c r="X63" s="32"/>
      <c r="Y63" s="32"/>
      <c r="Z63" s="32"/>
      <c r="AA63" s="32"/>
      <c r="AB63" s="32"/>
      <c r="AC63" s="32"/>
      <c r="AD63" s="32"/>
      <c r="AE63" s="32"/>
      <c r="AU63" s="15" t="s">
        <v>146</v>
      </c>
    </row>
    <row r="64" spans="1:47" s="9" customFormat="1" ht="24.95" hidden="1" customHeight="1">
      <c r="B64" s="138"/>
      <c r="C64" s="139"/>
      <c r="D64" s="140" t="s">
        <v>147</v>
      </c>
      <c r="E64" s="141"/>
      <c r="F64" s="141"/>
      <c r="G64" s="141"/>
      <c r="H64" s="141"/>
      <c r="I64" s="141"/>
      <c r="J64" s="142">
        <f>J103</f>
        <v>0</v>
      </c>
      <c r="K64" s="139"/>
      <c r="L64" s="143"/>
    </row>
    <row r="65" spans="1:31" s="10" customFormat="1" ht="19.899999999999999" hidden="1" customHeight="1">
      <c r="B65" s="144"/>
      <c r="C65" s="95"/>
      <c r="D65" s="145" t="s">
        <v>148</v>
      </c>
      <c r="E65" s="146"/>
      <c r="F65" s="146"/>
      <c r="G65" s="146"/>
      <c r="H65" s="146"/>
      <c r="I65" s="146"/>
      <c r="J65" s="147">
        <f>J104</f>
        <v>0</v>
      </c>
      <c r="K65" s="95"/>
      <c r="L65" s="148"/>
    </row>
    <row r="66" spans="1:31" s="9" customFormat="1" ht="24.95" hidden="1" customHeight="1">
      <c r="B66" s="138"/>
      <c r="C66" s="139"/>
      <c r="D66" s="140" t="s">
        <v>149</v>
      </c>
      <c r="E66" s="141"/>
      <c r="F66" s="141"/>
      <c r="G66" s="141"/>
      <c r="H66" s="141"/>
      <c r="I66" s="141"/>
      <c r="J66" s="142">
        <f>J153</f>
        <v>0</v>
      </c>
      <c r="K66" s="139"/>
      <c r="L66" s="143"/>
    </row>
    <row r="67" spans="1:31" s="2" customFormat="1" ht="21.75" hidden="1" customHeight="1">
      <c r="A67" s="32"/>
      <c r="B67" s="33"/>
      <c r="C67" s="34"/>
      <c r="D67" s="34"/>
      <c r="E67" s="34"/>
      <c r="F67" s="34"/>
      <c r="G67" s="34"/>
      <c r="H67" s="34"/>
      <c r="I67" s="34"/>
      <c r="J67" s="34"/>
      <c r="K67" s="34"/>
      <c r="L67" s="111"/>
      <c r="S67" s="32"/>
      <c r="T67" s="32"/>
      <c r="U67" s="32"/>
      <c r="V67" s="32"/>
      <c r="W67" s="32"/>
      <c r="X67" s="32"/>
      <c r="Y67" s="32"/>
      <c r="Z67" s="32"/>
      <c r="AA67" s="32"/>
      <c r="AB67" s="32"/>
      <c r="AC67" s="32"/>
      <c r="AD67" s="32"/>
      <c r="AE67" s="32"/>
    </row>
    <row r="68" spans="1:31" s="2" customFormat="1" ht="6.95" hidden="1" customHeight="1">
      <c r="A68" s="32"/>
      <c r="B68" s="45"/>
      <c r="C68" s="46"/>
      <c r="D68" s="46"/>
      <c r="E68" s="46"/>
      <c r="F68" s="46"/>
      <c r="G68" s="46"/>
      <c r="H68" s="46"/>
      <c r="I68" s="46"/>
      <c r="J68" s="46"/>
      <c r="K68" s="46"/>
      <c r="L68" s="111"/>
      <c r="S68" s="32"/>
      <c r="T68" s="32"/>
      <c r="U68" s="32"/>
      <c r="V68" s="32"/>
      <c r="W68" s="32"/>
      <c r="X68" s="32"/>
      <c r="Y68" s="32"/>
      <c r="Z68" s="32"/>
      <c r="AA68" s="32"/>
      <c r="AB68" s="32"/>
      <c r="AC68" s="32"/>
      <c r="AD68" s="32"/>
      <c r="AE68" s="32"/>
    </row>
    <row r="69" spans="1:31" ht="11.25" hidden="1"/>
    <row r="70" spans="1:31" ht="11.25" hidden="1"/>
    <row r="71" spans="1:31" ht="11.25" hidden="1"/>
    <row r="72" spans="1:31" s="2" customFormat="1" ht="6.95" customHeight="1">
      <c r="A72" s="32"/>
      <c r="B72" s="47"/>
      <c r="C72" s="48"/>
      <c r="D72" s="48"/>
      <c r="E72" s="48"/>
      <c r="F72" s="48"/>
      <c r="G72" s="48"/>
      <c r="H72" s="48"/>
      <c r="I72" s="48"/>
      <c r="J72" s="48"/>
      <c r="K72" s="48"/>
      <c r="L72" s="111"/>
      <c r="S72" s="32"/>
      <c r="T72" s="32"/>
      <c r="U72" s="32"/>
      <c r="V72" s="32"/>
      <c r="W72" s="32"/>
      <c r="X72" s="32"/>
      <c r="Y72" s="32"/>
      <c r="Z72" s="32"/>
      <c r="AA72" s="32"/>
      <c r="AB72" s="32"/>
      <c r="AC72" s="32"/>
      <c r="AD72" s="32"/>
      <c r="AE72" s="32"/>
    </row>
    <row r="73" spans="1:31" s="2" customFormat="1" ht="24.95" customHeight="1">
      <c r="A73" s="32"/>
      <c r="B73" s="33"/>
      <c r="C73" s="21" t="s">
        <v>150</v>
      </c>
      <c r="D73" s="34"/>
      <c r="E73" s="34"/>
      <c r="F73" s="34"/>
      <c r="G73" s="34"/>
      <c r="H73" s="34"/>
      <c r="I73" s="34"/>
      <c r="J73" s="34"/>
      <c r="K73" s="34"/>
      <c r="L73" s="111"/>
      <c r="S73" s="32"/>
      <c r="T73" s="32"/>
      <c r="U73" s="32"/>
      <c r="V73" s="32"/>
      <c r="W73" s="32"/>
      <c r="X73" s="32"/>
      <c r="Y73" s="32"/>
      <c r="Z73" s="32"/>
      <c r="AA73" s="32"/>
      <c r="AB73" s="32"/>
      <c r="AC73" s="32"/>
      <c r="AD73" s="32"/>
      <c r="AE73" s="32"/>
    </row>
    <row r="74" spans="1:31" s="2" customFormat="1" ht="6.95" customHeight="1">
      <c r="A74" s="32"/>
      <c r="B74" s="33"/>
      <c r="C74" s="34"/>
      <c r="D74" s="34"/>
      <c r="E74" s="34"/>
      <c r="F74" s="34"/>
      <c r="G74" s="34"/>
      <c r="H74" s="34"/>
      <c r="I74" s="34"/>
      <c r="J74" s="34"/>
      <c r="K74" s="34"/>
      <c r="L74" s="111"/>
      <c r="S74" s="32"/>
      <c r="T74" s="32"/>
      <c r="U74" s="32"/>
      <c r="V74" s="32"/>
      <c r="W74" s="32"/>
      <c r="X74" s="32"/>
      <c r="Y74" s="32"/>
      <c r="Z74" s="32"/>
      <c r="AA74" s="32"/>
      <c r="AB74" s="32"/>
      <c r="AC74" s="32"/>
      <c r="AD74" s="32"/>
      <c r="AE74" s="32"/>
    </row>
    <row r="75" spans="1:31" s="2" customFormat="1" ht="12" customHeight="1">
      <c r="A75" s="32"/>
      <c r="B75" s="33"/>
      <c r="C75" s="27" t="s">
        <v>16</v>
      </c>
      <c r="D75" s="34"/>
      <c r="E75" s="34"/>
      <c r="F75" s="34"/>
      <c r="G75" s="34"/>
      <c r="H75" s="34"/>
      <c r="I75" s="34"/>
      <c r="J75" s="34"/>
      <c r="K75" s="34"/>
      <c r="L75" s="111"/>
      <c r="S75" s="32"/>
      <c r="T75" s="32"/>
      <c r="U75" s="32"/>
      <c r="V75" s="32"/>
      <c r="W75" s="32"/>
      <c r="X75" s="32"/>
      <c r="Y75" s="32"/>
      <c r="Z75" s="32"/>
      <c r="AA75" s="32"/>
      <c r="AB75" s="32"/>
      <c r="AC75" s="32"/>
      <c r="AD75" s="32"/>
      <c r="AE75" s="32"/>
    </row>
    <row r="76" spans="1:31" s="2" customFormat="1" ht="26.25" customHeight="1">
      <c r="A76" s="32"/>
      <c r="B76" s="33"/>
      <c r="C76" s="34"/>
      <c r="D76" s="34"/>
      <c r="E76" s="274" t="str">
        <f>E7</f>
        <v>Oprava kolejí a výhybek v úseku Veselí nad Lužnicí - J. Hradec na trati Veselí nad Lužnicí - H. Cerekev</v>
      </c>
      <c r="F76" s="275"/>
      <c r="G76" s="275"/>
      <c r="H76" s="275"/>
      <c r="I76" s="34"/>
      <c r="J76" s="34"/>
      <c r="K76" s="34"/>
      <c r="L76" s="111"/>
      <c r="S76" s="32"/>
      <c r="T76" s="32"/>
      <c r="U76" s="32"/>
      <c r="V76" s="32"/>
      <c r="W76" s="32"/>
      <c r="X76" s="32"/>
      <c r="Y76" s="32"/>
      <c r="Z76" s="32"/>
      <c r="AA76" s="32"/>
      <c r="AB76" s="32"/>
      <c r="AC76" s="32"/>
      <c r="AD76" s="32"/>
      <c r="AE76" s="32"/>
    </row>
    <row r="77" spans="1:31" s="1" customFormat="1" ht="12" customHeight="1">
      <c r="B77" s="19"/>
      <c r="C77" s="27" t="s">
        <v>136</v>
      </c>
      <c r="D77" s="20"/>
      <c r="E77" s="20"/>
      <c r="F77" s="20"/>
      <c r="G77" s="20"/>
      <c r="H77" s="20"/>
      <c r="I77" s="20"/>
      <c r="J77" s="20"/>
      <c r="K77" s="20"/>
      <c r="L77" s="18"/>
    </row>
    <row r="78" spans="1:31" s="2" customFormat="1" ht="16.5" customHeight="1">
      <c r="A78" s="32"/>
      <c r="B78" s="33"/>
      <c r="C78" s="34"/>
      <c r="D78" s="34"/>
      <c r="E78" s="274" t="s">
        <v>668</v>
      </c>
      <c r="F78" s="276"/>
      <c r="G78" s="276"/>
      <c r="H78" s="276"/>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138</v>
      </c>
      <c r="D79" s="34"/>
      <c r="E79" s="34"/>
      <c r="F79" s="34"/>
      <c r="G79" s="34"/>
      <c r="H79" s="34"/>
      <c r="I79" s="34"/>
      <c r="J79" s="34"/>
      <c r="K79" s="34"/>
      <c r="L79" s="111"/>
      <c r="S79" s="32"/>
      <c r="T79" s="32"/>
      <c r="U79" s="32"/>
      <c r="V79" s="32"/>
      <c r="W79" s="32"/>
      <c r="X79" s="32"/>
      <c r="Y79" s="32"/>
      <c r="Z79" s="32"/>
      <c r="AA79" s="32"/>
      <c r="AB79" s="32"/>
      <c r="AC79" s="32"/>
      <c r="AD79" s="32"/>
      <c r="AE79" s="32"/>
    </row>
    <row r="80" spans="1:31" s="2" customFormat="1" ht="16.5" customHeight="1">
      <c r="A80" s="32"/>
      <c r="B80" s="33"/>
      <c r="C80" s="34"/>
      <c r="D80" s="34"/>
      <c r="E80" s="228" t="str">
        <f>E11</f>
        <v>SO 06.1 - Železniční svršek</v>
      </c>
      <c r="F80" s="276"/>
      <c r="G80" s="276"/>
      <c r="H80" s="276"/>
      <c r="I80" s="34"/>
      <c r="J80" s="34"/>
      <c r="K80" s="34"/>
      <c r="L80" s="111"/>
      <c r="S80" s="32"/>
      <c r="T80" s="32"/>
      <c r="U80" s="32"/>
      <c r="V80" s="32"/>
      <c r="W80" s="32"/>
      <c r="X80" s="32"/>
      <c r="Y80" s="32"/>
      <c r="Z80" s="32"/>
      <c r="AA80" s="32"/>
      <c r="AB80" s="32"/>
      <c r="AC80" s="32"/>
      <c r="AD80" s="32"/>
      <c r="AE80" s="32"/>
    </row>
    <row r="81" spans="1:65" s="2" customFormat="1" ht="6.95" customHeight="1">
      <c r="A81" s="32"/>
      <c r="B81" s="33"/>
      <c r="C81" s="34"/>
      <c r="D81" s="34"/>
      <c r="E81" s="34"/>
      <c r="F81" s="34"/>
      <c r="G81" s="34"/>
      <c r="H81" s="34"/>
      <c r="I81" s="34"/>
      <c r="J81" s="34"/>
      <c r="K81" s="34"/>
      <c r="L81" s="111"/>
      <c r="S81" s="32"/>
      <c r="T81" s="32"/>
      <c r="U81" s="32"/>
      <c r="V81" s="32"/>
      <c r="W81" s="32"/>
      <c r="X81" s="32"/>
      <c r="Y81" s="32"/>
      <c r="Z81" s="32"/>
      <c r="AA81" s="32"/>
      <c r="AB81" s="32"/>
      <c r="AC81" s="32"/>
      <c r="AD81" s="32"/>
      <c r="AE81" s="32"/>
    </row>
    <row r="82" spans="1:65" s="2" customFormat="1" ht="12" customHeight="1">
      <c r="A82" s="32"/>
      <c r="B82" s="33"/>
      <c r="C82" s="27" t="s">
        <v>22</v>
      </c>
      <c r="D82" s="34"/>
      <c r="E82" s="34"/>
      <c r="F82" s="25" t="str">
        <f>F14</f>
        <v>trať 225 dle JŘ, TÚ V. Ratmírov - J. Hradec</v>
      </c>
      <c r="G82" s="34"/>
      <c r="H82" s="34"/>
      <c r="I82" s="27" t="s">
        <v>24</v>
      </c>
      <c r="J82" s="57" t="str">
        <f>IF(J14="","",J14)</f>
        <v>29. 4. 2021</v>
      </c>
      <c r="K82" s="34"/>
      <c r="L82" s="111"/>
      <c r="S82" s="32"/>
      <c r="T82" s="32"/>
      <c r="U82" s="32"/>
      <c r="V82" s="32"/>
      <c r="W82" s="32"/>
      <c r="X82" s="32"/>
      <c r="Y82" s="32"/>
      <c r="Z82" s="32"/>
      <c r="AA82" s="32"/>
      <c r="AB82" s="32"/>
      <c r="AC82" s="32"/>
      <c r="AD82" s="32"/>
      <c r="AE82" s="32"/>
    </row>
    <row r="83" spans="1:65" s="2" customFormat="1" ht="6.9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2" customFormat="1" ht="15.2" customHeight="1">
      <c r="A84" s="32"/>
      <c r="B84" s="33"/>
      <c r="C84" s="27" t="s">
        <v>26</v>
      </c>
      <c r="D84" s="34"/>
      <c r="E84" s="34"/>
      <c r="F84" s="25" t="str">
        <f>E17</f>
        <v xml:space="preserve">Správa železnic, s. o., OŘ Plzeň </v>
      </c>
      <c r="G84" s="34"/>
      <c r="H84" s="34"/>
      <c r="I84" s="27" t="s">
        <v>34</v>
      </c>
      <c r="J84" s="30" t="str">
        <f>E23</f>
        <v xml:space="preserve"> </v>
      </c>
      <c r="K84" s="34"/>
      <c r="L84" s="111"/>
      <c r="S84" s="32"/>
      <c r="T84" s="32"/>
      <c r="U84" s="32"/>
      <c r="V84" s="32"/>
      <c r="W84" s="32"/>
      <c r="X84" s="32"/>
      <c r="Y84" s="32"/>
      <c r="Z84" s="32"/>
      <c r="AA84" s="32"/>
      <c r="AB84" s="32"/>
      <c r="AC84" s="32"/>
      <c r="AD84" s="32"/>
      <c r="AE84" s="32"/>
    </row>
    <row r="85" spans="1:65" s="2" customFormat="1" ht="15.2" customHeight="1">
      <c r="A85" s="32"/>
      <c r="B85" s="33"/>
      <c r="C85" s="27" t="s">
        <v>32</v>
      </c>
      <c r="D85" s="34"/>
      <c r="E85" s="34"/>
      <c r="F85" s="25" t="str">
        <f>IF(E20="","",E20)</f>
        <v>Vyplň údaj</v>
      </c>
      <c r="G85" s="34"/>
      <c r="H85" s="34"/>
      <c r="I85" s="27" t="s">
        <v>38</v>
      </c>
      <c r="J85" s="30" t="str">
        <f>E26</f>
        <v>Libor Brabenec</v>
      </c>
      <c r="K85" s="34"/>
      <c r="L85" s="111"/>
      <c r="S85" s="32"/>
      <c r="T85" s="32"/>
      <c r="U85" s="32"/>
      <c r="V85" s="32"/>
      <c r="W85" s="32"/>
      <c r="X85" s="32"/>
      <c r="Y85" s="32"/>
      <c r="Z85" s="32"/>
      <c r="AA85" s="32"/>
      <c r="AB85" s="32"/>
      <c r="AC85" s="32"/>
      <c r="AD85" s="32"/>
      <c r="AE85" s="32"/>
    </row>
    <row r="86" spans="1:65" s="2" customFormat="1" ht="10.35" customHeight="1">
      <c r="A86" s="32"/>
      <c r="B86" s="33"/>
      <c r="C86" s="34"/>
      <c r="D86" s="34"/>
      <c r="E86" s="34"/>
      <c r="F86" s="34"/>
      <c r="G86" s="34"/>
      <c r="H86" s="34"/>
      <c r="I86" s="34"/>
      <c r="J86" s="34"/>
      <c r="K86" s="34"/>
      <c r="L86" s="111"/>
      <c r="S86" s="32"/>
      <c r="T86" s="32"/>
      <c r="U86" s="32"/>
      <c r="V86" s="32"/>
      <c r="W86" s="32"/>
      <c r="X86" s="32"/>
      <c r="Y86" s="32"/>
      <c r="Z86" s="32"/>
      <c r="AA86" s="32"/>
      <c r="AB86" s="32"/>
      <c r="AC86" s="32"/>
      <c r="AD86" s="32"/>
      <c r="AE86" s="32"/>
    </row>
    <row r="87" spans="1:65" s="11" customFormat="1" ht="29.25" customHeight="1">
      <c r="A87" s="149"/>
      <c r="B87" s="150"/>
      <c r="C87" s="151" t="s">
        <v>151</v>
      </c>
      <c r="D87" s="152" t="s">
        <v>61</v>
      </c>
      <c r="E87" s="152" t="s">
        <v>57</v>
      </c>
      <c r="F87" s="152" t="s">
        <v>58</v>
      </c>
      <c r="G87" s="152" t="s">
        <v>152</v>
      </c>
      <c r="H87" s="152" t="s">
        <v>153</v>
      </c>
      <c r="I87" s="152" t="s">
        <v>154</v>
      </c>
      <c r="J87" s="152" t="s">
        <v>145</v>
      </c>
      <c r="K87" s="153" t="s">
        <v>155</v>
      </c>
      <c r="L87" s="154"/>
      <c r="M87" s="66" t="s">
        <v>35</v>
      </c>
      <c r="N87" s="67" t="s">
        <v>46</v>
      </c>
      <c r="O87" s="67" t="s">
        <v>156</v>
      </c>
      <c r="P87" s="67" t="s">
        <v>157</v>
      </c>
      <c r="Q87" s="67" t="s">
        <v>158</v>
      </c>
      <c r="R87" s="67" t="s">
        <v>159</v>
      </c>
      <c r="S87" s="67" t="s">
        <v>160</v>
      </c>
      <c r="T87" s="68" t="s">
        <v>161</v>
      </c>
      <c r="U87" s="149"/>
      <c r="V87" s="149"/>
      <c r="W87" s="149"/>
      <c r="X87" s="149"/>
      <c r="Y87" s="149"/>
      <c r="Z87" s="149"/>
      <c r="AA87" s="149"/>
      <c r="AB87" s="149"/>
      <c r="AC87" s="149"/>
      <c r="AD87" s="149"/>
      <c r="AE87" s="149"/>
    </row>
    <row r="88" spans="1:65" s="2" customFormat="1" ht="22.9" customHeight="1">
      <c r="A88" s="32"/>
      <c r="B88" s="33"/>
      <c r="C88" s="73" t="s">
        <v>162</v>
      </c>
      <c r="D88" s="34"/>
      <c r="E88" s="34"/>
      <c r="F88" s="34"/>
      <c r="G88" s="34"/>
      <c r="H88" s="34"/>
      <c r="I88" s="34"/>
      <c r="J88" s="155">
        <f>BK88</f>
        <v>0</v>
      </c>
      <c r="K88" s="34"/>
      <c r="L88" s="37"/>
      <c r="M88" s="69"/>
      <c r="N88" s="156"/>
      <c r="O88" s="70"/>
      <c r="P88" s="157">
        <f>P89+SUM(P90:P103)+P153</f>
        <v>0</v>
      </c>
      <c r="Q88" s="70"/>
      <c r="R88" s="157">
        <f>R89+SUM(R90:R103)+R153</f>
        <v>261.916</v>
      </c>
      <c r="S88" s="70"/>
      <c r="T88" s="158">
        <f>T89+SUM(T90:T103)+T153</f>
        <v>0</v>
      </c>
      <c r="U88" s="32"/>
      <c r="V88" s="32"/>
      <c r="W88" s="32"/>
      <c r="X88" s="32"/>
      <c r="Y88" s="32"/>
      <c r="Z88" s="32"/>
      <c r="AA88" s="32"/>
      <c r="AB88" s="32"/>
      <c r="AC88" s="32"/>
      <c r="AD88" s="32"/>
      <c r="AE88" s="32"/>
      <c r="AT88" s="15" t="s">
        <v>75</v>
      </c>
      <c r="AU88" s="15" t="s">
        <v>146</v>
      </c>
      <c r="BK88" s="159">
        <f>BK89+SUM(BK90:BK103)+BK153</f>
        <v>0</v>
      </c>
    </row>
    <row r="89" spans="1:65" s="2" customFormat="1" ht="16.5" customHeight="1">
      <c r="A89" s="32"/>
      <c r="B89" s="33"/>
      <c r="C89" s="160" t="s">
        <v>83</v>
      </c>
      <c r="D89" s="160" t="s">
        <v>163</v>
      </c>
      <c r="E89" s="161" t="s">
        <v>671</v>
      </c>
      <c r="F89" s="162" t="s">
        <v>672</v>
      </c>
      <c r="G89" s="163" t="s">
        <v>166</v>
      </c>
      <c r="H89" s="164">
        <v>28</v>
      </c>
      <c r="I89" s="165"/>
      <c r="J89" s="166">
        <f>ROUND(I89*H89,2)</f>
        <v>0</v>
      </c>
      <c r="K89" s="162" t="s">
        <v>167</v>
      </c>
      <c r="L89" s="167"/>
      <c r="M89" s="168" t="s">
        <v>35</v>
      </c>
      <c r="N89" s="169" t="s">
        <v>47</v>
      </c>
      <c r="O89" s="62"/>
      <c r="P89" s="170">
        <f>O89*H89</f>
        <v>0</v>
      </c>
      <c r="Q89" s="170">
        <v>0.39700000000000002</v>
      </c>
      <c r="R89" s="170">
        <f>Q89*H89</f>
        <v>11.116</v>
      </c>
      <c r="S89" s="170">
        <v>0</v>
      </c>
      <c r="T89" s="171">
        <f>S89*H89</f>
        <v>0</v>
      </c>
      <c r="U89" s="32"/>
      <c r="V89" s="32"/>
      <c r="W89" s="32"/>
      <c r="X89" s="32"/>
      <c r="Y89" s="32"/>
      <c r="Z89" s="32"/>
      <c r="AA89" s="32"/>
      <c r="AB89" s="32"/>
      <c r="AC89" s="32"/>
      <c r="AD89" s="32"/>
      <c r="AE89" s="32"/>
      <c r="AR89" s="172" t="s">
        <v>168</v>
      </c>
      <c r="AT89" s="172" t="s">
        <v>163</v>
      </c>
      <c r="AU89" s="172" t="s">
        <v>76</v>
      </c>
      <c r="AY89" s="15" t="s">
        <v>169</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170</v>
      </c>
      <c r="BM89" s="172" t="s">
        <v>673</v>
      </c>
    </row>
    <row r="90" spans="1:65" s="2" customFormat="1" ht="19.5">
      <c r="A90" s="32"/>
      <c r="B90" s="33"/>
      <c r="C90" s="34"/>
      <c r="D90" s="176" t="s">
        <v>183</v>
      </c>
      <c r="E90" s="34"/>
      <c r="F90" s="186" t="s">
        <v>674</v>
      </c>
      <c r="G90" s="34"/>
      <c r="H90" s="34"/>
      <c r="I90" s="187"/>
      <c r="J90" s="34"/>
      <c r="K90" s="34"/>
      <c r="L90" s="37"/>
      <c r="M90" s="188"/>
      <c r="N90" s="189"/>
      <c r="O90" s="62"/>
      <c r="P90" s="62"/>
      <c r="Q90" s="62"/>
      <c r="R90" s="62"/>
      <c r="S90" s="62"/>
      <c r="T90" s="63"/>
      <c r="U90" s="32"/>
      <c r="V90" s="32"/>
      <c r="W90" s="32"/>
      <c r="X90" s="32"/>
      <c r="Y90" s="32"/>
      <c r="Z90" s="32"/>
      <c r="AA90" s="32"/>
      <c r="AB90" s="32"/>
      <c r="AC90" s="32"/>
      <c r="AD90" s="32"/>
      <c r="AE90" s="32"/>
      <c r="AT90" s="15" t="s">
        <v>183</v>
      </c>
      <c r="AU90" s="15" t="s">
        <v>76</v>
      </c>
    </row>
    <row r="91" spans="1:65" s="12" customFormat="1" ht="11.25">
      <c r="B91" s="174"/>
      <c r="C91" s="175"/>
      <c r="D91" s="176" t="s">
        <v>172</v>
      </c>
      <c r="E91" s="177" t="s">
        <v>35</v>
      </c>
      <c r="F91" s="178" t="s">
        <v>675</v>
      </c>
      <c r="G91" s="175"/>
      <c r="H91" s="179">
        <v>28</v>
      </c>
      <c r="I91" s="180"/>
      <c r="J91" s="175"/>
      <c r="K91" s="175"/>
      <c r="L91" s="181"/>
      <c r="M91" s="182"/>
      <c r="N91" s="183"/>
      <c r="O91" s="183"/>
      <c r="P91" s="183"/>
      <c r="Q91" s="183"/>
      <c r="R91" s="183"/>
      <c r="S91" s="183"/>
      <c r="T91" s="184"/>
      <c r="AT91" s="185" t="s">
        <v>172</v>
      </c>
      <c r="AU91" s="185" t="s">
        <v>76</v>
      </c>
      <c r="AV91" s="12" t="s">
        <v>85</v>
      </c>
      <c r="AW91" s="12" t="s">
        <v>37</v>
      </c>
      <c r="AX91" s="12" t="s">
        <v>83</v>
      </c>
      <c r="AY91" s="185" t="s">
        <v>169</v>
      </c>
    </row>
    <row r="92" spans="1:65" s="2" customFormat="1" ht="16.5" customHeight="1">
      <c r="A92" s="32"/>
      <c r="B92" s="33"/>
      <c r="C92" s="160" t="s">
        <v>85</v>
      </c>
      <c r="D92" s="160" t="s">
        <v>163</v>
      </c>
      <c r="E92" s="161" t="s">
        <v>676</v>
      </c>
      <c r="F92" s="162" t="s">
        <v>677</v>
      </c>
      <c r="G92" s="163" t="s">
        <v>166</v>
      </c>
      <c r="H92" s="164">
        <v>28</v>
      </c>
      <c r="I92" s="165"/>
      <c r="J92" s="166">
        <f>ROUND(I92*H92,2)</f>
        <v>0</v>
      </c>
      <c r="K92" s="162" t="s">
        <v>167</v>
      </c>
      <c r="L92" s="167"/>
      <c r="M92" s="168" t="s">
        <v>35</v>
      </c>
      <c r="N92" s="169" t="s">
        <v>47</v>
      </c>
      <c r="O92" s="62"/>
      <c r="P92" s="170">
        <f>O92*H92</f>
        <v>0</v>
      </c>
      <c r="Q92" s="170">
        <v>0</v>
      </c>
      <c r="R92" s="170">
        <f>Q92*H92</f>
        <v>0</v>
      </c>
      <c r="S92" s="170">
        <v>0</v>
      </c>
      <c r="T92" s="171">
        <f>S92*H92</f>
        <v>0</v>
      </c>
      <c r="U92" s="32"/>
      <c r="V92" s="32"/>
      <c r="W92" s="32"/>
      <c r="X92" s="32"/>
      <c r="Y92" s="32"/>
      <c r="Z92" s="32"/>
      <c r="AA92" s="32"/>
      <c r="AB92" s="32"/>
      <c r="AC92" s="32"/>
      <c r="AD92" s="32"/>
      <c r="AE92" s="32"/>
      <c r="AR92" s="172" t="s">
        <v>168</v>
      </c>
      <c r="AT92" s="172" t="s">
        <v>163</v>
      </c>
      <c r="AU92" s="172" t="s">
        <v>76</v>
      </c>
      <c r="AY92" s="15" t="s">
        <v>169</v>
      </c>
      <c r="BE92" s="173">
        <f>IF(N92="základní",J92,0)</f>
        <v>0</v>
      </c>
      <c r="BF92" s="173">
        <f>IF(N92="snížená",J92,0)</f>
        <v>0</v>
      </c>
      <c r="BG92" s="173">
        <f>IF(N92="zákl. přenesená",J92,0)</f>
        <v>0</v>
      </c>
      <c r="BH92" s="173">
        <f>IF(N92="sníž. přenesená",J92,0)</f>
        <v>0</v>
      </c>
      <c r="BI92" s="173">
        <f>IF(N92="nulová",J92,0)</f>
        <v>0</v>
      </c>
      <c r="BJ92" s="15" t="s">
        <v>83</v>
      </c>
      <c r="BK92" s="173">
        <f>ROUND(I92*H92,2)</f>
        <v>0</v>
      </c>
      <c r="BL92" s="15" t="s">
        <v>170</v>
      </c>
      <c r="BM92" s="172" t="s">
        <v>678</v>
      </c>
    </row>
    <row r="93" spans="1:65" s="12" customFormat="1" ht="11.25">
      <c r="B93" s="174"/>
      <c r="C93" s="175"/>
      <c r="D93" s="176" t="s">
        <v>172</v>
      </c>
      <c r="E93" s="177" t="s">
        <v>35</v>
      </c>
      <c r="F93" s="178" t="s">
        <v>675</v>
      </c>
      <c r="G93" s="175"/>
      <c r="H93" s="179">
        <v>28</v>
      </c>
      <c r="I93" s="180"/>
      <c r="J93" s="175"/>
      <c r="K93" s="175"/>
      <c r="L93" s="181"/>
      <c r="M93" s="182"/>
      <c r="N93" s="183"/>
      <c r="O93" s="183"/>
      <c r="P93" s="183"/>
      <c r="Q93" s="183"/>
      <c r="R93" s="183"/>
      <c r="S93" s="183"/>
      <c r="T93" s="184"/>
      <c r="AT93" s="185" t="s">
        <v>172</v>
      </c>
      <c r="AU93" s="185" t="s">
        <v>76</v>
      </c>
      <c r="AV93" s="12" t="s">
        <v>85</v>
      </c>
      <c r="AW93" s="12" t="s">
        <v>37</v>
      </c>
      <c r="AX93" s="12" t="s">
        <v>83</v>
      </c>
      <c r="AY93" s="185" t="s">
        <v>169</v>
      </c>
    </row>
    <row r="94" spans="1:65" s="2" customFormat="1" ht="16.5" customHeight="1">
      <c r="A94" s="32"/>
      <c r="B94" s="33"/>
      <c r="C94" s="160" t="s">
        <v>178</v>
      </c>
      <c r="D94" s="160" t="s">
        <v>163</v>
      </c>
      <c r="E94" s="161" t="s">
        <v>179</v>
      </c>
      <c r="F94" s="162" t="s">
        <v>180</v>
      </c>
      <c r="G94" s="163" t="s">
        <v>181</v>
      </c>
      <c r="H94" s="164">
        <v>216</v>
      </c>
      <c r="I94" s="165"/>
      <c r="J94" s="166">
        <f>ROUND(I94*H94,2)</f>
        <v>0</v>
      </c>
      <c r="K94" s="162" t="s">
        <v>167</v>
      </c>
      <c r="L94" s="167"/>
      <c r="M94" s="168" t="s">
        <v>35</v>
      </c>
      <c r="N94" s="169" t="s">
        <v>47</v>
      </c>
      <c r="O94" s="62"/>
      <c r="P94" s="170">
        <f>O94*H94</f>
        <v>0</v>
      </c>
      <c r="Q94" s="170">
        <v>1</v>
      </c>
      <c r="R94" s="170">
        <f>Q94*H94</f>
        <v>216</v>
      </c>
      <c r="S94" s="170">
        <v>0</v>
      </c>
      <c r="T94" s="171">
        <f>S94*H94</f>
        <v>0</v>
      </c>
      <c r="U94" s="32"/>
      <c r="V94" s="32"/>
      <c r="W94" s="32"/>
      <c r="X94" s="32"/>
      <c r="Y94" s="32"/>
      <c r="Z94" s="32"/>
      <c r="AA94" s="32"/>
      <c r="AB94" s="32"/>
      <c r="AC94" s="32"/>
      <c r="AD94" s="32"/>
      <c r="AE94" s="32"/>
      <c r="AR94" s="172" t="s">
        <v>168</v>
      </c>
      <c r="AT94" s="172" t="s">
        <v>163</v>
      </c>
      <c r="AU94" s="172" t="s">
        <v>76</v>
      </c>
      <c r="AY94" s="15" t="s">
        <v>169</v>
      </c>
      <c r="BE94" s="173">
        <f>IF(N94="základní",J94,0)</f>
        <v>0</v>
      </c>
      <c r="BF94" s="173">
        <f>IF(N94="snížená",J94,0)</f>
        <v>0</v>
      </c>
      <c r="BG94" s="173">
        <f>IF(N94="zákl. přenesená",J94,0)</f>
        <v>0</v>
      </c>
      <c r="BH94" s="173">
        <f>IF(N94="sníž. přenesená",J94,0)</f>
        <v>0</v>
      </c>
      <c r="BI94" s="173">
        <f>IF(N94="nulová",J94,0)</f>
        <v>0</v>
      </c>
      <c r="BJ94" s="15" t="s">
        <v>83</v>
      </c>
      <c r="BK94" s="173">
        <f>ROUND(I94*H94,2)</f>
        <v>0</v>
      </c>
      <c r="BL94" s="15" t="s">
        <v>170</v>
      </c>
      <c r="BM94" s="172" t="s">
        <v>182</v>
      </c>
    </row>
    <row r="95" spans="1:65" s="2" customFormat="1" ht="19.5">
      <c r="A95" s="32"/>
      <c r="B95" s="33"/>
      <c r="C95" s="34"/>
      <c r="D95" s="176" t="s">
        <v>183</v>
      </c>
      <c r="E95" s="34"/>
      <c r="F95" s="186" t="s">
        <v>679</v>
      </c>
      <c r="G95" s="34"/>
      <c r="H95" s="34"/>
      <c r="I95" s="187"/>
      <c r="J95" s="34"/>
      <c r="K95" s="34"/>
      <c r="L95" s="37"/>
      <c r="M95" s="188"/>
      <c r="N95" s="189"/>
      <c r="O95" s="62"/>
      <c r="P95" s="62"/>
      <c r="Q95" s="62"/>
      <c r="R95" s="62"/>
      <c r="S95" s="62"/>
      <c r="T95" s="63"/>
      <c r="U95" s="32"/>
      <c r="V95" s="32"/>
      <c r="W95" s="32"/>
      <c r="X95" s="32"/>
      <c r="Y95" s="32"/>
      <c r="Z95" s="32"/>
      <c r="AA95" s="32"/>
      <c r="AB95" s="32"/>
      <c r="AC95" s="32"/>
      <c r="AD95" s="32"/>
      <c r="AE95" s="32"/>
      <c r="AT95" s="15" t="s">
        <v>183</v>
      </c>
      <c r="AU95" s="15" t="s">
        <v>76</v>
      </c>
    </row>
    <row r="96" spans="1:65" s="12" customFormat="1" ht="11.25">
      <c r="B96" s="174"/>
      <c r="C96" s="175"/>
      <c r="D96" s="176" t="s">
        <v>172</v>
      </c>
      <c r="E96" s="177" t="s">
        <v>35</v>
      </c>
      <c r="F96" s="178" t="s">
        <v>680</v>
      </c>
      <c r="G96" s="175"/>
      <c r="H96" s="179">
        <v>216</v>
      </c>
      <c r="I96" s="180"/>
      <c r="J96" s="175"/>
      <c r="K96" s="175"/>
      <c r="L96" s="181"/>
      <c r="M96" s="182"/>
      <c r="N96" s="183"/>
      <c r="O96" s="183"/>
      <c r="P96" s="183"/>
      <c r="Q96" s="183"/>
      <c r="R96" s="183"/>
      <c r="S96" s="183"/>
      <c r="T96" s="184"/>
      <c r="AT96" s="185" t="s">
        <v>172</v>
      </c>
      <c r="AU96" s="185" t="s">
        <v>76</v>
      </c>
      <c r="AV96" s="12" t="s">
        <v>85</v>
      </c>
      <c r="AW96" s="12" t="s">
        <v>37</v>
      </c>
      <c r="AX96" s="12" t="s">
        <v>83</v>
      </c>
      <c r="AY96" s="185" t="s">
        <v>169</v>
      </c>
    </row>
    <row r="97" spans="1:65" s="2" customFormat="1" ht="16.5" customHeight="1">
      <c r="A97" s="32"/>
      <c r="B97" s="33"/>
      <c r="C97" s="160" t="s">
        <v>170</v>
      </c>
      <c r="D97" s="160" t="s">
        <v>163</v>
      </c>
      <c r="E97" s="161" t="s">
        <v>681</v>
      </c>
      <c r="F97" s="162" t="s">
        <v>682</v>
      </c>
      <c r="G97" s="163" t="s">
        <v>181</v>
      </c>
      <c r="H97" s="164">
        <v>30.6</v>
      </c>
      <c r="I97" s="165"/>
      <c r="J97" s="166">
        <f>ROUND(I97*H97,2)</f>
        <v>0</v>
      </c>
      <c r="K97" s="162" t="s">
        <v>167</v>
      </c>
      <c r="L97" s="167"/>
      <c r="M97" s="168" t="s">
        <v>35</v>
      </c>
      <c r="N97" s="169" t="s">
        <v>47</v>
      </c>
      <c r="O97" s="62"/>
      <c r="P97" s="170">
        <f>O97*H97</f>
        <v>0</v>
      </c>
      <c r="Q97" s="170">
        <v>1</v>
      </c>
      <c r="R97" s="170">
        <f>Q97*H97</f>
        <v>30.6</v>
      </c>
      <c r="S97" s="170">
        <v>0</v>
      </c>
      <c r="T97" s="171">
        <f>S97*H97</f>
        <v>0</v>
      </c>
      <c r="U97" s="32"/>
      <c r="V97" s="32"/>
      <c r="W97" s="32"/>
      <c r="X97" s="32"/>
      <c r="Y97" s="32"/>
      <c r="Z97" s="32"/>
      <c r="AA97" s="32"/>
      <c r="AB97" s="32"/>
      <c r="AC97" s="32"/>
      <c r="AD97" s="32"/>
      <c r="AE97" s="32"/>
      <c r="AR97" s="172" t="s">
        <v>168</v>
      </c>
      <c r="AT97" s="172" t="s">
        <v>163</v>
      </c>
      <c r="AU97" s="172" t="s">
        <v>76</v>
      </c>
      <c r="AY97" s="15" t="s">
        <v>169</v>
      </c>
      <c r="BE97" s="173">
        <f>IF(N97="základní",J97,0)</f>
        <v>0</v>
      </c>
      <c r="BF97" s="173">
        <f>IF(N97="snížená",J97,0)</f>
        <v>0</v>
      </c>
      <c r="BG97" s="173">
        <f>IF(N97="zákl. přenesená",J97,0)</f>
        <v>0</v>
      </c>
      <c r="BH97" s="173">
        <f>IF(N97="sníž. přenesená",J97,0)</f>
        <v>0</v>
      </c>
      <c r="BI97" s="173">
        <f>IF(N97="nulová",J97,0)</f>
        <v>0</v>
      </c>
      <c r="BJ97" s="15" t="s">
        <v>83</v>
      </c>
      <c r="BK97" s="173">
        <f>ROUND(I97*H97,2)</f>
        <v>0</v>
      </c>
      <c r="BL97" s="15" t="s">
        <v>170</v>
      </c>
      <c r="BM97" s="172" t="s">
        <v>683</v>
      </c>
    </row>
    <row r="98" spans="1:65" s="2" customFormat="1" ht="19.5">
      <c r="A98" s="32"/>
      <c r="B98" s="33"/>
      <c r="C98" s="34"/>
      <c r="D98" s="176" t="s">
        <v>183</v>
      </c>
      <c r="E98" s="34"/>
      <c r="F98" s="186" t="s">
        <v>684</v>
      </c>
      <c r="G98" s="34"/>
      <c r="H98" s="34"/>
      <c r="I98" s="187"/>
      <c r="J98" s="34"/>
      <c r="K98" s="34"/>
      <c r="L98" s="37"/>
      <c r="M98" s="188"/>
      <c r="N98" s="189"/>
      <c r="O98" s="62"/>
      <c r="P98" s="62"/>
      <c r="Q98" s="62"/>
      <c r="R98" s="62"/>
      <c r="S98" s="62"/>
      <c r="T98" s="63"/>
      <c r="U98" s="32"/>
      <c r="V98" s="32"/>
      <c r="W98" s="32"/>
      <c r="X98" s="32"/>
      <c r="Y98" s="32"/>
      <c r="Z98" s="32"/>
      <c r="AA98" s="32"/>
      <c r="AB98" s="32"/>
      <c r="AC98" s="32"/>
      <c r="AD98" s="32"/>
      <c r="AE98" s="32"/>
      <c r="AT98" s="15" t="s">
        <v>183</v>
      </c>
      <c r="AU98" s="15" t="s">
        <v>76</v>
      </c>
    </row>
    <row r="99" spans="1:65" s="12" customFormat="1" ht="11.25">
      <c r="B99" s="174"/>
      <c r="C99" s="175"/>
      <c r="D99" s="176" t="s">
        <v>172</v>
      </c>
      <c r="E99" s="177" t="s">
        <v>35</v>
      </c>
      <c r="F99" s="178" t="s">
        <v>685</v>
      </c>
      <c r="G99" s="175"/>
      <c r="H99" s="179">
        <v>30.6</v>
      </c>
      <c r="I99" s="180"/>
      <c r="J99" s="175"/>
      <c r="K99" s="175"/>
      <c r="L99" s="181"/>
      <c r="M99" s="182"/>
      <c r="N99" s="183"/>
      <c r="O99" s="183"/>
      <c r="P99" s="183"/>
      <c r="Q99" s="183"/>
      <c r="R99" s="183"/>
      <c r="S99" s="183"/>
      <c r="T99" s="184"/>
      <c r="AT99" s="185" t="s">
        <v>172</v>
      </c>
      <c r="AU99" s="185" t="s">
        <v>76</v>
      </c>
      <c r="AV99" s="12" t="s">
        <v>85</v>
      </c>
      <c r="AW99" s="12" t="s">
        <v>37</v>
      </c>
      <c r="AX99" s="12" t="s">
        <v>83</v>
      </c>
      <c r="AY99" s="185" t="s">
        <v>169</v>
      </c>
    </row>
    <row r="100" spans="1:65" s="2" customFormat="1" ht="16.5" customHeight="1">
      <c r="A100" s="32"/>
      <c r="B100" s="33"/>
      <c r="C100" s="160" t="s">
        <v>188</v>
      </c>
      <c r="D100" s="160" t="s">
        <v>163</v>
      </c>
      <c r="E100" s="161" t="s">
        <v>686</v>
      </c>
      <c r="F100" s="162" t="s">
        <v>687</v>
      </c>
      <c r="G100" s="163" t="s">
        <v>398</v>
      </c>
      <c r="H100" s="164">
        <v>80</v>
      </c>
      <c r="I100" s="165"/>
      <c r="J100" s="166">
        <f>ROUND(I100*H100,2)</f>
        <v>0</v>
      </c>
      <c r="K100" s="162" t="s">
        <v>167</v>
      </c>
      <c r="L100" s="167"/>
      <c r="M100" s="168" t="s">
        <v>35</v>
      </c>
      <c r="N100" s="169" t="s">
        <v>47</v>
      </c>
      <c r="O100" s="62"/>
      <c r="P100" s="170">
        <f>O100*H100</f>
        <v>0</v>
      </c>
      <c r="Q100" s="170">
        <v>0</v>
      </c>
      <c r="R100" s="170">
        <f>Q100*H100</f>
        <v>0</v>
      </c>
      <c r="S100" s="170">
        <v>0</v>
      </c>
      <c r="T100" s="171">
        <f>S100*H100</f>
        <v>0</v>
      </c>
      <c r="U100" s="32"/>
      <c r="V100" s="32"/>
      <c r="W100" s="32"/>
      <c r="X100" s="32"/>
      <c r="Y100" s="32"/>
      <c r="Z100" s="32"/>
      <c r="AA100" s="32"/>
      <c r="AB100" s="32"/>
      <c r="AC100" s="32"/>
      <c r="AD100" s="32"/>
      <c r="AE100" s="32"/>
      <c r="AR100" s="172" t="s">
        <v>168</v>
      </c>
      <c r="AT100" s="172" t="s">
        <v>163</v>
      </c>
      <c r="AU100" s="172" t="s">
        <v>76</v>
      </c>
      <c r="AY100" s="15" t="s">
        <v>169</v>
      </c>
      <c r="BE100" s="173">
        <f>IF(N100="základní",J100,0)</f>
        <v>0</v>
      </c>
      <c r="BF100" s="173">
        <f>IF(N100="snížená",J100,0)</f>
        <v>0</v>
      </c>
      <c r="BG100" s="173">
        <f>IF(N100="zákl. přenesená",J100,0)</f>
        <v>0</v>
      </c>
      <c r="BH100" s="173">
        <f>IF(N100="sníž. přenesená",J100,0)</f>
        <v>0</v>
      </c>
      <c r="BI100" s="173">
        <f>IF(N100="nulová",J100,0)</f>
        <v>0</v>
      </c>
      <c r="BJ100" s="15" t="s">
        <v>83</v>
      </c>
      <c r="BK100" s="173">
        <f>ROUND(I100*H100,2)</f>
        <v>0</v>
      </c>
      <c r="BL100" s="15" t="s">
        <v>170</v>
      </c>
      <c r="BM100" s="172" t="s">
        <v>688</v>
      </c>
    </row>
    <row r="101" spans="1:65" s="2" customFormat="1" ht="19.5">
      <c r="A101" s="32"/>
      <c r="B101" s="33"/>
      <c r="C101" s="34"/>
      <c r="D101" s="176" t="s">
        <v>183</v>
      </c>
      <c r="E101" s="34"/>
      <c r="F101" s="186" t="s">
        <v>689</v>
      </c>
      <c r="G101" s="34"/>
      <c r="H101" s="34"/>
      <c r="I101" s="187"/>
      <c r="J101" s="34"/>
      <c r="K101" s="34"/>
      <c r="L101" s="37"/>
      <c r="M101" s="188"/>
      <c r="N101" s="189"/>
      <c r="O101" s="62"/>
      <c r="P101" s="62"/>
      <c r="Q101" s="62"/>
      <c r="R101" s="62"/>
      <c r="S101" s="62"/>
      <c r="T101" s="63"/>
      <c r="U101" s="32"/>
      <c r="V101" s="32"/>
      <c r="W101" s="32"/>
      <c r="X101" s="32"/>
      <c r="Y101" s="32"/>
      <c r="Z101" s="32"/>
      <c r="AA101" s="32"/>
      <c r="AB101" s="32"/>
      <c r="AC101" s="32"/>
      <c r="AD101" s="32"/>
      <c r="AE101" s="32"/>
      <c r="AT101" s="15" t="s">
        <v>183</v>
      </c>
      <c r="AU101" s="15" t="s">
        <v>76</v>
      </c>
    </row>
    <row r="102" spans="1:65" s="12" customFormat="1" ht="11.25">
      <c r="B102" s="174"/>
      <c r="C102" s="175"/>
      <c r="D102" s="176" t="s">
        <v>172</v>
      </c>
      <c r="E102" s="177" t="s">
        <v>35</v>
      </c>
      <c r="F102" s="178" t="s">
        <v>690</v>
      </c>
      <c r="G102" s="175"/>
      <c r="H102" s="179">
        <v>80</v>
      </c>
      <c r="I102" s="180"/>
      <c r="J102" s="175"/>
      <c r="K102" s="175"/>
      <c r="L102" s="181"/>
      <c r="M102" s="182"/>
      <c r="N102" s="183"/>
      <c r="O102" s="183"/>
      <c r="P102" s="183"/>
      <c r="Q102" s="183"/>
      <c r="R102" s="183"/>
      <c r="S102" s="183"/>
      <c r="T102" s="184"/>
      <c r="AT102" s="185" t="s">
        <v>172</v>
      </c>
      <c r="AU102" s="185" t="s">
        <v>76</v>
      </c>
      <c r="AV102" s="12" t="s">
        <v>85</v>
      </c>
      <c r="AW102" s="12" t="s">
        <v>37</v>
      </c>
      <c r="AX102" s="12" t="s">
        <v>83</v>
      </c>
      <c r="AY102" s="185" t="s">
        <v>169</v>
      </c>
    </row>
    <row r="103" spans="1:65" s="13" customFormat="1" ht="25.9" customHeight="1">
      <c r="B103" s="190"/>
      <c r="C103" s="191"/>
      <c r="D103" s="192" t="s">
        <v>75</v>
      </c>
      <c r="E103" s="193" t="s">
        <v>186</v>
      </c>
      <c r="F103" s="193" t="s">
        <v>187</v>
      </c>
      <c r="G103" s="191"/>
      <c r="H103" s="191"/>
      <c r="I103" s="194"/>
      <c r="J103" s="195">
        <f>BK103</f>
        <v>0</v>
      </c>
      <c r="K103" s="191"/>
      <c r="L103" s="196"/>
      <c r="M103" s="197"/>
      <c r="N103" s="198"/>
      <c r="O103" s="198"/>
      <c r="P103" s="199">
        <f>P104</f>
        <v>0</v>
      </c>
      <c r="Q103" s="198"/>
      <c r="R103" s="199">
        <f>R104</f>
        <v>0</v>
      </c>
      <c r="S103" s="198"/>
      <c r="T103" s="200">
        <f>T104</f>
        <v>0</v>
      </c>
      <c r="AR103" s="201" t="s">
        <v>83</v>
      </c>
      <c r="AT103" s="202" t="s">
        <v>75</v>
      </c>
      <c r="AU103" s="202" t="s">
        <v>76</v>
      </c>
      <c r="AY103" s="201" t="s">
        <v>169</v>
      </c>
      <c r="BK103" s="203">
        <f>BK104</f>
        <v>0</v>
      </c>
    </row>
    <row r="104" spans="1:65" s="13" customFormat="1" ht="22.9" customHeight="1">
      <c r="B104" s="190"/>
      <c r="C104" s="191"/>
      <c r="D104" s="192" t="s">
        <v>75</v>
      </c>
      <c r="E104" s="204" t="s">
        <v>188</v>
      </c>
      <c r="F104" s="204" t="s">
        <v>189</v>
      </c>
      <c r="G104" s="191"/>
      <c r="H104" s="191"/>
      <c r="I104" s="194"/>
      <c r="J104" s="205">
        <f>BK104</f>
        <v>0</v>
      </c>
      <c r="K104" s="191"/>
      <c r="L104" s="196"/>
      <c r="M104" s="197"/>
      <c r="N104" s="198"/>
      <c r="O104" s="198"/>
      <c r="P104" s="199">
        <f>SUM(P105:P152)</f>
        <v>0</v>
      </c>
      <c r="Q104" s="198"/>
      <c r="R104" s="199">
        <f>SUM(R105:R152)</f>
        <v>0</v>
      </c>
      <c r="S104" s="198"/>
      <c r="T104" s="200">
        <f>SUM(T105:T152)</f>
        <v>0</v>
      </c>
      <c r="AR104" s="201" t="s">
        <v>83</v>
      </c>
      <c r="AT104" s="202" t="s">
        <v>75</v>
      </c>
      <c r="AU104" s="202" t="s">
        <v>83</v>
      </c>
      <c r="AY104" s="201" t="s">
        <v>169</v>
      </c>
      <c r="BK104" s="203">
        <f>SUM(BK105:BK152)</f>
        <v>0</v>
      </c>
    </row>
    <row r="105" spans="1:65" s="2" customFormat="1" ht="24">
      <c r="A105" s="32"/>
      <c r="B105" s="33"/>
      <c r="C105" s="206" t="s">
        <v>202</v>
      </c>
      <c r="D105" s="206" t="s">
        <v>190</v>
      </c>
      <c r="E105" s="207" t="s">
        <v>691</v>
      </c>
      <c r="F105" s="208" t="s">
        <v>692</v>
      </c>
      <c r="G105" s="209" t="s">
        <v>166</v>
      </c>
      <c r="H105" s="210">
        <v>525</v>
      </c>
      <c r="I105" s="211"/>
      <c r="J105" s="212">
        <f>ROUND(I105*H105,2)</f>
        <v>0</v>
      </c>
      <c r="K105" s="208" t="s">
        <v>167</v>
      </c>
      <c r="L105" s="37"/>
      <c r="M105" s="213" t="s">
        <v>35</v>
      </c>
      <c r="N105" s="214" t="s">
        <v>47</v>
      </c>
      <c r="O105" s="62"/>
      <c r="P105" s="170">
        <f>O105*H105</f>
        <v>0</v>
      </c>
      <c r="Q105" s="170">
        <v>0</v>
      </c>
      <c r="R105" s="170">
        <f>Q105*H105</f>
        <v>0</v>
      </c>
      <c r="S105" s="170">
        <v>0</v>
      </c>
      <c r="T105" s="171">
        <f>S105*H105</f>
        <v>0</v>
      </c>
      <c r="U105" s="32"/>
      <c r="V105" s="32"/>
      <c r="W105" s="32"/>
      <c r="X105" s="32"/>
      <c r="Y105" s="32"/>
      <c r="Z105" s="32"/>
      <c r="AA105" s="32"/>
      <c r="AB105" s="32"/>
      <c r="AC105" s="32"/>
      <c r="AD105" s="32"/>
      <c r="AE105" s="32"/>
      <c r="AR105" s="172" t="s">
        <v>170</v>
      </c>
      <c r="AT105" s="172" t="s">
        <v>190</v>
      </c>
      <c r="AU105" s="172" t="s">
        <v>85</v>
      </c>
      <c r="AY105" s="15" t="s">
        <v>169</v>
      </c>
      <c r="BE105" s="173">
        <f>IF(N105="základní",J105,0)</f>
        <v>0</v>
      </c>
      <c r="BF105" s="173">
        <f>IF(N105="snížená",J105,0)</f>
        <v>0</v>
      </c>
      <c r="BG105" s="173">
        <f>IF(N105="zákl. přenesená",J105,0)</f>
        <v>0</v>
      </c>
      <c r="BH105" s="173">
        <f>IF(N105="sníž. přenesená",J105,0)</f>
        <v>0</v>
      </c>
      <c r="BI105" s="173">
        <f>IF(N105="nulová",J105,0)</f>
        <v>0</v>
      </c>
      <c r="BJ105" s="15" t="s">
        <v>83</v>
      </c>
      <c r="BK105" s="173">
        <f>ROUND(I105*H105,2)</f>
        <v>0</v>
      </c>
      <c r="BL105" s="15" t="s">
        <v>170</v>
      </c>
      <c r="BM105" s="172" t="s">
        <v>693</v>
      </c>
    </row>
    <row r="106" spans="1:65" s="12" customFormat="1" ht="11.25">
      <c r="B106" s="174"/>
      <c r="C106" s="175"/>
      <c r="D106" s="176" t="s">
        <v>172</v>
      </c>
      <c r="E106" s="177" t="s">
        <v>35</v>
      </c>
      <c r="F106" s="178" t="s">
        <v>694</v>
      </c>
      <c r="G106" s="175"/>
      <c r="H106" s="179">
        <v>525</v>
      </c>
      <c r="I106" s="180"/>
      <c r="J106" s="175"/>
      <c r="K106" s="175"/>
      <c r="L106" s="181"/>
      <c r="M106" s="182"/>
      <c r="N106" s="183"/>
      <c r="O106" s="183"/>
      <c r="P106" s="183"/>
      <c r="Q106" s="183"/>
      <c r="R106" s="183"/>
      <c r="S106" s="183"/>
      <c r="T106" s="184"/>
      <c r="AT106" s="185" t="s">
        <v>172</v>
      </c>
      <c r="AU106" s="185" t="s">
        <v>85</v>
      </c>
      <c r="AV106" s="12" t="s">
        <v>85</v>
      </c>
      <c r="AW106" s="12" t="s">
        <v>37</v>
      </c>
      <c r="AX106" s="12" t="s">
        <v>83</v>
      </c>
      <c r="AY106" s="185" t="s">
        <v>169</v>
      </c>
    </row>
    <row r="107" spans="1:65" s="2" customFormat="1" ht="24">
      <c r="A107" s="32"/>
      <c r="B107" s="33"/>
      <c r="C107" s="206" t="s">
        <v>207</v>
      </c>
      <c r="D107" s="206" t="s">
        <v>190</v>
      </c>
      <c r="E107" s="207" t="s">
        <v>567</v>
      </c>
      <c r="F107" s="208" t="s">
        <v>568</v>
      </c>
      <c r="G107" s="209" t="s">
        <v>193</v>
      </c>
      <c r="H107" s="210">
        <v>6</v>
      </c>
      <c r="I107" s="211"/>
      <c r="J107" s="212">
        <f>ROUND(I107*H107,2)</f>
        <v>0</v>
      </c>
      <c r="K107" s="208" t="s">
        <v>167</v>
      </c>
      <c r="L107" s="37"/>
      <c r="M107" s="213" t="s">
        <v>35</v>
      </c>
      <c r="N107" s="214" t="s">
        <v>47</v>
      </c>
      <c r="O107" s="62"/>
      <c r="P107" s="170">
        <f>O107*H107</f>
        <v>0</v>
      </c>
      <c r="Q107" s="170">
        <v>0</v>
      </c>
      <c r="R107" s="170">
        <f>Q107*H107</f>
        <v>0</v>
      </c>
      <c r="S107" s="170">
        <v>0</v>
      </c>
      <c r="T107" s="171">
        <f>S107*H107</f>
        <v>0</v>
      </c>
      <c r="U107" s="32"/>
      <c r="V107" s="32"/>
      <c r="W107" s="32"/>
      <c r="X107" s="32"/>
      <c r="Y107" s="32"/>
      <c r="Z107" s="32"/>
      <c r="AA107" s="32"/>
      <c r="AB107" s="32"/>
      <c r="AC107" s="32"/>
      <c r="AD107" s="32"/>
      <c r="AE107" s="32"/>
      <c r="AR107" s="172" t="s">
        <v>170</v>
      </c>
      <c r="AT107" s="172" t="s">
        <v>190</v>
      </c>
      <c r="AU107" s="172" t="s">
        <v>85</v>
      </c>
      <c r="AY107" s="15" t="s">
        <v>169</v>
      </c>
      <c r="BE107" s="173">
        <f>IF(N107="základní",J107,0)</f>
        <v>0</v>
      </c>
      <c r="BF107" s="173">
        <f>IF(N107="snížená",J107,0)</f>
        <v>0</v>
      </c>
      <c r="BG107" s="173">
        <f>IF(N107="zákl. přenesená",J107,0)</f>
        <v>0</v>
      </c>
      <c r="BH107" s="173">
        <f>IF(N107="sníž. přenesená",J107,0)</f>
        <v>0</v>
      </c>
      <c r="BI107" s="173">
        <f>IF(N107="nulová",J107,0)</f>
        <v>0</v>
      </c>
      <c r="BJ107" s="15" t="s">
        <v>83</v>
      </c>
      <c r="BK107" s="173">
        <f>ROUND(I107*H107,2)</f>
        <v>0</v>
      </c>
      <c r="BL107" s="15" t="s">
        <v>170</v>
      </c>
      <c r="BM107" s="172" t="s">
        <v>695</v>
      </c>
    </row>
    <row r="108" spans="1:65" s="2" customFormat="1" ht="19.5">
      <c r="A108" s="32"/>
      <c r="B108" s="33"/>
      <c r="C108" s="34"/>
      <c r="D108" s="176" t="s">
        <v>183</v>
      </c>
      <c r="E108" s="34"/>
      <c r="F108" s="186" t="s">
        <v>696</v>
      </c>
      <c r="G108" s="34"/>
      <c r="H108" s="34"/>
      <c r="I108" s="187"/>
      <c r="J108" s="34"/>
      <c r="K108" s="34"/>
      <c r="L108" s="37"/>
      <c r="M108" s="188"/>
      <c r="N108" s="189"/>
      <c r="O108" s="62"/>
      <c r="P108" s="62"/>
      <c r="Q108" s="62"/>
      <c r="R108" s="62"/>
      <c r="S108" s="62"/>
      <c r="T108" s="63"/>
      <c r="U108" s="32"/>
      <c r="V108" s="32"/>
      <c r="W108" s="32"/>
      <c r="X108" s="32"/>
      <c r="Y108" s="32"/>
      <c r="Z108" s="32"/>
      <c r="AA108" s="32"/>
      <c r="AB108" s="32"/>
      <c r="AC108" s="32"/>
      <c r="AD108" s="32"/>
      <c r="AE108" s="32"/>
      <c r="AT108" s="15" t="s">
        <v>183</v>
      </c>
      <c r="AU108" s="15" t="s">
        <v>85</v>
      </c>
    </row>
    <row r="109" spans="1:65" s="12" customFormat="1" ht="11.25">
      <c r="B109" s="174"/>
      <c r="C109" s="175"/>
      <c r="D109" s="176" t="s">
        <v>172</v>
      </c>
      <c r="E109" s="177" t="s">
        <v>35</v>
      </c>
      <c r="F109" s="178" t="s">
        <v>565</v>
      </c>
      <c r="G109" s="175"/>
      <c r="H109" s="179">
        <v>6</v>
      </c>
      <c r="I109" s="180"/>
      <c r="J109" s="175"/>
      <c r="K109" s="175"/>
      <c r="L109" s="181"/>
      <c r="M109" s="182"/>
      <c r="N109" s="183"/>
      <c r="O109" s="183"/>
      <c r="P109" s="183"/>
      <c r="Q109" s="183"/>
      <c r="R109" s="183"/>
      <c r="S109" s="183"/>
      <c r="T109" s="184"/>
      <c r="AT109" s="185" t="s">
        <v>172</v>
      </c>
      <c r="AU109" s="185" t="s">
        <v>85</v>
      </c>
      <c r="AV109" s="12" t="s">
        <v>85</v>
      </c>
      <c r="AW109" s="12" t="s">
        <v>37</v>
      </c>
      <c r="AX109" s="12" t="s">
        <v>83</v>
      </c>
      <c r="AY109" s="185" t="s">
        <v>169</v>
      </c>
    </row>
    <row r="110" spans="1:65" s="2" customFormat="1" ht="66.75" customHeight="1">
      <c r="A110" s="32"/>
      <c r="B110" s="33"/>
      <c r="C110" s="206" t="s">
        <v>168</v>
      </c>
      <c r="D110" s="206" t="s">
        <v>190</v>
      </c>
      <c r="E110" s="207" t="s">
        <v>368</v>
      </c>
      <c r="F110" s="208" t="s">
        <v>369</v>
      </c>
      <c r="G110" s="209" t="s">
        <v>198</v>
      </c>
      <c r="H110" s="210">
        <v>36</v>
      </c>
      <c r="I110" s="211"/>
      <c r="J110" s="212">
        <f>ROUND(I110*H110,2)</f>
        <v>0</v>
      </c>
      <c r="K110" s="208" t="s">
        <v>167</v>
      </c>
      <c r="L110" s="37"/>
      <c r="M110" s="213" t="s">
        <v>35</v>
      </c>
      <c r="N110" s="214" t="s">
        <v>47</v>
      </c>
      <c r="O110" s="62"/>
      <c r="P110" s="170">
        <f>O110*H110</f>
        <v>0</v>
      </c>
      <c r="Q110" s="170">
        <v>0</v>
      </c>
      <c r="R110" s="170">
        <f>Q110*H110</f>
        <v>0</v>
      </c>
      <c r="S110" s="170">
        <v>0</v>
      </c>
      <c r="T110" s="171">
        <f>S110*H110</f>
        <v>0</v>
      </c>
      <c r="U110" s="32"/>
      <c r="V110" s="32"/>
      <c r="W110" s="32"/>
      <c r="X110" s="32"/>
      <c r="Y110" s="32"/>
      <c r="Z110" s="32"/>
      <c r="AA110" s="32"/>
      <c r="AB110" s="32"/>
      <c r="AC110" s="32"/>
      <c r="AD110" s="32"/>
      <c r="AE110" s="32"/>
      <c r="AR110" s="172" t="s">
        <v>170</v>
      </c>
      <c r="AT110" s="172" t="s">
        <v>190</v>
      </c>
      <c r="AU110" s="172" t="s">
        <v>85</v>
      </c>
      <c r="AY110" s="15" t="s">
        <v>169</v>
      </c>
      <c r="BE110" s="173">
        <f>IF(N110="základní",J110,0)</f>
        <v>0</v>
      </c>
      <c r="BF110" s="173">
        <f>IF(N110="snížená",J110,0)</f>
        <v>0</v>
      </c>
      <c r="BG110" s="173">
        <f>IF(N110="zákl. přenesená",J110,0)</f>
        <v>0</v>
      </c>
      <c r="BH110" s="173">
        <f>IF(N110="sníž. přenesená",J110,0)</f>
        <v>0</v>
      </c>
      <c r="BI110" s="173">
        <f>IF(N110="nulová",J110,0)</f>
        <v>0</v>
      </c>
      <c r="BJ110" s="15" t="s">
        <v>83</v>
      </c>
      <c r="BK110" s="173">
        <f>ROUND(I110*H110,2)</f>
        <v>0</v>
      </c>
      <c r="BL110" s="15" t="s">
        <v>170</v>
      </c>
      <c r="BM110" s="172" t="s">
        <v>697</v>
      </c>
    </row>
    <row r="111" spans="1:65" s="2" customFormat="1" ht="19.5">
      <c r="A111" s="32"/>
      <c r="B111" s="33"/>
      <c r="C111" s="34"/>
      <c r="D111" s="176" t="s">
        <v>183</v>
      </c>
      <c r="E111" s="34"/>
      <c r="F111" s="186" t="s">
        <v>696</v>
      </c>
      <c r="G111" s="34"/>
      <c r="H111" s="34"/>
      <c r="I111" s="187"/>
      <c r="J111" s="34"/>
      <c r="K111" s="34"/>
      <c r="L111" s="37"/>
      <c r="M111" s="188"/>
      <c r="N111" s="189"/>
      <c r="O111" s="62"/>
      <c r="P111" s="62"/>
      <c r="Q111" s="62"/>
      <c r="R111" s="62"/>
      <c r="S111" s="62"/>
      <c r="T111" s="63"/>
      <c r="U111" s="32"/>
      <c r="V111" s="32"/>
      <c r="W111" s="32"/>
      <c r="X111" s="32"/>
      <c r="Y111" s="32"/>
      <c r="Z111" s="32"/>
      <c r="AA111" s="32"/>
      <c r="AB111" s="32"/>
      <c r="AC111" s="32"/>
      <c r="AD111" s="32"/>
      <c r="AE111" s="32"/>
      <c r="AT111" s="15" t="s">
        <v>183</v>
      </c>
      <c r="AU111" s="15" t="s">
        <v>85</v>
      </c>
    </row>
    <row r="112" spans="1:65" s="12" customFormat="1" ht="11.25">
      <c r="B112" s="174"/>
      <c r="C112" s="175"/>
      <c r="D112" s="176" t="s">
        <v>172</v>
      </c>
      <c r="E112" s="177" t="s">
        <v>35</v>
      </c>
      <c r="F112" s="178" t="s">
        <v>371</v>
      </c>
      <c r="G112" s="175"/>
      <c r="H112" s="179">
        <v>36</v>
      </c>
      <c r="I112" s="180"/>
      <c r="J112" s="175"/>
      <c r="K112" s="175"/>
      <c r="L112" s="181"/>
      <c r="M112" s="182"/>
      <c r="N112" s="183"/>
      <c r="O112" s="183"/>
      <c r="P112" s="183"/>
      <c r="Q112" s="183"/>
      <c r="R112" s="183"/>
      <c r="S112" s="183"/>
      <c r="T112" s="184"/>
      <c r="AT112" s="185" t="s">
        <v>172</v>
      </c>
      <c r="AU112" s="185" t="s">
        <v>85</v>
      </c>
      <c r="AV112" s="12" t="s">
        <v>85</v>
      </c>
      <c r="AW112" s="12" t="s">
        <v>37</v>
      </c>
      <c r="AX112" s="12" t="s">
        <v>83</v>
      </c>
      <c r="AY112" s="185" t="s">
        <v>169</v>
      </c>
    </row>
    <row r="113" spans="1:65" s="2" customFormat="1" ht="78" customHeight="1">
      <c r="A113" s="32"/>
      <c r="B113" s="33"/>
      <c r="C113" s="206" t="s">
        <v>215</v>
      </c>
      <c r="D113" s="206" t="s">
        <v>190</v>
      </c>
      <c r="E113" s="207" t="s">
        <v>698</v>
      </c>
      <c r="F113" s="208" t="s">
        <v>699</v>
      </c>
      <c r="G113" s="209" t="s">
        <v>166</v>
      </c>
      <c r="H113" s="210">
        <v>2235</v>
      </c>
      <c r="I113" s="211"/>
      <c r="J113" s="212">
        <f>ROUND(I113*H113,2)</f>
        <v>0</v>
      </c>
      <c r="K113" s="208" t="s">
        <v>167</v>
      </c>
      <c r="L113" s="37"/>
      <c r="M113" s="213" t="s">
        <v>35</v>
      </c>
      <c r="N113" s="214" t="s">
        <v>47</v>
      </c>
      <c r="O113" s="62"/>
      <c r="P113" s="170">
        <f>O113*H113</f>
        <v>0</v>
      </c>
      <c r="Q113" s="170">
        <v>0</v>
      </c>
      <c r="R113" s="170">
        <f>Q113*H113</f>
        <v>0</v>
      </c>
      <c r="S113" s="170">
        <v>0</v>
      </c>
      <c r="T113" s="171">
        <f>S113*H113</f>
        <v>0</v>
      </c>
      <c r="U113" s="32"/>
      <c r="V113" s="32"/>
      <c r="W113" s="32"/>
      <c r="X113" s="32"/>
      <c r="Y113" s="32"/>
      <c r="Z113" s="32"/>
      <c r="AA113" s="32"/>
      <c r="AB113" s="32"/>
      <c r="AC113" s="32"/>
      <c r="AD113" s="32"/>
      <c r="AE113" s="32"/>
      <c r="AR113" s="172" t="s">
        <v>170</v>
      </c>
      <c r="AT113" s="172" t="s">
        <v>190</v>
      </c>
      <c r="AU113" s="172" t="s">
        <v>85</v>
      </c>
      <c r="AY113" s="15" t="s">
        <v>169</v>
      </c>
      <c r="BE113" s="173">
        <f>IF(N113="základní",J113,0)</f>
        <v>0</v>
      </c>
      <c r="BF113" s="173">
        <f>IF(N113="snížená",J113,0)</f>
        <v>0</v>
      </c>
      <c r="BG113" s="173">
        <f>IF(N113="zákl. přenesená",J113,0)</f>
        <v>0</v>
      </c>
      <c r="BH113" s="173">
        <f>IF(N113="sníž. přenesená",J113,0)</f>
        <v>0</v>
      </c>
      <c r="BI113" s="173">
        <f>IF(N113="nulová",J113,0)</f>
        <v>0</v>
      </c>
      <c r="BJ113" s="15" t="s">
        <v>83</v>
      </c>
      <c r="BK113" s="173">
        <f>ROUND(I113*H113,2)</f>
        <v>0</v>
      </c>
      <c r="BL113" s="15" t="s">
        <v>170</v>
      </c>
      <c r="BM113" s="172" t="s">
        <v>700</v>
      </c>
    </row>
    <row r="114" spans="1:65" s="12" customFormat="1" ht="11.25">
      <c r="B114" s="174"/>
      <c r="C114" s="175"/>
      <c r="D114" s="176" t="s">
        <v>172</v>
      </c>
      <c r="E114" s="177" t="s">
        <v>35</v>
      </c>
      <c r="F114" s="178" t="s">
        <v>701</v>
      </c>
      <c r="G114" s="175"/>
      <c r="H114" s="179">
        <v>2235</v>
      </c>
      <c r="I114" s="180"/>
      <c r="J114" s="175"/>
      <c r="K114" s="175"/>
      <c r="L114" s="181"/>
      <c r="M114" s="182"/>
      <c r="N114" s="183"/>
      <c r="O114" s="183"/>
      <c r="P114" s="183"/>
      <c r="Q114" s="183"/>
      <c r="R114" s="183"/>
      <c r="S114" s="183"/>
      <c r="T114" s="184"/>
      <c r="AT114" s="185" t="s">
        <v>172</v>
      </c>
      <c r="AU114" s="185" t="s">
        <v>85</v>
      </c>
      <c r="AV114" s="12" t="s">
        <v>85</v>
      </c>
      <c r="AW114" s="12" t="s">
        <v>37</v>
      </c>
      <c r="AX114" s="12" t="s">
        <v>83</v>
      </c>
      <c r="AY114" s="185" t="s">
        <v>169</v>
      </c>
    </row>
    <row r="115" spans="1:65" s="2" customFormat="1" ht="55.5" customHeight="1">
      <c r="A115" s="32"/>
      <c r="B115" s="33"/>
      <c r="C115" s="206" t="s">
        <v>222</v>
      </c>
      <c r="D115" s="206" t="s">
        <v>190</v>
      </c>
      <c r="E115" s="207" t="s">
        <v>702</v>
      </c>
      <c r="F115" s="208" t="s">
        <v>703</v>
      </c>
      <c r="G115" s="209" t="s">
        <v>193</v>
      </c>
      <c r="H115" s="210">
        <v>2682</v>
      </c>
      <c r="I115" s="211"/>
      <c r="J115" s="212">
        <f>ROUND(I115*H115,2)</f>
        <v>0</v>
      </c>
      <c r="K115" s="208" t="s">
        <v>167</v>
      </c>
      <c r="L115" s="37"/>
      <c r="M115" s="213" t="s">
        <v>35</v>
      </c>
      <c r="N115" s="214" t="s">
        <v>47</v>
      </c>
      <c r="O115" s="62"/>
      <c r="P115" s="170">
        <f>O115*H115</f>
        <v>0</v>
      </c>
      <c r="Q115" s="170">
        <v>0</v>
      </c>
      <c r="R115" s="170">
        <f>Q115*H115</f>
        <v>0</v>
      </c>
      <c r="S115" s="170">
        <v>0</v>
      </c>
      <c r="T115" s="171">
        <f>S115*H115</f>
        <v>0</v>
      </c>
      <c r="U115" s="32"/>
      <c r="V115" s="32"/>
      <c r="W115" s="32"/>
      <c r="X115" s="32"/>
      <c r="Y115" s="32"/>
      <c r="Z115" s="32"/>
      <c r="AA115" s="32"/>
      <c r="AB115" s="32"/>
      <c r="AC115" s="32"/>
      <c r="AD115" s="32"/>
      <c r="AE115" s="32"/>
      <c r="AR115" s="172" t="s">
        <v>170</v>
      </c>
      <c r="AT115" s="172" t="s">
        <v>190</v>
      </c>
      <c r="AU115" s="172" t="s">
        <v>85</v>
      </c>
      <c r="AY115" s="15" t="s">
        <v>169</v>
      </c>
      <c r="BE115" s="173">
        <f>IF(N115="základní",J115,0)</f>
        <v>0</v>
      </c>
      <c r="BF115" s="173">
        <f>IF(N115="snížená",J115,0)</f>
        <v>0</v>
      </c>
      <c r="BG115" s="173">
        <f>IF(N115="zákl. přenesená",J115,0)</f>
        <v>0</v>
      </c>
      <c r="BH115" s="173">
        <f>IF(N115="sníž. přenesená",J115,0)</f>
        <v>0</v>
      </c>
      <c r="BI115" s="173">
        <f>IF(N115="nulová",J115,0)</f>
        <v>0</v>
      </c>
      <c r="BJ115" s="15" t="s">
        <v>83</v>
      </c>
      <c r="BK115" s="173">
        <f>ROUND(I115*H115,2)</f>
        <v>0</v>
      </c>
      <c r="BL115" s="15" t="s">
        <v>170</v>
      </c>
      <c r="BM115" s="172" t="s">
        <v>704</v>
      </c>
    </row>
    <row r="116" spans="1:65" s="12" customFormat="1" ht="11.25">
      <c r="B116" s="174"/>
      <c r="C116" s="175"/>
      <c r="D116" s="176" t="s">
        <v>172</v>
      </c>
      <c r="E116" s="177" t="s">
        <v>35</v>
      </c>
      <c r="F116" s="178" t="s">
        <v>705</v>
      </c>
      <c r="G116" s="175"/>
      <c r="H116" s="179">
        <v>2682</v>
      </c>
      <c r="I116" s="180"/>
      <c r="J116" s="175"/>
      <c r="K116" s="175"/>
      <c r="L116" s="181"/>
      <c r="M116" s="182"/>
      <c r="N116" s="183"/>
      <c r="O116" s="183"/>
      <c r="P116" s="183"/>
      <c r="Q116" s="183"/>
      <c r="R116" s="183"/>
      <c r="S116" s="183"/>
      <c r="T116" s="184"/>
      <c r="AT116" s="185" t="s">
        <v>172</v>
      </c>
      <c r="AU116" s="185" t="s">
        <v>85</v>
      </c>
      <c r="AV116" s="12" t="s">
        <v>85</v>
      </c>
      <c r="AW116" s="12" t="s">
        <v>37</v>
      </c>
      <c r="AX116" s="12" t="s">
        <v>83</v>
      </c>
      <c r="AY116" s="185" t="s">
        <v>169</v>
      </c>
    </row>
    <row r="117" spans="1:65" s="2" customFormat="1" ht="24">
      <c r="A117" s="32"/>
      <c r="B117" s="33"/>
      <c r="C117" s="206" t="s">
        <v>228</v>
      </c>
      <c r="D117" s="206" t="s">
        <v>190</v>
      </c>
      <c r="E117" s="207" t="s">
        <v>203</v>
      </c>
      <c r="F117" s="208" t="s">
        <v>204</v>
      </c>
      <c r="G117" s="209" t="s">
        <v>166</v>
      </c>
      <c r="H117" s="210">
        <v>110</v>
      </c>
      <c r="I117" s="211"/>
      <c r="J117" s="212">
        <f>ROUND(I117*H117,2)</f>
        <v>0</v>
      </c>
      <c r="K117" s="208" t="s">
        <v>167</v>
      </c>
      <c r="L117" s="37"/>
      <c r="M117" s="213" t="s">
        <v>35</v>
      </c>
      <c r="N117" s="214" t="s">
        <v>47</v>
      </c>
      <c r="O117" s="62"/>
      <c r="P117" s="170">
        <f>O117*H117</f>
        <v>0</v>
      </c>
      <c r="Q117" s="170">
        <v>0</v>
      </c>
      <c r="R117" s="170">
        <f>Q117*H117</f>
        <v>0</v>
      </c>
      <c r="S117" s="170">
        <v>0</v>
      </c>
      <c r="T117" s="171">
        <f>S117*H117</f>
        <v>0</v>
      </c>
      <c r="U117" s="32"/>
      <c r="V117" s="32"/>
      <c r="W117" s="32"/>
      <c r="X117" s="32"/>
      <c r="Y117" s="32"/>
      <c r="Z117" s="32"/>
      <c r="AA117" s="32"/>
      <c r="AB117" s="32"/>
      <c r="AC117" s="32"/>
      <c r="AD117" s="32"/>
      <c r="AE117" s="32"/>
      <c r="AR117" s="172" t="s">
        <v>170</v>
      </c>
      <c r="AT117" s="172" t="s">
        <v>190</v>
      </c>
      <c r="AU117" s="172" t="s">
        <v>85</v>
      </c>
      <c r="AY117" s="15" t="s">
        <v>169</v>
      </c>
      <c r="BE117" s="173">
        <f>IF(N117="základní",J117,0)</f>
        <v>0</v>
      </c>
      <c r="BF117" s="173">
        <f>IF(N117="snížená",J117,0)</f>
        <v>0</v>
      </c>
      <c r="BG117" s="173">
        <f>IF(N117="zákl. přenesená",J117,0)</f>
        <v>0</v>
      </c>
      <c r="BH117" s="173">
        <f>IF(N117="sníž. přenesená",J117,0)</f>
        <v>0</v>
      </c>
      <c r="BI117" s="173">
        <f>IF(N117="nulová",J117,0)</f>
        <v>0</v>
      </c>
      <c r="BJ117" s="15" t="s">
        <v>83</v>
      </c>
      <c r="BK117" s="173">
        <f>ROUND(I117*H117,2)</f>
        <v>0</v>
      </c>
      <c r="BL117" s="15" t="s">
        <v>170</v>
      </c>
      <c r="BM117" s="172" t="s">
        <v>205</v>
      </c>
    </row>
    <row r="118" spans="1:65" s="12" customFormat="1" ht="11.25">
      <c r="B118" s="174"/>
      <c r="C118" s="175"/>
      <c r="D118" s="176" t="s">
        <v>172</v>
      </c>
      <c r="E118" s="177" t="s">
        <v>35</v>
      </c>
      <c r="F118" s="178" t="s">
        <v>706</v>
      </c>
      <c r="G118" s="175"/>
      <c r="H118" s="179">
        <v>110</v>
      </c>
      <c r="I118" s="180"/>
      <c r="J118" s="175"/>
      <c r="K118" s="175"/>
      <c r="L118" s="181"/>
      <c r="M118" s="182"/>
      <c r="N118" s="183"/>
      <c r="O118" s="183"/>
      <c r="P118" s="183"/>
      <c r="Q118" s="183"/>
      <c r="R118" s="183"/>
      <c r="S118" s="183"/>
      <c r="T118" s="184"/>
      <c r="AT118" s="185" t="s">
        <v>172</v>
      </c>
      <c r="AU118" s="185" t="s">
        <v>85</v>
      </c>
      <c r="AV118" s="12" t="s">
        <v>85</v>
      </c>
      <c r="AW118" s="12" t="s">
        <v>37</v>
      </c>
      <c r="AX118" s="12" t="s">
        <v>83</v>
      </c>
      <c r="AY118" s="185" t="s">
        <v>169</v>
      </c>
    </row>
    <row r="119" spans="1:65" s="2" customFormat="1" ht="48">
      <c r="A119" s="32"/>
      <c r="B119" s="33"/>
      <c r="C119" s="206" t="s">
        <v>234</v>
      </c>
      <c r="D119" s="206" t="s">
        <v>190</v>
      </c>
      <c r="E119" s="207" t="s">
        <v>422</v>
      </c>
      <c r="F119" s="208" t="s">
        <v>423</v>
      </c>
      <c r="G119" s="209" t="s">
        <v>193</v>
      </c>
      <c r="H119" s="210">
        <v>2882</v>
      </c>
      <c r="I119" s="211"/>
      <c r="J119" s="212">
        <f>ROUND(I119*H119,2)</f>
        <v>0</v>
      </c>
      <c r="K119" s="208" t="s">
        <v>167</v>
      </c>
      <c r="L119" s="37"/>
      <c r="M119" s="213" t="s">
        <v>35</v>
      </c>
      <c r="N119" s="214" t="s">
        <v>47</v>
      </c>
      <c r="O119" s="62"/>
      <c r="P119" s="170">
        <f>O119*H119</f>
        <v>0</v>
      </c>
      <c r="Q119" s="170">
        <v>0</v>
      </c>
      <c r="R119" s="170">
        <f>Q119*H119</f>
        <v>0</v>
      </c>
      <c r="S119" s="170">
        <v>0</v>
      </c>
      <c r="T119" s="171">
        <f>S119*H119</f>
        <v>0</v>
      </c>
      <c r="U119" s="32"/>
      <c r="V119" s="32"/>
      <c r="W119" s="32"/>
      <c r="X119" s="32"/>
      <c r="Y119" s="32"/>
      <c r="Z119" s="32"/>
      <c r="AA119" s="32"/>
      <c r="AB119" s="32"/>
      <c r="AC119" s="32"/>
      <c r="AD119" s="32"/>
      <c r="AE119" s="32"/>
      <c r="AR119" s="172" t="s">
        <v>170</v>
      </c>
      <c r="AT119" s="172" t="s">
        <v>190</v>
      </c>
      <c r="AU119" s="172" t="s">
        <v>85</v>
      </c>
      <c r="AY119" s="15" t="s">
        <v>169</v>
      </c>
      <c r="BE119" s="173">
        <f>IF(N119="základní",J119,0)</f>
        <v>0</v>
      </c>
      <c r="BF119" s="173">
        <f>IF(N119="snížená",J119,0)</f>
        <v>0</v>
      </c>
      <c r="BG119" s="173">
        <f>IF(N119="zákl. přenesená",J119,0)</f>
        <v>0</v>
      </c>
      <c r="BH119" s="173">
        <f>IF(N119="sníž. přenesená",J119,0)</f>
        <v>0</v>
      </c>
      <c r="BI119" s="173">
        <f>IF(N119="nulová",J119,0)</f>
        <v>0</v>
      </c>
      <c r="BJ119" s="15" t="s">
        <v>83</v>
      </c>
      <c r="BK119" s="173">
        <f>ROUND(I119*H119,2)</f>
        <v>0</v>
      </c>
      <c r="BL119" s="15" t="s">
        <v>170</v>
      </c>
      <c r="BM119" s="172" t="s">
        <v>707</v>
      </c>
    </row>
    <row r="120" spans="1:65" s="12" customFormat="1" ht="11.25">
      <c r="B120" s="174"/>
      <c r="C120" s="175"/>
      <c r="D120" s="176" t="s">
        <v>172</v>
      </c>
      <c r="E120" s="177" t="s">
        <v>35</v>
      </c>
      <c r="F120" s="178" t="s">
        <v>708</v>
      </c>
      <c r="G120" s="175"/>
      <c r="H120" s="179">
        <v>2882</v>
      </c>
      <c r="I120" s="180"/>
      <c r="J120" s="175"/>
      <c r="K120" s="175"/>
      <c r="L120" s="181"/>
      <c r="M120" s="182"/>
      <c r="N120" s="183"/>
      <c r="O120" s="183"/>
      <c r="P120" s="183"/>
      <c r="Q120" s="183"/>
      <c r="R120" s="183"/>
      <c r="S120" s="183"/>
      <c r="T120" s="184"/>
      <c r="AT120" s="185" t="s">
        <v>172</v>
      </c>
      <c r="AU120" s="185" t="s">
        <v>85</v>
      </c>
      <c r="AV120" s="12" t="s">
        <v>85</v>
      </c>
      <c r="AW120" s="12" t="s">
        <v>37</v>
      </c>
      <c r="AX120" s="12" t="s">
        <v>83</v>
      </c>
      <c r="AY120" s="185" t="s">
        <v>169</v>
      </c>
    </row>
    <row r="121" spans="1:65" s="2" customFormat="1" ht="48">
      <c r="A121" s="32"/>
      <c r="B121" s="33"/>
      <c r="C121" s="206" t="s">
        <v>241</v>
      </c>
      <c r="D121" s="206" t="s">
        <v>190</v>
      </c>
      <c r="E121" s="207" t="s">
        <v>427</v>
      </c>
      <c r="F121" s="208" t="s">
        <v>428</v>
      </c>
      <c r="G121" s="209" t="s">
        <v>193</v>
      </c>
      <c r="H121" s="210">
        <v>2882</v>
      </c>
      <c r="I121" s="211"/>
      <c r="J121" s="212">
        <f>ROUND(I121*H121,2)</f>
        <v>0</v>
      </c>
      <c r="K121" s="208" t="s">
        <v>167</v>
      </c>
      <c r="L121" s="37"/>
      <c r="M121" s="213" t="s">
        <v>35</v>
      </c>
      <c r="N121" s="214" t="s">
        <v>47</v>
      </c>
      <c r="O121" s="62"/>
      <c r="P121" s="170">
        <f>O121*H121</f>
        <v>0</v>
      </c>
      <c r="Q121" s="170">
        <v>0</v>
      </c>
      <c r="R121" s="170">
        <f>Q121*H121</f>
        <v>0</v>
      </c>
      <c r="S121" s="170">
        <v>0</v>
      </c>
      <c r="T121" s="171">
        <f>S121*H121</f>
        <v>0</v>
      </c>
      <c r="U121" s="32"/>
      <c r="V121" s="32"/>
      <c r="W121" s="32"/>
      <c r="X121" s="32"/>
      <c r="Y121" s="32"/>
      <c r="Z121" s="32"/>
      <c r="AA121" s="32"/>
      <c r="AB121" s="32"/>
      <c r="AC121" s="32"/>
      <c r="AD121" s="32"/>
      <c r="AE121" s="32"/>
      <c r="AR121" s="172" t="s">
        <v>170</v>
      </c>
      <c r="AT121" s="172" t="s">
        <v>190</v>
      </c>
      <c r="AU121" s="172" t="s">
        <v>85</v>
      </c>
      <c r="AY121" s="15" t="s">
        <v>169</v>
      </c>
      <c r="BE121" s="173">
        <f>IF(N121="základní",J121,0)</f>
        <v>0</v>
      </c>
      <c r="BF121" s="173">
        <f>IF(N121="snížená",J121,0)</f>
        <v>0</v>
      </c>
      <c r="BG121" s="173">
        <f>IF(N121="zákl. přenesená",J121,0)</f>
        <v>0</v>
      </c>
      <c r="BH121" s="173">
        <f>IF(N121="sníž. přenesená",J121,0)</f>
        <v>0</v>
      </c>
      <c r="BI121" s="173">
        <f>IF(N121="nulová",J121,0)</f>
        <v>0</v>
      </c>
      <c r="BJ121" s="15" t="s">
        <v>83</v>
      </c>
      <c r="BK121" s="173">
        <f>ROUND(I121*H121,2)</f>
        <v>0</v>
      </c>
      <c r="BL121" s="15" t="s">
        <v>170</v>
      </c>
      <c r="BM121" s="172" t="s">
        <v>709</v>
      </c>
    </row>
    <row r="122" spans="1:65" s="12" customFormat="1" ht="11.25">
      <c r="B122" s="174"/>
      <c r="C122" s="175"/>
      <c r="D122" s="176" t="s">
        <v>172</v>
      </c>
      <c r="E122" s="177" t="s">
        <v>35</v>
      </c>
      <c r="F122" s="178" t="s">
        <v>708</v>
      </c>
      <c r="G122" s="175"/>
      <c r="H122" s="179">
        <v>2882</v>
      </c>
      <c r="I122" s="180"/>
      <c r="J122" s="175"/>
      <c r="K122" s="175"/>
      <c r="L122" s="181"/>
      <c r="M122" s="182"/>
      <c r="N122" s="183"/>
      <c r="O122" s="183"/>
      <c r="P122" s="183"/>
      <c r="Q122" s="183"/>
      <c r="R122" s="183"/>
      <c r="S122" s="183"/>
      <c r="T122" s="184"/>
      <c r="AT122" s="185" t="s">
        <v>172</v>
      </c>
      <c r="AU122" s="185" t="s">
        <v>85</v>
      </c>
      <c r="AV122" s="12" t="s">
        <v>85</v>
      </c>
      <c r="AW122" s="12" t="s">
        <v>37</v>
      </c>
      <c r="AX122" s="12" t="s">
        <v>83</v>
      </c>
      <c r="AY122" s="185" t="s">
        <v>169</v>
      </c>
    </row>
    <row r="123" spans="1:65" s="2" customFormat="1" ht="55.5" customHeight="1">
      <c r="A123" s="32"/>
      <c r="B123" s="33"/>
      <c r="C123" s="206" t="s">
        <v>246</v>
      </c>
      <c r="D123" s="206" t="s">
        <v>190</v>
      </c>
      <c r="E123" s="207" t="s">
        <v>216</v>
      </c>
      <c r="F123" s="208" t="s">
        <v>217</v>
      </c>
      <c r="G123" s="209" t="s">
        <v>218</v>
      </c>
      <c r="H123" s="210">
        <v>38</v>
      </c>
      <c r="I123" s="211"/>
      <c r="J123" s="212">
        <f>ROUND(I123*H123,2)</f>
        <v>0</v>
      </c>
      <c r="K123" s="208" t="s">
        <v>167</v>
      </c>
      <c r="L123" s="37"/>
      <c r="M123" s="213" t="s">
        <v>35</v>
      </c>
      <c r="N123" s="214" t="s">
        <v>47</v>
      </c>
      <c r="O123" s="62"/>
      <c r="P123" s="170">
        <f>O123*H123</f>
        <v>0</v>
      </c>
      <c r="Q123" s="170">
        <v>0</v>
      </c>
      <c r="R123" s="170">
        <f>Q123*H123</f>
        <v>0</v>
      </c>
      <c r="S123" s="170">
        <v>0</v>
      </c>
      <c r="T123" s="171">
        <f>S123*H123</f>
        <v>0</v>
      </c>
      <c r="U123" s="32"/>
      <c r="V123" s="32"/>
      <c r="W123" s="32"/>
      <c r="X123" s="32"/>
      <c r="Y123" s="32"/>
      <c r="Z123" s="32"/>
      <c r="AA123" s="32"/>
      <c r="AB123" s="32"/>
      <c r="AC123" s="32"/>
      <c r="AD123" s="32"/>
      <c r="AE123" s="32"/>
      <c r="AR123" s="172" t="s">
        <v>170</v>
      </c>
      <c r="AT123" s="172" t="s">
        <v>190</v>
      </c>
      <c r="AU123" s="172" t="s">
        <v>85</v>
      </c>
      <c r="AY123" s="15" t="s">
        <v>169</v>
      </c>
      <c r="BE123" s="173">
        <f>IF(N123="základní",J123,0)</f>
        <v>0</v>
      </c>
      <c r="BF123" s="173">
        <f>IF(N123="snížená",J123,0)</f>
        <v>0</v>
      </c>
      <c r="BG123" s="173">
        <f>IF(N123="zákl. přenesená",J123,0)</f>
        <v>0</v>
      </c>
      <c r="BH123" s="173">
        <f>IF(N123="sníž. přenesená",J123,0)</f>
        <v>0</v>
      </c>
      <c r="BI123" s="173">
        <f>IF(N123="nulová",J123,0)</f>
        <v>0</v>
      </c>
      <c r="BJ123" s="15" t="s">
        <v>83</v>
      </c>
      <c r="BK123" s="173">
        <f>ROUND(I123*H123,2)</f>
        <v>0</v>
      </c>
      <c r="BL123" s="15" t="s">
        <v>170</v>
      </c>
      <c r="BM123" s="172" t="s">
        <v>219</v>
      </c>
    </row>
    <row r="124" spans="1:65" s="2" customFormat="1" ht="29.25">
      <c r="A124" s="32"/>
      <c r="B124" s="33"/>
      <c r="C124" s="34"/>
      <c r="D124" s="176" t="s">
        <v>183</v>
      </c>
      <c r="E124" s="34"/>
      <c r="F124" s="186" t="s">
        <v>710</v>
      </c>
      <c r="G124" s="34"/>
      <c r="H124" s="34"/>
      <c r="I124" s="187"/>
      <c r="J124" s="34"/>
      <c r="K124" s="34"/>
      <c r="L124" s="37"/>
      <c r="M124" s="188"/>
      <c r="N124" s="189"/>
      <c r="O124" s="62"/>
      <c r="P124" s="62"/>
      <c r="Q124" s="62"/>
      <c r="R124" s="62"/>
      <c r="S124" s="62"/>
      <c r="T124" s="63"/>
      <c r="U124" s="32"/>
      <c r="V124" s="32"/>
      <c r="W124" s="32"/>
      <c r="X124" s="32"/>
      <c r="Y124" s="32"/>
      <c r="Z124" s="32"/>
      <c r="AA124" s="32"/>
      <c r="AB124" s="32"/>
      <c r="AC124" s="32"/>
      <c r="AD124" s="32"/>
      <c r="AE124" s="32"/>
      <c r="AT124" s="15" t="s">
        <v>183</v>
      </c>
      <c r="AU124" s="15" t="s">
        <v>85</v>
      </c>
    </row>
    <row r="125" spans="1:65" s="12" customFormat="1" ht="11.25">
      <c r="B125" s="174"/>
      <c r="C125" s="175"/>
      <c r="D125" s="176" t="s">
        <v>172</v>
      </c>
      <c r="E125" s="177" t="s">
        <v>35</v>
      </c>
      <c r="F125" s="178" t="s">
        <v>711</v>
      </c>
      <c r="G125" s="175"/>
      <c r="H125" s="179">
        <v>38</v>
      </c>
      <c r="I125" s="180"/>
      <c r="J125" s="175"/>
      <c r="K125" s="175"/>
      <c r="L125" s="181"/>
      <c r="M125" s="182"/>
      <c r="N125" s="183"/>
      <c r="O125" s="183"/>
      <c r="P125" s="183"/>
      <c r="Q125" s="183"/>
      <c r="R125" s="183"/>
      <c r="S125" s="183"/>
      <c r="T125" s="184"/>
      <c r="AT125" s="185" t="s">
        <v>172</v>
      </c>
      <c r="AU125" s="185" t="s">
        <v>85</v>
      </c>
      <c r="AV125" s="12" t="s">
        <v>85</v>
      </c>
      <c r="AW125" s="12" t="s">
        <v>37</v>
      </c>
      <c r="AX125" s="12" t="s">
        <v>83</v>
      </c>
      <c r="AY125" s="185" t="s">
        <v>169</v>
      </c>
    </row>
    <row r="126" spans="1:65" s="2" customFormat="1" ht="36">
      <c r="A126" s="32"/>
      <c r="B126" s="33"/>
      <c r="C126" s="206" t="s">
        <v>8</v>
      </c>
      <c r="D126" s="206" t="s">
        <v>190</v>
      </c>
      <c r="E126" s="207" t="s">
        <v>196</v>
      </c>
      <c r="F126" s="208" t="s">
        <v>197</v>
      </c>
      <c r="G126" s="209" t="s">
        <v>198</v>
      </c>
      <c r="H126" s="210">
        <v>162</v>
      </c>
      <c r="I126" s="211"/>
      <c r="J126" s="212">
        <f>ROUND(I126*H126,2)</f>
        <v>0</v>
      </c>
      <c r="K126" s="208" t="s">
        <v>167</v>
      </c>
      <c r="L126" s="37"/>
      <c r="M126" s="213" t="s">
        <v>35</v>
      </c>
      <c r="N126" s="214" t="s">
        <v>47</v>
      </c>
      <c r="O126" s="62"/>
      <c r="P126" s="170">
        <f>O126*H126</f>
        <v>0</v>
      </c>
      <c r="Q126" s="170">
        <v>0</v>
      </c>
      <c r="R126" s="170">
        <f>Q126*H126</f>
        <v>0</v>
      </c>
      <c r="S126" s="170">
        <v>0</v>
      </c>
      <c r="T126" s="171">
        <f>S126*H126</f>
        <v>0</v>
      </c>
      <c r="U126" s="32"/>
      <c r="V126" s="32"/>
      <c r="W126" s="32"/>
      <c r="X126" s="32"/>
      <c r="Y126" s="32"/>
      <c r="Z126" s="32"/>
      <c r="AA126" s="32"/>
      <c r="AB126" s="32"/>
      <c r="AC126" s="32"/>
      <c r="AD126" s="32"/>
      <c r="AE126" s="32"/>
      <c r="AR126" s="172" t="s">
        <v>170</v>
      </c>
      <c r="AT126" s="172" t="s">
        <v>190</v>
      </c>
      <c r="AU126" s="172" t="s">
        <v>85</v>
      </c>
      <c r="AY126" s="15" t="s">
        <v>169</v>
      </c>
      <c r="BE126" s="173">
        <f>IF(N126="základní",J126,0)</f>
        <v>0</v>
      </c>
      <c r="BF126" s="173">
        <f>IF(N126="snížená",J126,0)</f>
        <v>0</v>
      </c>
      <c r="BG126" s="173">
        <f>IF(N126="zákl. přenesená",J126,0)</f>
        <v>0</v>
      </c>
      <c r="BH126" s="173">
        <f>IF(N126="sníž. přenesená",J126,0)</f>
        <v>0</v>
      </c>
      <c r="BI126" s="173">
        <f>IF(N126="nulová",J126,0)</f>
        <v>0</v>
      </c>
      <c r="BJ126" s="15" t="s">
        <v>83</v>
      </c>
      <c r="BK126" s="173">
        <f>ROUND(I126*H126,2)</f>
        <v>0</v>
      </c>
      <c r="BL126" s="15" t="s">
        <v>170</v>
      </c>
      <c r="BM126" s="172" t="s">
        <v>712</v>
      </c>
    </row>
    <row r="127" spans="1:65" s="2" customFormat="1" ht="19.5">
      <c r="A127" s="32"/>
      <c r="B127" s="33"/>
      <c r="C127" s="34"/>
      <c r="D127" s="176" t="s">
        <v>183</v>
      </c>
      <c r="E127" s="34"/>
      <c r="F127" s="186" t="s">
        <v>713</v>
      </c>
      <c r="G127" s="34"/>
      <c r="H127" s="34"/>
      <c r="I127" s="187"/>
      <c r="J127" s="34"/>
      <c r="K127" s="34"/>
      <c r="L127" s="37"/>
      <c r="M127" s="188"/>
      <c r="N127" s="189"/>
      <c r="O127" s="62"/>
      <c r="P127" s="62"/>
      <c r="Q127" s="62"/>
      <c r="R127" s="62"/>
      <c r="S127" s="62"/>
      <c r="T127" s="63"/>
      <c r="U127" s="32"/>
      <c r="V127" s="32"/>
      <c r="W127" s="32"/>
      <c r="X127" s="32"/>
      <c r="Y127" s="32"/>
      <c r="Z127" s="32"/>
      <c r="AA127" s="32"/>
      <c r="AB127" s="32"/>
      <c r="AC127" s="32"/>
      <c r="AD127" s="32"/>
      <c r="AE127" s="32"/>
      <c r="AT127" s="15" t="s">
        <v>183</v>
      </c>
      <c r="AU127" s="15" t="s">
        <v>85</v>
      </c>
    </row>
    <row r="128" spans="1:65" s="12" customFormat="1" ht="11.25">
      <c r="B128" s="174"/>
      <c r="C128" s="175"/>
      <c r="D128" s="176" t="s">
        <v>172</v>
      </c>
      <c r="E128" s="177" t="s">
        <v>35</v>
      </c>
      <c r="F128" s="178" t="s">
        <v>714</v>
      </c>
      <c r="G128" s="175"/>
      <c r="H128" s="179">
        <v>162</v>
      </c>
      <c r="I128" s="180"/>
      <c r="J128" s="175"/>
      <c r="K128" s="175"/>
      <c r="L128" s="181"/>
      <c r="M128" s="182"/>
      <c r="N128" s="183"/>
      <c r="O128" s="183"/>
      <c r="P128" s="183"/>
      <c r="Q128" s="183"/>
      <c r="R128" s="183"/>
      <c r="S128" s="183"/>
      <c r="T128" s="184"/>
      <c r="AT128" s="185" t="s">
        <v>172</v>
      </c>
      <c r="AU128" s="185" t="s">
        <v>85</v>
      </c>
      <c r="AV128" s="12" t="s">
        <v>85</v>
      </c>
      <c r="AW128" s="12" t="s">
        <v>37</v>
      </c>
      <c r="AX128" s="12" t="s">
        <v>83</v>
      </c>
      <c r="AY128" s="185" t="s">
        <v>169</v>
      </c>
    </row>
    <row r="129" spans="1:65" s="2" customFormat="1" ht="60">
      <c r="A129" s="32"/>
      <c r="B129" s="33"/>
      <c r="C129" s="206" t="s">
        <v>254</v>
      </c>
      <c r="D129" s="206" t="s">
        <v>190</v>
      </c>
      <c r="E129" s="207" t="s">
        <v>229</v>
      </c>
      <c r="F129" s="208" t="s">
        <v>230</v>
      </c>
      <c r="G129" s="209" t="s">
        <v>225</v>
      </c>
      <c r="H129" s="210">
        <v>3</v>
      </c>
      <c r="I129" s="211"/>
      <c r="J129" s="212">
        <f>ROUND(I129*H129,2)</f>
        <v>0</v>
      </c>
      <c r="K129" s="208" t="s">
        <v>167</v>
      </c>
      <c r="L129" s="37"/>
      <c r="M129" s="213" t="s">
        <v>35</v>
      </c>
      <c r="N129" s="214" t="s">
        <v>47</v>
      </c>
      <c r="O129" s="62"/>
      <c r="P129" s="170">
        <f>O129*H129</f>
        <v>0</v>
      </c>
      <c r="Q129" s="170">
        <v>0</v>
      </c>
      <c r="R129" s="170">
        <f>Q129*H129</f>
        <v>0</v>
      </c>
      <c r="S129" s="170">
        <v>0</v>
      </c>
      <c r="T129" s="171">
        <f>S129*H129</f>
        <v>0</v>
      </c>
      <c r="U129" s="32"/>
      <c r="V129" s="32"/>
      <c r="W129" s="32"/>
      <c r="X129" s="32"/>
      <c r="Y129" s="32"/>
      <c r="Z129" s="32"/>
      <c r="AA129" s="32"/>
      <c r="AB129" s="32"/>
      <c r="AC129" s="32"/>
      <c r="AD129" s="32"/>
      <c r="AE129" s="32"/>
      <c r="AR129" s="172" t="s">
        <v>170</v>
      </c>
      <c r="AT129" s="172" t="s">
        <v>190</v>
      </c>
      <c r="AU129" s="172" t="s">
        <v>85</v>
      </c>
      <c r="AY129" s="15" t="s">
        <v>169</v>
      </c>
      <c r="BE129" s="173">
        <f>IF(N129="základní",J129,0)</f>
        <v>0</v>
      </c>
      <c r="BF129" s="173">
        <f>IF(N129="snížená",J129,0)</f>
        <v>0</v>
      </c>
      <c r="BG129" s="173">
        <f>IF(N129="zákl. přenesená",J129,0)</f>
        <v>0</v>
      </c>
      <c r="BH129" s="173">
        <f>IF(N129="sníž. přenesená",J129,0)</f>
        <v>0</v>
      </c>
      <c r="BI129" s="173">
        <f>IF(N129="nulová",J129,0)</f>
        <v>0</v>
      </c>
      <c r="BJ129" s="15" t="s">
        <v>83</v>
      </c>
      <c r="BK129" s="173">
        <f>ROUND(I129*H129,2)</f>
        <v>0</v>
      </c>
      <c r="BL129" s="15" t="s">
        <v>170</v>
      </c>
      <c r="BM129" s="172" t="s">
        <v>231</v>
      </c>
    </row>
    <row r="130" spans="1:65" s="12" customFormat="1" ht="11.25">
      <c r="B130" s="174"/>
      <c r="C130" s="175"/>
      <c r="D130" s="176" t="s">
        <v>172</v>
      </c>
      <c r="E130" s="177" t="s">
        <v>35</v>
      </c>
      <c r="F130" s="178" t="s">
        <v>715</v>
      </c>
      <c r="G130" s="175"/>
      <c r="H130" s="179">
        <v>3</v>
      </c>
      <c r="I130" s="180"/>
      <c r="J130" s="175"/>
      <c r="K130" s="175"/>
      <c r="L130" s="181"/>
      <c r="M130" s="182"/>
      <c r="N130" s="183"/>
      <c r="O130" s="183"/>
      <c r="P130" s="183"/>
      <c r="Q130" s="183"/>
      <c r="R130" s="183"/>
      <c r="S130" s="183"/>
      <c r="T130" s="184"/>
      <c r="AT130" s="185" t="s">
        <v>172</v>
      </c>
      <c r="AU130" s="185" t="s">
        <v>85</v>
      </c>
      <c r="AV130" s="12" t="s">
        <v>85</v>
      </c>
      <c r="AW130" s="12" t="s">
        <v>37</v>
      </c>
      <c r="AX130" s="12" t="s">
        <v>83</v>
      </c>
      <c r="AY130" s="185" t="s">
        <v>169</v>
      </c>
    </row>
    <row r="131" spans="1:65" s="2" customFormat="1" ht="33" customHeight="1">
      <c r="A131" s="32"/>
      <c r="B131" s="33"/>
      <c r="C131" s="206" t="s">
        <v>259</v>
      </c>
      <c r="D131" s="206" t="s">
        <v>190</v>
      </c>
      <c r="E131" s="207" t="s">
        <v>223</v>
      </c>
      <c r="F131" s="208" t="s">
        <v>224</v>
      </c>
      <c r="G131" s="209" t="s">
        <v>225</v>
      </c>
      <c r="H131" s="210">
        <v>1.5</v>
      </c>
      <c r="I131" s="211"/>
      <c r="J131" s="212">
        <f>ROUND(I131*H131,2)</f>
        <v>0</v>
      </c>
      <c r="K131" s="208" t="s">
        <v>167</v>
      </c>
      <c r="L131" s="37"/>
      <c r="M131" s="213" t="s">
        <v>35</v>
      </c>
      <c r="N131" s="214" t="s">
        <v>47</v>
      </c>
      <c r="O131" s="62"/>
      <c r="P131" s="170">
        <f>O131*H131</f>
        <v>0</v>
      </c>
      <c r="Q131" s="170">
        <v>0</v>
      </c>
      <c r="R131" s="170">
        <f>Q131*H131</f>
        <v>0</v>
      </c>
      <c r="S131" s="170">
        <v>0</v>
      </c>
      <c r="T131" s="171">
        <f>S131*H131</f>
        <v>0</v>
      </c>
      <c r="U131" s="32"/>
      <c r="V131" s="32"/>
      <c r="W131" s="32"/>
      <c r="X131" s="32"/>
      <c r="Y131" s="32"/>
      <c r="Z131" s="32"/>
      <c r="AA131" s="32"/>
      <c r="AB131" s="32"/>
      <c r="AC131" s="32"/>
      <c r="AD131" s="32"/>
      <c r="AE131" s="32"/>
      <c r="AR131" s="172" t="s">
        <v>170</v>
      </c>
      <c r="AT131" s="172" t="s">
        <v>190</v>
      </c>
      <c r="AU131" s="172" t="s">
        <v>85</v>
      </c>
      <c r="AY131" s="15" t="s">
        <v>169</v>
      </c>
      <c r="BE131" s="173">
        <f>IF(N131="základní",J131,0)</f>
        <v>0</v>
      </c>
      <c r="BF131" s="173">
        <f>IF(N131="snížená",J131,0)</f>
        <v>0</v>
      </c>
      <c r="BG131" s="173">
        <f>IF(N131="zákl. přenesená",J131,0)</f>
        <v>0</v>
      </c>
      <c r="BH131" s="173">
        <f>IF(N131="sníž. přenesená",J131,0)</f>
        <v>0</v>
      </c>
      <c r="BI131" s="173">
        <f>IF(N131="nulová",J131,0)</f>
        <v>0</v>
      </c>
      <c r="BJ131" s="15" t="s">
        <v>83</v>
      </c>
      <c r="BK131" s="173">
        <f>ROUND(I131*H131,2)</f>
        <v>0</v>
      </c>
      <c r="BL131" s="15" t="s">
        <v>170</v>
      </c>
      <c r="BM131" s="172" t="s">
        <v>226</v>
      </c>
    </row>
    <row r="132" spans="1:65" s="12" customFormat="1" ht="11.25">
      <c r="B132" s="174"/>
      <c r="C132" s="175"/>
      <c r="D132" s="176" t="s">
        <v>172</v>
      </c>
      <c r="E132" s="177" t="s">
        <v>35</v>
      </c>
      <c r="F132" s="178" t="s">
        <v>716</v>
      </c>
      <c r="G132" s="175"/>
      <c r="H132" s="179">
        <v>1.5</v>
      </c>
      <c r="I132" s="180"/>
      <c r="J132" s="175"/>
      <c r="K132" s="175"/>
      <c r="L132" s="181"/>
      <c r="M132" s="182"/>
      <c r="N132" s="183"/>
      <c r="O132" s="183"/>
      <c r="P132" s="183"/>
      <c r="Q132" s="183"/>
      <c r="R132" s="183"/>
      <c r="S132" s="183"/>
      <c r="T132" s="184"/>
      <c r="AT132" s="185" t="s">
        <v>172</v>
      </c>
      <c r="AU132" s="185" t="s">
        <v>85</v>
      </c>
      <c r="AV132" s="12" t="s">
        <v>85</v>
      </c>
      <c r="AW132" s="12" t="s">
        <v>37</v>
      </c>
      <c r="AX132" s="12" t="s">
        <v>83</v>
      </c>
      <c r="AY132" s="185" t="s">
        <v>169</v>
      </c>
    </row>
    <row r="133" spans="1:65" s="2" customFormat="1" ht="33" customHeight="1">
      <c r="A133" s="32"/>
      <c r="B133" s="33"/>
      <c r="C133" s="206" t="s">
        <v>263</v>
      </c>
      <c r="D133" s="206" t="s">
        <v>190</v>
      </c>
      <c r="E133" s="207" t="s">
        <v>717</v>
      </c>
      <c r="F133" s="208" t="s">
        <v>718</v>
      </c>
      <c r="G133" s="209" t="s">
        <v>193</v>
      </c>
      <c r="H133" s="210">
        <v>7.2</v>
      </c>
      <c r="I133" s="211"/>
      <c r="J133" s="212">
        <f>ROUND(I133*H133,2)</f>
        <v>0</v>
      </c>
      <c r="K133" s="208" t="s">
        <v>167</v>
      </c>
      <c r="L133" s="37"/>
      <c r="M133" s="213" t="s">
        <v>35</v>
      </c>
      <c r="N133" s="214" t="s">
        <v>47</v>
      </c>
      <c r="O133" s="62"/>
      <c r="P133" s="170">
        <f>O133*H133</f>
        <v>0</v>
      </c>
      <c r="Q133" s="170">
        <v>0</v>
      </c>
      <c r="R133" s="170">
        <f>Q133*H133</f>
        <v>0</v>
      </c>
      <c r="S133" s="170">
        <v>0</v>
      </c>
      <c r="T133" s="171">
        <f>S133*H133</f>
        <v>0</v>
      </c>
      <c r="U133" s="32"/>
      <c r="V133" s="32"/>
      <c r="W133" s="32"/>
      <c r="X133" s="32"/>
      <c r="Y133" s="32"/>
      <c r="Z133" s="32"/>
      <c r="AA133" s="32"/>
      <c r="AB133" s="32"/>
      <c r="AC133" s="32"/>
      <c r="AD133" s="32"/>
      <c r="AE133" s="32"/>
      <c r="AR133" s="172" t="s">
        <v>170</v>
      </c>
      <c r="AT133" s="172" t="s">
        <v>190</v>
      </c>
      <c r="AU133" s="172" t="s">
        <v>85</v>
      </c>
      <c r="AY133" s="15" t="s">
        <v>169</v>
      </c>
      <c r="BE133" s="173">
        <f>IF(N133="základní",J133,0)</f>
        <v>0</v>
      </c>
      <c r="BF133" s="173">
        <f>IF(N133="snížená",J133,0)</f>
        <v>0</v>
      </c>
      <c r="BG133" s="173">
        <f>IF(N133="zákl. přenesená",J133,0)</f>
        <v>0</v>
      </c>
      <c r="BH133" s="173">
        <f>IF(N133="sníž. přenesená",J133,0)</f>
        <v>0</v>
      </c>
      <c r="BI133" s="173">
        <f>IF(N133="nulová",J133,0)</f>
        <v>0</v>
      </c>
      <c r="BJ133" s="15" t="s">
        <v>83</v>
      </c>
      <c r="BK133" s="173">
        <f>ROUND(I133*H133,2)</f>
        <v>0</v>
      </c>
      <c r="BL133" s="15" t="s">
        <v>170</v>
      </c>
      <c r="BM133" s="172" t="s">
        <v>719</v>
      </c>
    </row>
    <row r="134" spans="1:65" s="2" customFormat="1" ht="19.5">
      <c r="A134" s="32"/>
      <c r="B134" s="33"/>
      <c r="C134" s="34"/>
      <c r="D134" s="176" t="s">
        <v>183</v>
      </c>
      <c r="E134" s="34"/>
      <c r="F134" s="186" t="s">
        <v>696</v>
      </c>
      <c r="G134" s="34"/>
      <c r="H134" s="34"/>
      <c r="I134" s="187"/>
      <c r="J134" s="34"/>
      <c r="K134" s="34"/>
      <c r="L134" s="37"/>
      <c r="M134" s="188"/>
      <c r="N134" s="189"/>
      <c r="O134" s="62"/>
      <c r="P134" s="62"/>
      <c r="Q134" s="62"/>
      <c r="R134" s="62"/>
      <c r="S134" s="62"/>
      <c r="T134" s="63"/>
      <c r="U134" s="32"/>
      <c r="V134" s="32"/>
      <c r="W134" s="32"/>
      <c r="X134" s="32"/>
      <c r="Y134" s="32"/>
      <c r="Z134" s="32"/>
      <c r="AA134" s="32"/>
      <c r="AB134" s="32"/>
      <c r="AC134" s="32"/>
      <c r="AD134" s="32"/>
      <c r="AE134" s="32"/>
      <c r="AT134" s="15" t="s">
        <v>183</v>
      </c>
      <c r="AU134" s="15" t="s">
        <v>85</v>
      </c>
    </row>
    <row r="135" spans="1:65" s="12" customFormat="1" ht="11.25">
      <c r="B135" s="174"/>
      <c r="C135" s="175"/>
      <c r="D135" s="176" t="s">
        <v>172</v>
      </c>
      <c r="E135" s="177" t="s">
        <v>35</v>
      </c>
      <c r="F135" s="178" t="s">
        <v>720</v>
      </c>
      <c r="G135" s="175"/>
      <c r="H135" s="179">
        <v>7.2</v>
      </c>
      <c r="I135" s="180"/>
      <c r="J135" s="175"/>
      <c r="K135" s="175"/>
      <c r="L135" s="181"/>
      <c r="M135" s="182"/>
      <c r="N135" s="183"/>
      <c r="O135" s="183"/>
      <c r="P135" s="183"/>
      <c r="Q135" s="183"/>
      <c r="R135" s="183"/>
      <c r="S135" s="183"/>
      <c r="T135" s="184"/>
      <c r="AT135" s="185" t="s">
        <v>172</v>
      </c>
      <c r="AU135" s="185" t="s">
        <v>85</v>
      </c>
      <c r="AV135" s="12" t="s">
        <v>85</v>
      </c>
      <c r="AW135" s="12" t="s">
        <v>37</v>
      </c>
      <c r="AX135" s="12" t="s">
        <v>83</v>
      </c>
      <c r="AY135" s="185" t="s">
        <v>169</v>
      </c>
    </row>
    <row r="136" spans="1:65" s="2" customFormat="1" ht="24">
      <c r="A136" s="32"/>
      <c r="B136" s="33"/>
      <c r="C136" s="206" t="s">
        <v>268</v>
      </c>
      <c r="D136" s="206" t="s">
        <v>190</v>
      </c>
      <c r="E136" s="207" t="s">
        <v>414</v>
      </c>
      <c r="F136" s="208" t="s">
        <v>415</v>
      </c>
      <c r="G136" s="209" t="s">
        <v>166</v>
      </c>
      <c r="H136" s="210">
        <v>2</v>
      </c>
      <c r="I136" s="211"/>
      <c r="J136" s="212">
        <f>ROUND(I136*H136,2)</f>
        <v>0</v>
      </c>
      <c r="K136" s="208" t="s">
        <v>167</v>
      </c>
      <c r="L136" s="37"/>
      <c r="M136" s="213" t="s">
        <v>35</v>
      </c>
      <c r="N136" s="214" t="s">
        <v>47</v>
      </c>
      <c r="O136" s="62"/>
      <c r="P136" s="170">
        <f>O136*H136</f>
        <v>0</v>
      </c>
      <c r="Q136" s="170">
        <v>0</v>
      </c>
      <c r="R136" s="170">
        <f>Q136*H136</f>
        <v>0</v>
      </c>
      <c r="S136" s="170">
        <v>0</v>
      </c>
      <c r="T136" s="171">
        <f>S136*H136</f>
        <v>0</v>
      </c>
      <c r="U136" s="32"/>
      <c r="V136" s="32"/>
      <c r="W136" s="32"/>
      <c r="X136" s="32"/>
      <c r="Y136" s="32"/>
      <c r="Z136" s="32"/>
      <c r="AA136" s="32"/>
      <c r="AB136" s="32"/>
      <c r="AC136" s="32"/>
      <c r="AD136" s="32"/>
      <c r="AE136" s="32"/>
      <c r="AR136" s="172" t="s">
        <v>170</v>
      </c>
      <c r="AT136" s="172" t="s">
        <v>190</v>
      </c>
      <c r="AU136" s="172" t="s">
        <v>85</v>
      </c>
      <c r="AY136" s="15" t="s">
        <v>169</v>
      </c>
      <c r="BE136" s="173">
        <f>IF(N136="základní",J136,0)</f>
        <v>0</v>
      </c>
      <c r="BF136" s="173">
        <f>IF(N136="snížená",J136,0)</f>
        <v>0</v>
      </c>
      <c r="BG136" s="173">
        <f>IF(N136="zákl. přenesená",J136,0)</f>
        <v>0</v>
      </c>
      <c r="BH136" s="173">
        <f>IF(N136="sníž. přenesená",J136,0)</f>
        <v>0</v>
      </c>
      <c r="BI136" s="173">
        <f>IF(N136="nulová",J136,0)</f>
        <v>0</v>
      </c>
      <c r="BJ136" s="15" t="s">
        <v>83</v>
      </c>
      <c r="BK136" s="173">
        <f>ROUND(I136*H136,2)</f>
        <v>0</v>
      </c>
      <c r="BL136" s="15" t="s">
        <v>170</v>
      </c>
      <c r="BM136" s="172" t="s">
        <v>721</v>
      </c>
    </row>
    <row r="137" spans="1:65" s="2" customFormat="1" ht="19.5">
      <c r="A137" s="32"/>
      <c r="B137" s="33"/>
      <c r="C137" s="34"/>
      <c r="D137" s="176" t="s">
        <v>183</v>
      </c>
      <c r="E137" s="34"/>
      <c r="F137" s="186" t="s">
        <v>631</v>
      </c>
      <c r="G137" s="34"/>
      <c r="H137" s="34"/>
      <c r="I137" s="187"/>
      <c r="J137" s="34"/>
      <c r="K137" s="34"/>
      <c r="L137" s="37"/>
      <c r="M137" s="188"/>
      <c r="N137" s="189"/>
      <c r="O137" s="62"/>
      <c r="P137" s="62"/>
      <c r="Q137" s="62"/>
      <c r="R137" s="62"/>
      <c r="S137" s="62"/>
      <c r="T137" s="63"/>
      <c r="U137" s="32"/>
      <c r="V137" s="32"/>
      <c r="W137" s="32"/>
      <c r="X137" s="32"/>
      <c r="Y137" s="32"/>
      <c r="Z137" s="32"/>
      <c r="AA137" s="32"/>
      <c r="AB137" s="32"/>
      <c r="AC137" s="32"/>
      <c r="AD137" s="32"/>
      <c r="AE137" s="32"/>
      <c r="AT137" s="15" t="s">
        <v>183</v>
      </c>
      <c r="AU137" s="15" t="s">
        <v>85</v>
      </c>
    </row>
    <row r="138" spans="1:65" s="12" customFormat="1" ht="11.25">
      <c r="B138" s="174"/>
      <c r="C138" s="175"/>
      <c r="D138" s="176" t="s">
        <v>172</v>
      </c>
      <c r="E138" s="177" t="s">
        <v>35</v>
      </c>
      <c r="F138" s="178" t="s">
        <v>345</v>
      </c>
      <c r="G138" s="175"/>
      <c r="H138" s="179">
        <v>2</v>
      </c>
      <c r="I138" s="180"/>
      <c r="J138" s="175"/>
      <c r="K138" s="175"/>
      <c r="L138" s="181"/>
      <c r="M138" s="182"/>
      <c r="N138" s="183"/>
      <c r="O138" s="183"/>
      <c r="P138" s="183"/>
      <c r="Q138" s="183"/>
      <c r="R138" s="183"/>
      <c r="S138" s="183"/>
      <c r="T138" s="184"/>
      <c r="AT138" s="185" t="s">
        <v>172</v>
      </c>
      <c r="AU138" s="185" t="s">
        <v>85</v>
      </c>
      <c r="AV138" s="12" t="s">
        <v>85</v>
      </c>
      <c r="AW138" s="12" t="s">
        <v>37</v>
      </c>
      <c r="AX138" s="12" t="s">
        <v>83</v>
      </c>
      <c r="AY138" s="185" t="s">
        <v>169</v>
      </c>
    </row>
    <row r="139" spans="1:65" s="2" customFormat="1" ht="24">
      <c r="A139" s="32"/>
      <c r="B139" s="33"/>
      <c r="C139" s="206" t="s">
        <v>274</v>
      </c>
      <c r="D139" s="206" t="s">
        <v>190</v>
      </c>
      <c r="E139" s="207" t="s">
        <v>722</v>
      </c>
      <c r="F139" s="208" t="s">
        <v>723</v>
      </c>
      <c r="G139" s="209" t="s">
        <v>198</v>
      </c>
      <c r="H139" s="210">
        <v>18</v>
      </c>
      <c r="I139" s="211"/>
      <c r="J139" s="212">
        <f>ROUND(I139*H139,2)</f>
        <v>0</v>
      </c>
      <c r="K139" s="208" t="s">
        <v>167</v>
      </c>
      <c r="L139" s="37"/>
      <c r="M139" s="213" t="s">
        <v>35</v>
      </c>
      <c r="N139" s="214" t="s">
        <v>47</v>
      </c>
      <c r="O139" s="62"/>
      <c r="P139" s="170">
        <f>O139*H139</f>
        <v>0</v>
      </c>
      <c r="Q139" s="170">
        <v>0</v>
      </c>
      <c r="R139" s="170">
        <f>Q139*H139</f>
        <v>0</v>
      </c>
      <c r="S139" s="170">
        <v>0</v>
      </c>
      <c r="T139" s="171">
        <f>S139*H139</f>
        <v>0</v>
      </c>
      <c r="U139" s="32"/>
      <c r="V139" s="32"/>
      <c r="W139" s="32"/>
      <c r="X139" s="32"/>
      <c r="Y139" s="32"/>
      <c r="Z139" s="32"/>
      <c r="AA139" s="32"/>
      <c r="AB139" s="32"/>
      <c r="AC139" s="32"/>
      <c r="AD139" s="32"/>
      <c r="AE139" s="32"/>
      <c r="AR139" s="172" t="s">
        <v>170</v>
      </c>
      <c r="AT139" s="172" t="s">
        <v>190</v>
      </c>
      <c r="AU139" s="172" t="s">
        <v>85</v>
      </c>
      <c r="AY139" s="15" t="s">
        <v>169</v>
      </c>
      <c r="BE139" s="173">
        <f>IF(N139="základní",J139,0)</f>
        <v>0</v>
      </c>
      <c r="BF139" s="173">
        <f>IF(N139="snížená",J139,0)</f>
        <v>0</v>
      </c>
      <c r="BG139" s="173">
        <f>IF(N139="zákl. přenesená",J139,0)</f>
        <v>0</v>
      </c>
      <c r="BH139" s="173">
        <f>IF(N139="sníž. přenesená",J139,0)</f>
        <v>0</v>
      </c>
      <c r="BI139" s="173">
        <f>IF(N139="nulová",J139,0)</f>
        <v>0</v>
      </c>
      <c r="BJ139" s="15" t="s">
        <v>83</v>
      </c>
      <c r="BK139" s="173">
        <f>ROUND(I139*H139,2)</f>
        <v>0</v>
      </c>
      <c r="BL139" s="15" t="s">
        <v>170</v>
      </c>
      <c r="BM139" s="172" t="s">
        <v>724</v>
      </c>
    </row>
    <row r="140" spans="1:65" s="2" customFormat="1" ht="19.5">
      <c r="A140" s="32"/>
      <c r="B140" s="33"/>
      <c r="C140" s="34"/>
      <c r="D140" s="176" t="s">
        <v>183</v>
      </c>
      <c r="E140" s="34"/>
      <c r="F140" s="186" t="s">
        <v>725</v>
      </c>
      <c r="G140" s="34"/>
      <c r="H140" s="34"/>
      <c r="I140" s="187"/>
      <c r="J140" s="34"/>
      <c r="K140" s="34"/>
      <c r="L140" s="37"/>
      <c r="M140" s="188"/>
      <c r="N140" s="189"/>
      <c r="O140" s="62"/>
      <c r="P140" s="62"/>
      <c r="Q140" s="62"/>
      <c r="R140" s="62"/>
      <c r="S140" s="62"/>
      <c r="T140" s="63"/>
      <c r="U140" s="32"/>
      <c r="V140" s="32"/>
      <c r="W140" s="32"/>
      <c r="X140" s="32"/>
      <c r="Y140" s="32"/>
      <c r="Z140" s="32"/>
      <c r="AA140" s="32"/>
      <c r="AB140" s="32"/>
      <c r="AC140" s="32"/>
      <c r="AD140" s="32"/>
      <c r="AE140" s="32"/>
      <c r="AT140" s="15" t="s">
        <v>183</v>
      </c>
      <c r="AU140" s="15" t="s">
        <v>85</v>
      </c>
    </row>
    <row r="141" spans="1:65" s="12" customFormat="1" ht="11.25">
      <c r="B141" s="174"/>
      <c r="C141" s="175"/>
      <c r="D141" s="176" t="s">
        <v>172</v>
      </c>
      <c r="E141" s="177" t="s">
        <v>35</v>
      </c>
      <c r="F141" s="178" t="s">
        <v>525</v>
      </c>
      <c r="G141" s="175"/>
      <c r="H141" s="179">
        <v>18</v>
      </c>
      <c r="I141" s="180"/>
      <c r="J141" s="175"/>
      <c r="K141" s="175"/>
      <c r="L141" s="181"/>
      <c r="M141" s="182"/>
      <c r="N141" s="183"/>
      <c r="O141" s="183"/>
      <c r="P141" s="183"/>
      <c r="Q141" s="183"/>
      <c r="R141" s="183"/>
      <c r="S141" s="183"/>
      <c r="T141" s="184"/>
      <c r="AT141" s="185" t="s">
        <v>172</v>
      </c>
      <c r="AU141" s="185" t="s">
        <v>85</v>
      </c>
      <c r="AV141" s="12" t="s">
        <v>85</v>
      </c>
      <c r="AW141" s="12" t="s">
        <v>37</v>
      </c>
      <c r="AX141" s="12" t="s">
        <v>83</v>
      </c>
      <c r="AY141" s="185" t="s">
        <v>169</v>
      </c>
    </row>
    <row r="142" spans="1:65" s="2" customFormat="1" ht="36">
      <c r="A142" s="32"/>
      <c r="B142" s="33"/>
      <c r="C142" s="206" t="s">
        <v>7</v>
      </c>
      <c r="D142" s="206" t="s">
        <v>190</v>
      </c>
      <c r="E142" s="207" t="s">
        <v>573</v>
      </c>
      <c r="F142" s="208" t="s">
        <v>574</v>
      </c>
      <c r="G142" s="209" t="s">
        <v>198</v>
      </c>
      <c r="H142" s="210">
        <v>80</v>
      </c>
      <c r="I142" s="211"/>
      <c r="J142" s="212">
        <f>ROUND(I142*H142,2)</f>
        <v>0</v>
      </c>
      <c r="K142" s="208" t="s">
        <v>167</v>
      </c>
      <c r="L142" s="37"/>
      <c r="M142" s="213" t="s">
        <v>35</v>
      </c>
      <c r="N142" s="214" t="s">
        <v>47</v>
      </c>
      <c r="O142" s="62"/>
      <c r="P142" s="170">
        <f>O142*H142</f>
        <v>0</v>
      </c>
      <c r="Q142" s="170">
        <v>0</v>
      </c>
      <c r="R142" s="170">
        <f>Q142*H142</f>
        <v>0</v>
      </c>
      <c r="S142" s="170">
        <v>0</v>
      </c>
      <c r="T142" s="171">
        <f>S142*H142</f>
        <v>0</v>
      </c>
      <c r="U142" s="32"/>
      <c r="V142" s="32"/>
      <c r="W142" s="32"/>
      <c r="X142" s="32"/>
      <c r="Y142" s="32"/>
      <c r="Z142" s="32"/>
      <c r="AA142" s="32"/>
      <c r="AB142" s="32"/>
      <c r="AC142" s="32"/>
      <c r="AD142" s="32"/>
      <c r="AE142" s="32"/>
      <c r="AR142" s="172" t="s">
        <v>170</v>
      </c>
      <c r="AT142" s="172" t="s">
        <v>190</v>
      </c>
      <c r="AU142" s="172" t="s">
        <v>85</v>
      </c>
      <c r="AY142" s="15" t="s">
        <v>169</v>
      </c>
      <c r="BE142" s="173">
        <f>IF(N142="základní",J142,0)</f>
        <v>0</v>
      </c>
      <c r="BF142" s="173">
        <f>IF(N142="snížená",J142,0)</f>
        <v>0</v>
      </c>
      <c r="BG142" s="173">
        <f>IF(N142="zákl. přenesená",J142,0)</f>
        <v>0</v>
      </c>
      <c r="BH142" s="173">
        <f>IF(N142="sníž. přenesená",J142,0)</f>
        <v>0</v>
      </c>
      <c r="BI142" s="173">
        <f>IF(N142="nulová",J142,0)</f>
        <v>0</v>
      </c>
      <c r="BJ142" s="15" t="s">
        <v>83</v>
      </c>
      <c r="BK142" s="173">
        <f>ROUND(I142*H142,2)</f>
        <v>0</v>
      </c>
      <c r="BL142" s="15" t="s">
        <v>170</v>
      </c>
      <c r="BM142" s="172" t="s">
        <v>726</v>
      </c>
    </row>
    <row r="143" spans="1:65" s="12" customFormat="1" ht="11.25">
      <c r="B143" s="174"/>
      <c r="C143" s="175"/>
      <c r="D143" s="176" t="s">
        <v>172</v>
      </c>
      <c r="E143" s="177" t="s">
        <v>35</v>
      </c>
      <c r="F143" s="178" t="s">
        <v>727</v>
      </c>
      <c r="G143" s="175"/>
      <c r="H143" s="179">
        <v>80</v>
      </c>
      <c r="I143" s="180"/>
      <c r="J143" s="175"/>
      <c r="K143" s="175"/>
      <c r="L143" s="181"/>
      <c r="M143" s="182"/>
      <c r="N143" s="183"/>
      <c r="O143" s="183"/>
      <c r="P143" s="183"/>
      <c r="Q143" s="183"/>
      <c r="R143" s="183"/>
      <c r="S143" s="183"/>
      <c r="T143" s="184"/>
      <c r="AT143" s="185" t="s">
        <v>172</v>
      </c>
      <c r="AU143" s="185" t="s">
        <v>85</v>
      </c>
      <c r="AV143" s="12" t="s">
        <v>85</v>
      </c>
      <c r="AW143" s="12" t="s">
        <v>37</v>
      </c>
      <c r="AX143" s="12" t="s">
        <v>83</v>
      </c>
      <c r="AY143" s="185" t="s">
        <v>169</v>
      </c>
    </row>
    <row r="144" spans="1:65" s="2" customFormat="1" ht="24">
      <c r="A144" s="32"/>
      <c r="B144" s="33"/>
      <c r="C144" s="206" t="s">
        <v>285</v>
      </c>
      <c r="D144" s="206" t="s">
        <v>190</v>
      </c>
      <c r="E144" s="207" t="s">
        <v>580</v>
      </c>
      <c r="F144" s="208" t="s">
        <v>581</v>
      </c>
      <c r="G144" s="209" t="s">
        <v>166</v>
      </c>
      <c r="H144" s="210">
        <v>590</v>
      </c>
      <c r="I144" s="211"/>
      <c r="J144" s="212">
        <f>ROUND(I144*H144,2)</f>
        <v>0</v>
      </c>
      <c r="K144" s="208" t="s">
        <v>167</v>
      </c>
      <c r="L144" s="37"/>
      <c r="M144" s="213" t="s">
        <v>35</v>
      </c>
      <c r="N144" s="214" t="s">
        <v>47</v>
      </c>
      <c r="O144" s="62"/>
      <c r="P144" s="170">
        <f>O144*H144</f>
        <v>0</v>
      </c>
      <c r="Q144" s="170">
        <v>0</v>
      </c>
      <c r="R144" s="170">
        <f>Q144*H144</f>
        <v>0</v>
      </c>
      <c r="S144" s="170">
        <v>0</v>
      </c>
      <c r="T144" s="171">
        <f>S144*H144</f>
        <v>0</v>
      </c>
      <c r="U144" s="32"/>
      <c r="V144" s="32"/>
      <c r="W144" s="32"/>
      <c r="X144" s="32"/>
      <c r="Y144" s="32"/>
      <c r="Z144" s="32"/>
      <c r="AA144" s="32"/>
      <c r="AB144" s="32"/>
      <c r="AC144" s="32"/>
      <c r="AD144" s="32"/>
      <c r="AE144" s="32"/>
      <c r="AR144" s="172" t="s">
        <v>170</v>
      </c>
      <c r="AT144" s="172" t="s">
        <v>190</v>
      </c>
      <c r="AU144" s="172" t="s">
        <v>85</v>
      </c>
      <c r="AY144" s="15" t="s">
        <v>169</v>
      </c>
      <c r="BE144" s="173">
        <f>IF(N144="základní",J144,0)</f>
        <v>0</v>
      </c>
      <c r="BF144" s="173">
        <f>IF(N144="snížená",J144,0)</f>
        <v>0</v>
      </c>
      <c r="BG144" s="173">
        <f>IF(N144="zákl. přenesená",J144,0)</f>
        <v>0</v>
      </c>
      <c r="BH144" s="173">
        <f>IF(N144="sníž. přenesená",J144,0)</f>
        <v>0</v>
      </c>
      <c r="BI144" s="173">
        <f>IF(N144="nulová",J144,0)</f>
        <v>0</v>
      </c>
      <c r="BJ144" s="15" t="s">
        <v>83</v>
      </c>
      <c r="BK144" s="173">
        <f>ROUND(I144*H144,2)</f>
        <v>0</v>
      </c>
      <c r="BL144" s="15" t="s">
        <v>170</v>
      </c>
      <c r="BM144" s="172" t="s">
        <v>728</v>
      </c>
    </row>
    <row r="145" spans="1:65" s="12" customFormat="1" ht="11.25">
      <c r="B145" s="174"/>
      <c r="C145" s="175"/>
      <c r="D145" s="176" t="s">
        <v>172</v>
      </c>
      <c r="E145" s="177" t="s">
        <v>35</v>
      </c>
      <c r="F145" s="178" t="s">
        <v>729</v>
      </c>
      <c r="G145" s="175"/>
      <c r="H145" s="179">
        <v>590</v>
      </c>
      <c r="I145" s="180"/>
      <c r="J145" s="175"/>
      <c r="K145" s="175"/>
      <c r="L145" s="181"/>
      <c r="M145" s="182"/>
      <c r="N145" s="183"/>
      <c r="O145" s="183"/>
      <c r="P145" s="183"/>
      <c r="Q145" s="183"/>
      <c r="R145" s="183"/>
      <c r="S145" s="183"/>
      <c r="T145" s="184"/>
      <c r="AT145" s="185" t="s">
        <v>172</v>
      </c>
      <c r="AU145" s="185" t="s">
        <v>85</v>
      </c>
      <c r="AV145" s="12" t="s">
        <v>85</v>
      </c>
      <c r="AW145" s="12" t="s">
        <v>37</v>
      </c>
      <c r="AX145" s="12" t="s">
        <v>83</v>
      </c>
      <c r="AY145" s="185" t="s">
        <v>169</v>
      </c>
    </row>
    <row r="146" spans="1:65" s="2" customFormat="1" ht="24">
      <c r="A146" s="32"/>
      <c r="B146" s="33"/>
      <c r="C146" s="206" t="s">
        <v>291</v>
      </c>
      <c r="D146" s="206" t="s">
        <v>190</v>
      </c>
      <c r="E146" s="207" t="s">
        <v>441</v>
      </c>
      <c r="F146" s="208" t="s">
        <v>442</v>
      </c>
      <c r="G146" s="209" t="s">
        <v>166</v>
      </c>
      <c r="H146" s="210">
        <v>1841</v>
      </c>
      <c r="I146" s="211"/>
      <c r="J146" s="212">
        <f>ROUND(I146*H146,2)</f>
        <v>0</v>
      </c>
      <c r="K146" s="208" t="s">
        <v>167</v>
      </c>
      <c r="L146" s="37"/>
      <c r="M146" s="213" t="s">
        <v>35</v>
      </c>
      <c r="N146" s="214" t="s">
        <v>47</v>
      </c>
      <c r="O146" s="62"/>
      <c r="P146" s="170">
        <f>O146*H146</f>
        <v>0</v>
      </c>
      <c r="Q146" s="170">
        <v>0</v>
      </c>
      <c r="R146" s="170">
        <f>Q146*H146</f>
        <v>0</v>
      </c>
      <c r="S146" s="170">
        <v>0</v>
      </c>
      <c r="T146" s="171">
        <f>S146*H146</f>
        <v>0</v>
      </c>
      <c r="U146" s="32"/>
      <c r="V146" s="32"/>
      <c r="W146" s="32"/>
      <c r="X146" s="32"/>
      <c r="Y146" s="32"/>
      <c r="Z146" s="32"/>
      <c r="AA146" s="32"/>
      <c r="AB146" s="32"/>
      <c r="AC146" s="32"/>
      <c r="AD146" s="32"/>
      <c r="AE146" s="32"/>
      <c r="AR146" s="172" t="s">
        <v>170</v>
      </c>
      <c r="AT146" s="172" t="s">
        <v>190</v>
      </c>
      <c r="AU146" s="172" t="s">
        <v>85</v>
      </c>
      <c r="AY146" s="15" t="s">
        <v>169</v>
      </c>
      <c r="BE146" s="173">
        <f>IF(N146="základní",J146,0)</f>
        <v>0</v>
      </c>
      <c r="BF146" s="173">
        <f>IF(N146="snížená",J146,0)</f>
        <v>0</v>
      </c>
      <c r="BG146" s="173">
        <f>IF(N146="zákl. přenesená",J146,0)</f>
        <v>0</v>
      </c>
      <c r="BH146" s="173">
        <f>IF(N146="sníž. přenesená",J146,0)</f>
        <v>0</v>
      </c>
      <c r="BI146" s="173">
        <f>IF(N146="nulová",J146,0)</f>
        <v>0</v>
      </c>
      <c r="BJ146" s="15" t="s">
        <v>83</v>
      </c>
      <c r="BK146" s="173">
        <f>ROUND(I146*H146,2)</f>
        <v>0</v>
      </c>
      <c r="BL146" s="15" t="s">
        <v>170</v>
      </c>
      <c r="BM146" s="172" t="s">
        <v>730</v>
      </c>
    </row>
    <row r="147" spans="1:65" s="12" customFormat="1" ht="11.25">
      <c r="B147" s="174"/>
      <c r="C147" s="175"/>
      <c r="D147" s="176" t="s">
        <v>172</v>
      </c>
      <c r="E147" s="177" t="s">
        <v>35</v>
      </c>
      <c r="F147" s="178" t="s">
        <v>731</v>
      </c>
      <c r="G147" s="175"/>
      <c r="H147" s="179">
        <v>1841</v>
      </c>
      <c r="I147" s="180"/>
      <c r="J147" s="175"/>
      <c r="K147" s="175"/>
      <c r="L147" s="181"/>
      <c r="M147" s="182"/>
      <c r="N147" s="183"/>
      <c r="O147" s="183"/>
      <c r="P147" s="183"/>
      <c r="Q147" s="183"/>
      <c r="R147" s="183"/>
      <c r="S147" s="183"/>
      <c r="T147" s="184"/>
      <c r="AT147" s="185" t="s">
        <v>172</v>
      </c>
      <c r="AU147" s="185" t="s">
        <v>85</v>
      </c>
      <c r="AV147" s="12" t="s">
        <v>85</v>
      </c>
      <c r="AW147" s="12" t="s">
        <v>37</v>
      </c>
      <c r="AX147" s="12" t="s">
        <v>83</v>
      </c>
      <c r="AY147" s="185" t="s">
        <v>169</v>
      </c>
    </row>
    <row r="148" spans="1:65" s="2" customFormat="1" ht="24">
      <c r="A148" s="32"/>
      <c r="B148" s="33"/>
      <c r="C148" s="206" t="s">
        <v>297</v>
      </c>
      <c r="D148" s="206" t="s">
        <v>190</v>
      </c>
      <c r="E148" s="207" t="s">
        <v>732</v>
      </c>
      <c r="F148" s="208" t="s">
        <v>733</v>
      </c>
      <c r="G148" s="209" t="s">
        <v>166</v>
      </c>
      <c r="H148" s="210">
        <v>28</v>
      </c>
      <c r="I148" s="211"/>
      <c r="J148" s="212">
        <f>ROUND(I148*H148,2)</f>
        <v>0</v>
      </c>
      <c r="K148" s="208" t="s">
        <v>167</v>
      </c>
      <c r="L148" s="37"/>
      <c r="M148" s="213" t="s">
        <v>35</v>
      </c>
      <c r="N148" s="214" t="s">
        <v>47</v>
      </c>
      <c r="O148" s="62"/>
      <c r="P148" s="170">
        <f>O148*H148</f>
        <v>0</v>
      </c>
      <c r="Q148" s="170">
        <v>0</v>
      </c>
      <c r="R148" s="170">
        <f>Q148*H148</f>
        <v>0</v>
      </c>
      <c r="S148" s="170">
        <v>0</v>
      </c>
      <c r="T148" s="171">
        <f>S148*H148</f>
        <v>0</v>
      </c>
      <c r="U148" s="32"/>
      <c r="V148" s="32"/>
      <c r="W148" s="32"/>
      <c r="X148" s="32"/>
      <c r="Y148" s="32"/>
      <c r="Z148" s="32"/>
      <c r="AA148" s="32"/>
      <c r="AB148" s="32"/>
      <c r="AC148" s="32"/>
      <c r="AD148" s="32"/>
      <c r="AE148" s="32"/>
      <c r="AR148" s="172" t="s">
        <v>170</v>
      </c>
      <c r="AT148" s="172" t="s">
        <v>190</v>
      </c>
      <c r="AU148" s="172" t="s">
        <v>85</v>
      </c>
      <c r="AY148" s="15" t="s">
        <v>169</v>
      </c>
      <c r="BE148" s="173">
        <f>IF(N148="základní",J148,0)</f>
        <v>0</v>
      </c>
      <c r="BF148" s="173">
        <f>IF(N148="snížená",J148,0)</f>
        <v>0</v>
      </c>
      <c r="BG148" s="173">
        <f>IF(N148="zákl. přenesená",J148,0)</f>
        <v>0</v>
      </c>
      <c r="BH148" s="173">
        <f>IF(N148="sníž. přenesená",J148,0)</f>
        <v>0</v>
      </c>
      <c r="BI148" s="173">
        <f>IF(N148="nulová",J148,0)</f>
        <v>0</v>
      </c>
      <c r="BJ148" s="15" t="s">
        <v>83</v>
      </c>
      <c r="BK148" s="173">
        <f>ROUND(I148*H148,2)</f>
        <v>0</v>
      </c>
      <c r="BL148" s="15" t="s">
        <v>170</v>
      </c>
      <c r="BM148" s="172" t="s">
        <v>734</v>
      </c>
    </row>
    <row r="149" spans="1:65" s="12" customFormat="1" ht="11.25">
      <c r="B149" s="174"/>
      <c r="C149" s="175"/>
      <c r="D149" s="176" t="s">
        <v>172</v>
      </c>
      <c r="E149" s="177" t="s">
        <v>35</v>
      </c>
      <c r="F149" s="178" t="s">
        <v>675</v>
      </c>
      <c r="G149" s="175"/>
      <c r="H149" s="179">
        <v>28</v>
      </c>
      <c r="I149" s="180"/>
      <c r="J149" s="175"/>
      <c r="K149" s="175"/>
      <c r="L149" s="181"/>
      <c r="M149" s="182"/>
      <c r="N149" s="183"/>
      <c r="O149" s="183"/>
      <c r="P149" s="183"/>
      <c r="Q149" s="183"/>
      <c r="R149" s="183"/>
      <c r="S149" s="183"/>
      <c r="T149" s="184"/>
      <c r="AT149" s="185" t="s">
        <v>172</v>
      </c>
      <c r="AU149" s="185" t="s">
        <v>85</v>
      </c>
      <c r="AV149" s="12" t="s">
        <v>85</v>
      </c>
      <c r="AW149" s="12" t="s">
        <v>37</v>
      </c>
      <c r="AX149" s="12" t="s">
        <v>83</v>
      </c>
      <c r="AY149" s="185" t="s">
        <v>169</v>
      </c>
    </row>
    <row r="150" spans="1:65" s="2" customFormat="1" ht="36">
      <c r="A150" s="32"/>
      <c r="B150" s="33"/>
      <c r="C150" s="206" t="s">
        <v>301</v>
      </c>
      <c r="D150" s="206" t="s">
        <v>190</v>
      </c>
      <c r="E150" s="207" t="s">
        <v>735</v>
      </c>
      <c r="F150" s="208" t="s">
        <v>736</v>
      </c>
      <c r="G150" s="209" t="s">
        <v>166</v>
      </c>
      <c r="H150" s="210">
        <v>28</v>
      </c>
      <c r="I150" s="211"/>
      <c r="J150" s="212">
        <f>ROUND(I150*H150,2)</f>
        <v>0</v>
      </c>
      <c r="K150" s="208" t="s">
        <v>167</v>
      </c>
      <c r="L150" s="37"/>
      <c r="M150" s="213" t="s">
        <v>35</v>
      </c>
      <c r="N150" s="214" t="s">
        <v>47</v>
      </c>
      <c r="O150" s="62"/>
      <c r="P150" s="170">
        <f>O150*H150</f>
        <v>0</v>
      </c>
      <c r="Q150" s="170">
        <v>0</v>
      </c>
      <c r="R150" s="170">
        <f>Q150*H150</f>
        <v>0</v>
      </c>
      <c r="S150" s="170">
        <v>0</v>
      </c>
      <c r="T150" s="171">
        <f>S150*H150</f>
        <v>0</v>
      </c>
      <c r="U150" s="32"/>
      <c r="V150" s="32"/>
      <c r="W150" s="32"/>
      <c r="X150" s="32"/>
      <c r="Y150" s="32"/>
      <c r="Z150" s="32"/>
      <c r="AA150" s="32"/>
      <c r="AB150" s="32"/>
      <c r="AC150" s="32"/>
      <c r="AD150" s="32"/>
      <c r="AE150" s="32"/>
      <c r="AR150" s="172" t="s">
        <v>170</v>
      </c>
      <c r="AT150" s="172" t="s">
        <v>190</v>
      </c>
      <c r="AU150" s="172" t="s">
        <v>85</v>
      </c>
      <c r="AY150" s="15" t="s">
        <v>169</v>
      </c>
      <c r="BE150" s="173">
        <f>IF(N150="základní",J150,0)</f>
        <v>0</v>
      </c>
      <c r="BF150" s="173">
        <f>IF(N150="snížená",J150,0)</f>
        <v>0</v>
      </c>
      <c r="BG150" s="173">
        <f>IF(N150="zákl. přenesená",J150,0)</f>
        <v>0</v>
      </c>
      <c r="BH150" s="173">
        <f>IF(N150="sníž. přenesená",J150,0)</f>
        <v>0</v>
      </c>
      <c r="BI150" s="173">
        <f>IF(N150="nulová",J150,0)</f>
        <v>0</v>
      </c>
      <c r="BJ150" s="15" t="s">
        <v>83</v>
      </c>
      <c r="BK150" s="173">
        <f>ROUND(I150*H150,2)</f>
        <v>0</v>
      </c>
      <c r="BL150" s="15" t="s">
        <v>170</v>
      </c>
      <c r="BM150" s="172" t="s">
        <v>737</v>
      </c>
    </row>
    <row r="151" spans="1:65" s="2" customFormat="1" ht="19.5">
      <c r="A151" s="32"/>
      <c r="B151" s="33"/>
      <c r="C151" s="34"/>
      <c r="D151" s="176" t="s">
        <v>183</v>
      </c>
      <c r="E151" s="34"/>
      <c r="F151" s="186" t="s">
        <v>674</v>
      </c>
      <c r="G151" s="34"/>
      <c r="H151" s="34"/>
      <c r="I151" s="187"/>
      <c r="J151" s="34"/>
      <c r="K151" s="34"/>
      <c r="L151" s="37"/>
      <c r="M151" s="188"/>
      <c r="N151" s="189"/>
      <c r="O151" s="62"/>
      <c r="P151" s="62"/>
      <c r="Q151" s="62"/>
      <c r="R151" s="62"/>
      <c r="S151" s="62"/>
      <c r="T151" s="63"/>
      <c r="U151" s="32"/>
      <c r="V151" s="32"/>
      <c r="W151" s="32"/>
      <c r="X151" s="32"/>
      <c r="Y151" s="32"/>
      <c r="Z151" s="32"/>
      <c r="AA151" s="32"/>
      <c r="AB151" s="32"/>
      <c r="AC151" s="32"/>
      <c r="AD151" s="32"/>
      <c r="AE151" s="32"/>
      <c r="AT151" s="15" t="s">
        <v>183</v>
      </c>
      <c r="AU151" s="15" t="s">
        <v>85</v>
      </c>
    </row>
    <row r="152" spans="1:65" s="12" customFormat="1" ht="11.25">
      <c r="B152" s="174"/>
      <c r="C152" s="175"/>
      <c r="D152" s="176" t="s">
        <v>172</v>
      </c>
      <c r="E152" s="177" t="s">
        <v>35</v>
      </c>
      <c r="F152" s="178" t="s">
        <v>675</v>
      </c>
      <c r="G152" s="175"/>
      <c r="H152" s="179">
        <v>28</v>
      </c>
      <c r="I152" s="180"/>
      <c r="J152" s="175"/>
      <c r="K152" s="175"/>
      <c r="L152" s="181"/>
      <c r="M152" s="182"/>
      <c r="N152" s="183"/>
      <c r="O152" s="183"/>
      <c r="P152" s="183"/>
      <c r="Q152" s="183"/>
      <c r="R152" s="183"/>
      <c r="S152" s="183"/>
      <c r="T152" s="184"/>
      <c r="AT152" s="185" t="s">
        <v>172</v>
      </c>
      <c r="AU152" s="185" t="s">
        <v>85</v>
      </c>
      <c r="AV152" s="12" t="s">
        <v>85</v>
      </c>
      <c r="AW152" s="12" t="s">
        <v>37</v>
      </c>
      <c r="AX152" s="12" t="s">
        <v>83</v>
      </c>
      <c r="AY152" s="185" t="s">
        <v>169</v>
      </c>
    </row>
    <row r="153" spans="1:65" s="13" customFormat="1" ht="25.9" customHeight="1">
      <c r="B153" s="190"/>
      <c r="C153" s="191"/>
      <c r="D153" s="192" t="s">
        <v>75</v>
      </c>
      <c r="E153" s="193" t="s">
        <v>232</v>
      </c>
      <c r="F153" s="193" t="s">
        <v>233</v>
      </c>
      <c r="G153" s="191"/>
      <c r="H153" s="191"/>
      <c r="I153" s="194"/>
      <c r="J153" s="195">
        <f>BK153</f>
        <v>0</v>
      </c>
      <c r="K153" s="191"/>
      <c r="L153" s="196"/>
      <c r="M153" s="197"/>
      <c r="N153" s="198"/>
      <c r="O153" s="198"/>
      <c r="P153" s="199">
        <f>SUM(P154:P200)</f>
        <v>0</v>
      </c>
      <c r="Q153" s="198"/>
      <c r="R153" s="199">
        <f>SUM(R154:R200)</f>
        <v>4.2</v>
      </c>
      <c r="S153" s="198"/>
      <c r="T153" s="200">
        <f>SUM(T154:T200)</f>
        <v>0</v>
      </c>
      <c r="AR153" s="201" t="s">
        <v>170</v>
      </c>
      <c r="AT153" s="202" t="s">
        <v>75</v>
      </c>
      <c r="AU153" s="202" t="s">
        <v>76</v>
      </c>
      <c r="AY153" s="201" t="s">
        <v>169</v>
      </c>
      <c r="BK153" s="203">
        <f>SUM(BK154:BK200)</f>
        <v>0</v>
      </c>
    </row>
    <row r="154" spans="1:65" s="2" customFormat="1" ht="33" customHeight="1">
      <c r="A154" s="32"/>
      <c r="B154" s="33"/>
      <c r="C154" s="206" t="s">
        <v>305</v>
      </c>
      <c r="D154" s="206" t="s">
        <v>190</v>
      </c>
      <c r="E154" s="207" t="s">
        <v>255</v>
      </c>
      <c r="F154" s="208" t="s">
        <v>256</v>
      </c>
      <c r="G154" s="209" t="s">
        <v>166</v>
      </c>
      <c r="H154" s="210">
        <v>33</v>
      </c>
      <c r="I154" s="211"/>
      <c r="J154" s="212">
        <f>ROUND(I154*H154,2)</f>
        <v>0</v>
      </c>
      <c r="K154" s="208" t="s">
        <v>167</v>
      </c>
      <c r="L154" s="37"/>
      <c r="M154" s="213" t="s">
        <v>35</v>
      </c>
      <c r="N154" s="214" t="s">
        <v>47</v>
      </c>
      <c r="O154" s="62"/>
      <c r="P154" s="170">
        <f>O154*H154</f>
        <v>0</v>
      </c>
      <c r="Q154" s="170">
        <v>0</v>
      </c>
      <c r="R154" s="170">
        <f>Q154*H154</f>
        <v>0</v>
      </c>
      <c r="S154" s="170">
        <v>0</v>
      </c>
      <c r="T154" s="171">
        <f>S154*H154</f>
        <v>0</v>
      </c>
      <c r="U154" s="32"/>
      <c r="V154" s="32"/>
      <c r="W154" s="32"/>
      <c r="X154" s="32"/>
      <c r="Y154" s="32"/>
      <c r="Z154" s="32"/>
      <c r="AA154" s="32"/>
      <c r="AB154" s="32"/>
      <c r="AC154" s="32"/>
      <c r="AD154" s="32"/>
      <c r="AE154" s="32"/>
      <c r="AR154" s="172" t="s">
        <v>237</v>
      </c>
      <c r="AT154" s="172" t="s">
        <v>190</v>
      </c>
      <c r="AU154" s="172" t="s">
        <v>83</v>
      </c>
      <c r="AY154" s="15" t="s">
        <v>169</v>
      </c>
      <c r="BE154" s="173">
        <f>IF(N154="základní",J154,0)</f>
        <v>0</v>
      </c>
      <c r="BF154" s="173">
        <f>IF(N154="snížená",J154,0)</f>
        <v>0</v>
      </c>
      <c r="BG154" s="173">
        <f>IF(N154="zákl. přenesená",J154,0)</f>
        <v>0</v>
      </c>
      <c r="BH154" s="173">
        <f>IF(N154="sníž. přenesená",J154,0)</f>
        <v>0</v>
      </c>
      <c r="BI154" s="173">
        <f>IF(N154="nulová",J154,0)</f>
        <v>0</v>
      </c>
      <c r="BJ154" s="15" t="s">
        <v>83</v>
      </c>
      <c r="BK154" s="173">
        <f>ROUND(I154*H154,2)</f>
        <v>0</v>
      </c>
      <c r="BL154" s="15" t="s">
        <v>237</v>
      </c>
      <c r="BM154" s="172" t="s">
        <v>257</v>
      </c>
    </row>
    <row r="155" spans="1:65" s="12" customFormat="1" ht="11.25">
      <c r="B155" s="174"/>
      <c r="C155" s="175"/>
      <c r="D155" s="176" t="s">
        <v>172</v>
      </c>
      <c r="E155" s="177" t="s">
        <v>35</v>
      </c>
      <c r="F155" s="178" t="s">
        <v>738</v>
      </c>
      <c r="G155" s="175"/>
      <c r="H155" s="179">
        <v>33</v>
      </c>
      <c r="I155" s="180"/>
      <c r="J155" s="175"/>
      <c r="K155" s="175"/>
      <c r="L155" s="181"/>
      <c r="M155" s="182"/>
      <c r="N155" s="183"/>
      <c r="O155" s="183"/>
      <c r="P155" s="183"/>
      <c r="Q155" s="183"/>
      <c r="R155" s="183"/>
      <c r="S155" s="183"/>
      <c r="T155" s="184"/>
      <c r="AT155" s="185" t="s">
        <v>172</v>
      </c>
      <c r="AU155" s="185" t="s">
        <v>83</v>
      </c>
      <c r="AV155" s="12" t="s">
        <v>85</v>
      </c>
      <c r="AW155" s="12" t="s">
        <v>37</v>
      </c>
      <c r="AX155" s="12" t="s">
        <v>83</v>
      </c>
      <c r="AY155" s="185" t="s">
        <v>169</v>
      </c>
    </row>
    <row r="156" spans="1:65" s="2" customFormat="1" ht="16.5" customHeight="1">
      <c r="A156" s="32"/>
      <c r="B156" s="33"/>
      <c r="C156" s="206" t="s">
        <v>421</v>
      </c>
      <c r="D156" s="206" t="s">
        <v>190</v>
      </c>
      <c r="E156" s="207" t="s">
        <v>260</v>
      </c>
      <c r="F156" s="208" t="s">
        <v>261</v>
      </c>
      <c r="G156" s="209" t="s">
        <v>166</v>
      </c>
      <c r="H156" s="210">
        <v>33</v>
      </c>
      <c r="I156" s="211"/>
      <c r="J156" s="212">
        <f>ROUND(I156*H156,2)</f>
        <v>0</v>
      </c>
      <c r="K156" s="208" t="s">
        <v>167</v>
      </c>
      <c r="L156" s="37"/>
      <c r="M156" s="213" t="s">
        <v>35</v>
      </c>
      <c r="N156" s="214" t="s">
        <v>47</v>
      </c>
      <c r="O156" s="62"/>
      <c r="P156" s="170">
        <f>O156*H156</f>
        <v>0</v>
      </c>
      <c r="Q156" s="170">
        <v>0</v>
      </c>
      <c r="R156" s="170">
        <f>Q156*H156</f>
        <v>0</v>
      </c>
      <c r="S156" s="170">
        <v>0</v>
      </c>
      <c r="T156" s="171">
        <f>S156*H156</f>
        <v>0</v>
      </c>
      <c r="U156" s="32"/>
      <c r="V156" s="32"/>
      <c r="W156" s="32"/>
      <c r="X156" s="32"/>
      <c r="Y156" s="32"/>
      <c r="Z156" s="32"/>
      <c r="AA156" s="32"/>
      <c r="AB156" s="32"/>
      <c r="AC156" s="32"/>
      <c r="AD156" s="32"/>
      <c r="AE156" s="32"/>
      <c r="AR156" s="172" t="s">
        <v>237</v>
      </c>
      <c r="AT156" s="172" t="s">
        <v>190</v>
      </c>
      <c r="AU156" s="172" t="s">
        <v>83</v>
      </c>
      <c r="AY156" s="15" t="s">
        <v>169</v>
      </c>
      <c r="BE156" s="173">
        <f>IF(N156="základní",J156,0)</f>
        <v>0</v>
      </c>
      <c r="BF156" s="173">
        <f>IF(N156="snížená",J156,0)</f>
        <v>0</v>
      </c>
      <c r="BG156" s="173">
        <f>IF(N156="zákl. přenesená",J156,0)</f>
        <v>0</v>
      </c>
      <c r="BH156" s="173">
        <f>IF(N156="sníž. přenesená",J156,0)</f>
        <v>0</v>
      </c>
      <c r="BI156" s="173">
        <f>IF(N156="nulová",J156,0)</f>
        <v>0</v>
      </c>
      <c r="BJ156" s="15" t="s">
        <v>83</v>
      </c>
      <c r="BK156" s="173">
        <f>ROUND(I156*H156,2)</f>
        <v>0</v>
      </c>
      <c r="BL156" s="15" t="s">
        <v>237</v>
      </c>
      <c r="BM156" s="172" t="s">
        <v>262</v>
      </c>
    </row>
    <row r="157" spans="1:65" s="12" customFormat="1" ht="11.25">
      <c r="B157" s="174"/>
      <c r="C157" s="175"/>
      <c r="D157" s="176" t="s">
        <v>172</v>
      </c>
      <c r="E157" s="177" t="s">
        <v>35</v>
      </c>
      <c r="F157" s="178" t="s">
        <v>738</v>
      </c>
      <c r="G157" s="175"/>
      <c r="H157" s="179">
        <v>33</v>
      </c>
      <c r="I157" s="180"/>
      <c r="J157" s="175"/>
      <c r="K157" s="175"/>
      <c r="L157" s="181"/>
      <c r="M157" s="182"/>
      <c r="N157" s="183"/>
      <c r="O157" s="183"/>
      <c r="P157" s="183"/>
      <c r="Q157" s="183"/>
      <c r="R157" s="183"/>
      <c r="S157" s="183"/>
      <c r="T157" s="184"/>
      <c r="AT157" s="185" t="s">
        <v>172</v>
      </c>
      <c r="AU157" s="185" t="s">
        <v>83</v>
      </c>
      <c r="AV157" s="12" t="s">
        <v>85</v>
      </c>
      <c r="AW157" s="12" t="s">
        <v>37</v>
      </c>
      <c r="AX157" s="12" t="s">
        <v>83</v>
      </c>
      <c r="AY157" s="185" t="s">
        <v>169</v>
      </c>
    </row>
    <row r="158" spans="1:65" s="2" customFormat="1" ht="60">
      <c r="A158" s="32"/>
      <c r="B158" s="33"/>
      <c r="C158" s="206" t="s">
        <v>426</v>
      </c>
      <c r="D158" s="206" t="s">
        <v>190</v>
      </c>
      <c r="E158" s="207" t="s">
        <v>264</v>
      </c>
      <c r="F158" s="208" t="s">
        <v>265</v>
      </c>
      <c r="G158" s="209" t="s">
        <v>181</v>
      </c>
      <c r="H158" s="210">
        <v>246.6</v>
      </c>
      <c r="I158" s="211"/>
      <c r="J158" s="212">
        <f>ROUND(I158*H158,2)</f>
        <v>0</v>
      </c>
      <c r="K158" s="208" t="s">
        <v>167</v>
      </c>
      <c r="L158" s="37"/>
      <c r="M158" s="213" t="s">
        <v>35</v>
      </c>
      <c r="N158" s="214" t="s">
        <v>47</v>
      </c>
      <c r="O158" s="62"/>
      <c r="P158" s="170">
        <f>O158*H158</f>
        <v>0</v>
      </c>
      <c r="Q158" s="170">
        <v>0</v>
      </c>
      <c r="R158" s="170">
        <f>Q158*H158</f>
        <v>0</v>
      </c>
      <c r="S158" s="170">
        <v>0</v>
      </c>
      <c r="T158" s="171">
        <f>S158*H158</f>
        <v>0</v>
      </c>
      <c r="U158" s="32"/>
      <c r="V158" s="32"/>
      <c r="W158" s="32"/>
      <c r="X158" s="32"/>
      <c r="Y158" s="32"/>
      <c r="Z158" s="32"/>
      <c r="AA158" s="32"/>
      <c r="AB158" s="32"/>
      <c r="AC158" s="32"/>
      <c r="AD158" s="32"/>
      <c r="AE158" s="32"/>
      <c r="AR158" s="172" t="s">
        <v>237</v>
      </c>
      <c r="AT158" s="172" t="s">
        <v>190</v>
      </c>
      <c r="AU158" s="172" t="s">
        <v>83</v>
      </c>
      <c r="AY158" s="15" t="s">
        <v>169</v>
      </c>
      <c r="BE158" s="173">
        <f>IF(N158="základní",J158,0)</f>
        <v>0</v>
      </c>
      <c r="BF158" s="173">
        <f>IF(N158="snížená",J158,0)</f>
        <v>0</v>
      </c>
      <c r="BG158" s="173">
        <f>IF(N158="zákl. přenesená",J158,0)</f>
        <v>0</v>
      </c>
      <c r="BH158" s="173">
        <f>IF(N158="sníž. přenesená",J158,0)</f>
        <v>0</v>
      </c>
      <c r="BI158" s="173">
        <f>IF(N158="nulová",J158,0)</f>
        <v>0</v>
      </c>
      <c r="BJ158" s="15" t="s">
        <v>83</v>
      </c>
      <c r="BK158" s="173">
        <f>ROUND(I158*H158,2)</f>
        <v>0</v>
      </c>
      <c r="BL158" s="15" t="s">
        <v>237</v>
      </c>
      <c r="BM158" s="172" t="s">
        <v>266</v>
      </c>
    </row>
    <row r="159" spans="1:65" s="2" customFormat="1" ht="19.5">
      <c r="A159" s="32"/>
      <c r="B159" s="33"/>
      <c r="C159" s="34"/>
      <c r="D159" s="176" t="s">
        <v>183</v>
      </c>
      <c r="E159" s="34"/>
      <c r="F159" s="186" t="s">
        <v>739</v>
      </c>
      <c r="G159" s="34"/>
      <c r="H159" s="34"/>
      <c r="I159" s="187"/>
      <c r="J159" s="34"/>
      <c r="K159" s="34"/>
      <c r="L159" s="37"/>
      <c r="M159" s="188"/>
      <c r="N159" s="189"/>
      <c r="O159" s="62"/>
      <c r="P159" s="62"/>
      <c r="Q159" s="62"/>
      <c r="R159" s="62"/>
      <c r="S159" s="62"/>
      <c r="T159" s="63"/>
      <c r="U159" s="32"/>
      <c r="V159" s="32"/>
      <c r="W159" s="32"/>
      <c r="X159" s="32"/>
      <c r="Y159" s="32"/>
      <c r="Z159" s="32"/>
      <c r="AA159" s="32"/>
      <c r="AB159" s="32"/>
      <c r="AC159" s="32"/>
      <c r="AD159" s="32"/>
      <c r="AE159" s="32"/>
      <c r="AT159" s="15" t="s">
        <v>183</v>
      </c>
      <c r="AU159" s="15" t="s">
        <v>83</v>
      </c>
    </row>
    <row r="160" spans="1:65" s="12" customFormat="1" ht="11.25">
      <c r="B160" s="174"/>
      <c r="C160" s="175"/>
      <c r="D160" s="176" t="s">
        <v>172</v>
      </c>
      <c r="E160" s="177" t="s">
        <v>35</v>
      </c>
      <c r="F160" s="178" t="s">
        <v>740</v>
      </c>
      <c r="G160" s="175"/>
      <c r="H160" s="179">
        <v>246.6</v>
      </c>
      <c r="I160" s="180"/>
      <c r="J160" s="175"/>
      <c r="K160" s="175"/>
      <c r="L160" s="181"/>
      <c r="M160" s="182"/>
      <c r="N160" s="183"/>
      <c r="O160" s="183"/>
      <c r="P160" s="183"/>
      <c r="Q160" s="183"/>
      <c r="R160" s="183"/>
      <c r="S160" s="183"/>
      <c r="T160" s="184"/>
      <c r="AT160" s="185" t="s">
        <v>172</v>
      </c>
      <c r="AU160" s="185" t="s">
        <v>83</v>
      </c>
      <c r="AV160" s="12" t="s">
        <v>85</v>
      </c>
      <c r="AW160" s="12" t="s">
        <v>37</v>
      </c>
      <c r="AX160" s="12" t="s">
        <v>83</v>
      </c>
      <c r="AY160" s="185" t="s">
        <v>169</v>
      </c>
    </row>
    <row r="161" spans="1:65" s="2" customFormat="1" ht="66.75" customHeight="1">
      <c r="A161" s="32"/>
      <c r="B161" s="33"/>
      <c r="C161" s="206" t="s">
        <v>430</v>
      </c>
      <c r="D161" s="206" t="s">
        <v>190</v>
      </c>
      <c r="E161" s="207" t="s">
        <v>269</v>
      </c>
      <c r="F161" s="208" t="s">
        <v>270</v>
      </c>
      <c r="G161" s="209" t="s">
        <v>181</v>
      </c>
      <c r="H161" s="210">
        <v>133.35300000000001</v>
      </c>
      <c r="I161" s="211"/>
      <c r="J161" s="212">
        <f>ROUND(I161*H161,2)</f>
        <v>0</v>
      </c>
      <c r="K161" s="208" t="s">
        <v>167</v>
      </c>
      <c r="L161" s="37"/>
      <c r="M161" s="213" t="s">
        <v>35</v>
      </c>
      <c r="N161" s="214" t="s">
        <v>47</v>
      </c>
      <c r="O161" s="62"/>
      <c r="P161" s="170">
        <f>O161*H161</f>
        <v>0</v>
      </c>
      <c r="Q161" s="170">
        <v>0</v>
      </c>
      <c r="R161" s="170">
        <f>Q161*H161</f>
        <v>0</v>
      </c>
      <c r="S161" s="170">
        <v>0</v>
      </c>
      <c r="T161" s="171">
        <f>S161*H161</f>
        <v>0</v>
      </c>
      <c r="U161" s="32"/>
      <c r="V161" s="32"/>
      <c r="W161" s="32"/>
      <c r="X161" s="32"/>
      <c r="Y161" s="32"/>
      <c r="Z161" s="32"/>
      <c r="AA161" s="32"/>
      <c r="AB161" s="32"/>
      <c r="AC161" s="32"/>
      <c r="AD161" s="32"/>
      <c r="AE161" s="32"/>
      <c r="AR161" s="172" t="s">
        <v>237</v>
      </c>
      <c r="AT161" s="172" t="s">
        <v>190</v>
      </c>
      <c r="AU161" s="172" t="s">
        <v>83</v>
      </c>
      <c r="AY161" s="15" t="s">
        <v>169</v>
      </c>
      <c r="BE161" s="173">
        <f>IF(N161="základní",J161,0)</f>
        <v>0</v>
      </c>
      <c r="BF161" s="173">
        <f>IF(N161="snížená",J161,0)</f>
        <v>0</v>
      </c>
      <c r="BG161" s="173">
        <f>IF(N161="zákl. přenesená",J161,0)</f>
        <v>0</v>
      </c>
      <c r="BH161" s="173">
        <f>IF(N161="sníž. přenesená",J161,0)</f>
        <v>0</v>
      </c>
      <c r="BI161" s="173">
        <f>IF(N161="nulová",J161,0)</f>
        <v>0</v>
      </c>
      <c r="BJ161" s="15" t="s">
        <v>83</v>
      </c>
      <c r="BK161" s="173">
        <f>ROUND(I161*H161,2)</f>
        <v>0</v>
      </c>
      <c r="BL161" s="15" t="s">
        <v>237</v>
      </c>
      <c r="BM161" s="172" t="s">
        <v>271</v>
      </c>
    </row>
    <row r="162" spans="1:65" s="2" customFormat="1" ht="19.5">
      <c r="A162" s="32"/>
      <c r="B162" s="33"/>
      <c r="C162" s="34"/>
      <c r="D162" s="176" t="s">
        <v>183</v>
      </c>
      <c r="E162" s="34"/>
      <c r="F162" s="186" t="s">
        <v>741</v>
      </c>
      <c r="G162" s="34"/>
      <c r="H162" s="34"/>
      <c r="I162" s="187"/>
      <c r="J162" s="34"/>
      <c r="K162" s="34"/>
      <c r="L162" s="37"/>
      <c r="M162" s="188"/>
      <c r="N162" s="189"/>
      <c r="O162" s="62"/>
      <c r="P162" s="62"/>
      <c r="Q162" s="62"/>
      <c r="R162" s="62"/>
      <c r="S162" s="62"/>
      <c r="T162" s="63"/>
      <c r="U162" s="32"/>
      <c r="V162" s="32"/>
      <c r="W162" s="32"/>
      <c r="X162" s="32"/>
      <c r="Y162" s="32"/>
      <c r="Z162" s="32"/>
      <c r="AA162" s="32"/>
      <c r="AB162" s="32"/>
      <c r="AC162" s="32"/>
      <c r="AD162" s="32"/>
      <c r="AE162" s="32"/>
      <c r="AT162" s="15" t="s">
        <v>183</v>
      </c>
      <c r="AU162" s="15" t="s">
        <v>83</v>
      </c>
    </row>
    <row r="163" spans="1:65" s="12" customFormat="1" ht="11.25">
      <c r="B163" s="174"/>
      <c r="C163" s="175"/>
      <c r="D163" s="176" t="s">
        <v>172</v>
      </c>
      <c r="E163" s="177" t="s">
        <v>35</v>
      </c>
      <c r="F163" s="178" t="s">
        <v>742</v>
      </c>
      <c r="G163" s="175"/>
      <c r="H163" s="179">
        <v>133.35300000000001</v>
      </c>
      <c r="I163" s="180"/>
      <c r="J163" s="175"/>
      <c r="K163" s="175"/>
      <c r="L163" s="181"/>
      <c r="M163" s="182"/>
      <c r="N163" s="183"/>
      <c r="O163" s="183"/>
      <c r="P163" s="183"/>
      <c r="Q163" s="183"/>
      <c r="R163" s="183"/>
      <c r="S163" s="183"/>
      <c r="T163" s="184"/>
      <c r="AT163" s="185" t="s">
        <v>172</v>
      </c>
      <c r="AU163" s="185" t="s">
        <v>83</v>
      </c>
      <c r="AV163" s="12" t="s">
        <v>85</v>
      </c>
      <c r="AW163" s="12" t="s">
        <v>37</v>
      </c>
      <c r="AX163" s="12" t="s">
        <v>83</v>
      </c>
      <c r="AY163" s="185" t="s">
        <v>169</v>
      </c>
    </row>
    <row r="164" spans="1:65" s="2" customFormat="1" ht="24">
      <c r="A164" s="32"/>
      <c r="B164" s="33"/>
      <c r="C164" s="206" t="s">
        <v>434</v>
      </c>
      <c r="D164" s="206" t="s">
        <v>190</v>
      </c>
      <c r="E164" s="207" t="s">
        <v>275</v>
      </c>
      <c r="F164" s="208" t="s">
        <v>276</v>
      </c>
      <c r="G164" s="209" t="s">
        <v>181</v>
      </c>
      <c r="H164" s="210">
        <v>133.35300000000001</v>
      </c>
      <c r="I164" s="211"/>
      <c r="J164" s="212">
        <f>ROUND(I164*H164,2)</f>
        <v>0</v>
      </c>
      <c r="K164" s="208" t="s">
        <v>167</v>
      </c>
      <c r="L164" s="37"/>
      <c r="M164" s="213" t="s">
        <v>35</v>
      </c>
      <c r="N164" s="214" t="s">
        <v>47</v>
      </c>
      <c r="O164" s="62"/>
      <c r="P164" s="170">
        <f>O164*H164</f>
        <v>0</v>
      </c>
      <c r="Q164" s="170">
        <v>0</v>
      </c>
      <c r="R164" s="170">
        <f>Q164*H164</f>
        <v>0</v>
      </c>
      <c r="S164" s="170">
        <v>0</v>
      </c>
      <c r="T164" s="171">
        <f>S164*H164</f>
        <v>0</v>
      </c>
      <c r="U164" s="32"/>
      <c r="V164" s="32"/>
      <c r="W164" s="32"/>
      <c r="X164" s="32"/>
      <c r="Y164" s="32"/>
      <c r="Z164" s="32"/>
      <c r="AA164" s="32"/>
      <c r="AB164" s="32"/>
      <c r="AC164" s="32"/>
      <c r="AD164" s="32"/>
      <c r="AE164" s="32"/>
      <c r="AR164" s="172" t="s">
        <v>237</v>
      </c>
      <c r="AT164" s="172" t="s">
        <v>190</v>
      </c>
      <c r="AU164" s="172" t="s">
        <v>83</v>
      </c>
      <c r="AY164" s="15" t="s">
        <v>169</v>
      </c>
      <c r="BE164" s="173">
        <f>IF(N164="základní",J164,0)</f>
        <v>0</v>
      </c>
      <c r="BF164" s="173">
        <f>IF(N164="snížená",J164,0)</f>
        <v>0</v>
      </c>
      <c r="BG164" s="173">
        <f>IF(N164="zákl. přenesená",J164,0)</f>
        <v>0</v>
      </c>
      <c r="BH164" s="173">
        <f>IF(N164="sníž. přenesená",J164,0)</f>
        <v>0</v>
      </c>
      <c r="BI164" s="173">
        <f>IF(N164="nulová",J164,0)</f>
        <v>0</v>
      </c>
      <c r="BJ164" s="15" t="s">
        <v>83</v>
      </c>
      <c r="BK164" s="173">
        <f>ROUND(I164*H164,2)</f>
        <v>0</v>
      </c>
      <c r="BL164" s="15" t="s">
        <v>237</v>
      </c>
      <c r="BM164" s="172" t="s">
        <v>277</v>
      </c>
    </row>
    <row r="165" spans="1:65" s="2" customFormat="1" ht="19.5">
      <c r="A165" s="32"/>
      <c r="B165" s="33"/>
      <c r="C165" s="34"/>
      <c r="D165" s="176" t="s">
        <v>183</v>
      </c>
      <c r="E165" s="34"/>
      <c r="F165" s="186" t="s">
        <v>743</v>
      </c>
      <c r="G165" s="34"/>
      <c r="H165" s="34"/>
      <c r="I165" s="187"/>
      <c r="J165" s="34"/>
      <c r="K165" s="34"/>
      <c r="L165" s="37"/>
      <c r="M165" s="188"/>
      <c r="N165" s="189"/>
      <c r="O165" s="62"/>
      <c r="P165" s="62"/>
      <c r="Q165" s="62"/>
      <c r="R165" s="62"/>
      <c r="S165" s="62"/>
      <c r="T165" s="63"/>
      <c r="U165" s="32"/>
      <c r="V165" s="32"/>
      <c r="W165" s="32"/>
      <c r="X165" s="32"/>
      <c r="Y165" s="32"/>
      <c r="Z165" s="32"/>
      <c r="AA165" s="32"/>
      <c r="AB165" s="32"/>
      <c r="AC165" s="32"/>
      <c r="AD165" s="32"/>
      <c r="AE165" s="32"/>
      <c r="AT165" s="15" t="s">
        <v>183</v>
      </c>
      <c r="AU165" s="15" t="s">
        <v>83</v>
      </c>
    </row>
    <row r="166" spans="1:65" s="12" customFormat="1" ht="11.25">
      <c r="B166" s="174"/>
      <c r="C166" s="175"/>
      <c r="D166" s="176" t="s">
        <v>172</v>
      </c>
      <c r="E166" s="177" t="s">
        <v>35</v>
      </c>
      <c r="F166" s="178" t="s">
        <v>744</v>
      </c>
      <c r="G166" s="175"/>
      <c r="H166" s="179">
        <v>133.35300000000001</v>
      </c>
      <c r="I166" s="180"/>
      <c r="J166" s="175"/>
      <c r="K166" s="175"/>
      <c r="L166" s="181"/>
      <c r="M166" s="182"/>
      <c r="N166" s="183"/>
      <c r="O166" s="183"/>
      <c r="P166" s="183"/>
      <c r="Q166" s="183"/>
      <c r="R166" s="183"/>
      <c r="S166" s="183"/>
      <c r="T166" s="184"/>
      <c r="AT166" s="185" t="s">
        <v>172</v>
      </c>
      <c r="AU166" s="185" t="s">
        <v>83</v>
      </c>
      <c r="AV166" s="12" t="s">
        <v>85</v>
      </c>
      <c r="AW166" s="12" t="s">
        <v>37</v>
      </c>
      <c r="AX166" s="12" t="s">
        <v>83</v>
      </c>
      <c r="AY166" s="185" t="s">
        <v>169</v>
      </c>
    </row>
    <row r="167" spans="1:65" s="2" customFormat="1" ht="66.75" customHeight="1">
      <c r="A167" s="32"/>
      <c r="B167" s="33"/>
      <c r="C167" s="206" t="s">
        <v>436</v>
      </c>
      <c r="D167" s="206" t="s">
        <v>190</v>
      </c>
      <c r="E167" s="207" t="s">
        <v>269</v>
      </c>
      <c r="F167" s="208" t="s">
        <v>270</v>
      </c>
      <c r="G167" s="209" t="s">
        <v>181</v>
      </c>
      <c r="H167" s="210">
        <v>730.84500000000003</v>
      </c>
      <c r="I167" s="211"/>
      <c r="J167" s="212">
        <f>ROUND(I167*H167,2)</f>
        <v>0</v>
      </c>
      <c r="K167" s="208" t="s">
        <v>167</v>
      </c>
      <c r="L167" s="37"/>
      <c r="M167" s="213" t="s">
        <v>35</v>
      </c>
      <c r="N167" s="214" t="s">
        <v>47</v>
      </c>
      <c r="O167" s="62"/>
      <c r="P167" s="170">
        <f>O167*H167</f>
        <v>0</v>
      </c>
      <c r="Q167" s="170">
        <v>0</v>
      </c>
      <c r="R167" s="170">
        <f>Q167*H167</f>
        <v>0</v>
      </c>
      <c r="S167" s="170">
        <v>0</v>
      </c>
      <c r="T167" s="171">
        <f>S167*H167</f>
        <v>0</v>
      </c>
      <c r="U167" s="32"/>
      <c r="V167" s="32"/>
      <c r="W167" s="32"/>
      <c r="X167" s="32"/>
      <c r="Y167" s="32"/>
      <c r="Z167" s="32"/>
      <c r="AA167" s="32"/>
      <c r="AB167" s="32"/>
      <c r="AC167" s="32"/>
      <c r="AD167" s="32"/>
      <c r="AE167" s="32"/>
      <c r="AR167" s="172" t="s">
        <v>237</v>
      </c>
      <c r="AT167" s="172" t="s">
        <v>190</v>
      </c>
      <c r="AU167" s="172" t="s">
        <v>83</v>
      </c>
      <c r="AY167" s="15" t="s">
        <v>169</v>
      </c>
      <c r="BE167" s="173">
        <f>IF(N167="základní",J167,0)</f>
        <v>0</v>
      </c>
      <c r="BF167" s="173">
        <f>IF(N167="snížená",J167,0)</f>
        <v>0</v>
      </c>
      <c r="BG167" s="173">
        <f>IF(N167="zákl. přenesená",J167,0)</f>
        <v>0</v>
      </c>
      <c r="BH167" s="173">
        <f>IF(N167="sníž. přenesená",J167,0)</f>
        <v>0</v>
      </c>
      <c r="BI167" s="173">
        <f>IF(N167="nulová",J167,0)</f>
        <v>0</v>
      </c>
      <c r="BJ167" s="15" t="s">
        <v>83</v>
      </c>
      <c r="BK167" s="173">
        <f>ROUND(I167*H167,2)</f>
        <v>0</v>
      </c>
      <c r="BL167" s="15" t="s">
        <v>237</v>
      </c>
      <c r="BM167" s="172" t="s">
        <v>745</v>
      </c>
    </row>
    <row r="168" spans="1:65" s="2" customFormat="1" ht="19.5">
      <c r="A168" s="32"/>
      <c r="B168" s="33"/>
      <c r="C168" s="34"/>
      <c r="D168" s="176" t="s">
        <v>183</v>
      </c>
      <c r="E168" s="34"/>
      <c r="F168" s="186" t="s">
        <v>746</v>
      </c>
      <c r="G168" s="34"/>
      <c r="H168" s="34"/>
      <c r="I168" s="187"/>
      <c r="J168" s="34"/>
      <c r="K168" s="34"/>
      <c r="L168" s="37"/>
      <c r="M168" s="188"/>
      <c r="N168" s="189"/>
      <c r="O168" s="62"/>
      <c r="P168" s="62"/>
      <c r="Q168" s="62"/>
      <c r="R168" s="62"/>
      <c r="S168" s="62"/>
      <c r="T168" s="63"/>
      <c r="U168" s="32"/>
      <c r="V168" s="32"/>
      <c r="W168" s="32"/>
      <c r="X168" s="32"/>
      <c r="Y168" s="32"/>
      <c r="Z168" s="32"/>
      <c r="AA168" s="32"/>
      <c r="AB168" s="32"/>
      <c r="AC168" s="32"/>
      <c r="AD168" s="32"/>
      <c r="AE168" s="32"/>
      <c r="AT168" s="15" t="s">
        <v>183</v>
      </c>
      <c r="AU168" s="15" t="s">
        <v>83</v>
      </c>
    </row>
    <row r="169" spans="1:65" s="12" customFormat="1" ht="11.25">
      <c r="B169" s="174"/>
      <c r="C169" s="175"/>
      <c r="D169" s="176" t="s">
        <v>172</v>
      </c>
      <c r="E169" s="177" t="s">
        <v>35</v>
      </c>
      <c r="F169" s="178" t="s">
        <v>747</v>
      </c>
      <c r="G169" s="175"/>
      <c r="H169" s="179">
        <v>730.84500000000003</v>
      </c>
      <c r="I169" s="180"/>
      <c r="J169" s="175"/>
      <c r="K169" s="175"/>
      <c r="L169" s="181"/>
      <c r="M169" s="182"/>
      <c r="N169" s="183"/>
      <c r="O169" s="183"/>
      <c r="P169" s="183"/>
      <c r="Q169" s="183"/>
      <c r="R169" s="183"/>
      <c r="S169" s="183"/>
      <c r="T169" s="184"/>
      <c r="AT169" s="185" t="s">
        <v>172</v>
      </c>
      <c r="AU169" s="185" t="s">
        <v>83</v>
      </c>
      <c r="AV169" s="12" t="s">
        <v>85</v>
      </c>
      <c r="AW169" s="12" t="s">
        <v>37</v>
      </c>
      <c r="AX169" s="12" t="s">
        <v>83</v>
      </c>
      <c r="AY169" s="185" t="s">
        <v>169</v>
      </c>
    </row>
    <row r="170" spans="1:65" s="2" customFormat="1" ht="24">
      <c r="A170" s="32"/>
      <c r="B170" s="33"/>
      <c r="C170" s="206" t="s">
        <v>440</v>
      </c>
      <c r="D170" s="206" t="s">
        <v>190</v>
      </c>
      <c r="E170" s="207" t="s">
        <v>275</v>
      </c>
      <c r="F170" s="208" t="s">
        <v>276</v>
      </c>
      <c r="G170" s="209" t="s">
        <v>181</v>
      </c>
      <c r="H170" s="210">
        <v>730.84500000000003</v>
      </c>
      <c r="I170" s="211"/>
      <c r="J170" s="212">
        <f>ROUND(I170*H170,2)</f>
        <v>0</v>
      </c>
      <c r="K170" s="208" t="s">
        <v>167</v>
      </c>
      <c r="L170" s="37"/>
      <c r="M170" s="213" t="s">
        <v>35</v>
      </c>
      <c r="N170" s="214" t="s">
        <v>47</v>
      </c>
      <c r="O170" s="62"/>
      <c r="P170" s="170">
        <f>O170*H170</f>
        <v>0</v>
      </c>
      <c r="Q170" s="170">
        <v>0</v>
      </c>
      <c r="R170" s="170">
        <f>Q170*H170</f>
        <v>0</v>
      </c>
      <c r="S170" s="170">
        <v>0</v>
      </c>
      <c r="T170" s="171">
        <f>S170*H170</f>
        <v>0</v>
      </c>
      <c r="U170" s="32"/>
      <c r="V170" s="32"/>
      <c r="W170" s="32"/>
      <c r="X170" s="32"/>
      <c r="Y170" s="32"/>
      <c r="Z170" s="32"/>
      <c r="AA170" s="32"/>
      <c r="AB170" s="32"/>
      <c r="AC170" s="32"/>
      <c r="AD170" s="32"/>
      <c r="AE170" s="32"/>
      <c r="AR170" s="172" t="s">
        <v>237</v>
      </c>
      <c r="AT170" s="172" t="s">
        <v>190</v>
      </c>
      <c r="AU170" s="172" t="s">
        <v>83</v>
      </c>
      <c r="AY170" s="15" t="s">
        <v>169</v>
      </c>
      <c r="BE170" s="173">
        <f>IF(N170="základní",J170,0)</f>
        <v>0</v>
      </c>
      <c r="BF170" s="173">
        <f>IF(N170="snížená",J170,0)</f>
        <v>0</v>
      </c>
      <c r="BG170" s="173">
        <f>IF(N170="zákl. přenesená",J170,0)</f>
        <v>0</v>
      </c>
      <c r="BH170" s="173">
        <f>IF(N170="sníž. přenesená",J170,0)</f>
        <v>0</v>
      </c>
      <c r="BI170" s="173">
        <f>IF(N170="nulová",J170,0)</f>
        <v>0</v>
      </c>
      <c r="BJ170" s="15" t="s">
        <v>83</v>
      </c>
      <c r="BK170" s="173">
        <f>ROUND(I170*H170,2)</f>
        <v>0</v>
      </c>
      <c r="BL170" s="15" t="s">
        <v>237</v>
      </c>
      <c r="BM170" s="172" t="s">
        <v>748</v>
      </c>
    </row>
    <row r="171" spans="1:65" s="2" customFormat="1" ht="19.5">
      <c r="A171" s="32"/>
      <c r="B171" s="33"/>
      <c r="C171" s="34"/>
      <c r="D171" s="176" t="s">
        <v>183</v>
      </c>
      <c r="E171" s="34"/>
      <c r="F171" s="186" t="s">
        <v>749</v>
      </c>
      <c r="G171" s="34"/>
      <c r="H171" s="34"/>
      <c r="I171" s="187"/>
      <c r="J171" s="34"/>
      <c r="K171" s="34"/>
      <c r="L171" s="37"/>
      <c r="M171" s="188"/>
      <c r="N171" s="189"/>
      <c r="O171" s="62"/>
      <c r="P171" s="62"/>
      <c r="Q171" s="62"/>
      <c r="R171" s="62"/>
      <c r="S171" s="62"/>
      <c r="T171" s="63"/>
      <c r="U171" s="32"/>
      <c r="V171" s="32"/>
      <c r="W171" s="32"/>
      <c r="X171" s="32"/>
      <c r="Y171" s="32"/>
      <c r="Z171" s="32"/>
      <c r="AA171" s="32"/>
      <c r="AB171" s="32"/>
      <c r="AC171" s="32"/>
      <c r="AD171" s="32"/>
      <c r="AE171" s="32"/>
      <c r="AT171" s="15" t="s">
        <v>183</v>
      </c>
      <c r="AU171" s="15" t="s">
        <v>83</v>
      </c>
    </row>
    <row r="172" spans="1:65" s="12" customFormat="1" ht="11.25">
      <c r="B172" s="174"/>
      <c r="C172" s="175"/>
      <c r="D172" s="176" t="s">
        <v>172</v>
      </c>
      <c r="E172" s="177" t="s">
        <v>35</v>
      </c>
      <c r="F172" s="178" t="s">
        <v>747</v>
      </c>
      <c r="G172" s="175"/>
      <c r="H172" s="179">
        <v>730.84500000000003</v>
      </c>
      <c r="I172" s="180"/>
      <c r="J172" s="175"/>
      <c r="K172" s="175"/>
      <c r="L172" s="181"/>
      <c r="M172" s="182"/>
      <c r="N172" s="183"/>
      <c r="O172" s="183"/>
      <c r="P172" s="183"/>
      <c r="Q172" s="183"/>
      <c r="R172" s="183"/>
      <c r="S172" s="183"/>
      <c r="T172" s="184"/>
      <c r="AT172" s="185" t="s">
        <v>172</v>
      </c>
      <c r="AU172" s="185" t="s">
        <v>83</v>
      </c>
      <c r="AV172" s="12" t="s">
        <v>85</v>
      </c>
      <c r="AW172" s="12" t="s">
        <v>37</v>
      </c>
      <c r="AX172" s="12" t="s">
        <v>83</v>
      </c>
      <c r="AY172" s="185" t="s">
        <v>169</v>
      </c>
    </row>
    <row r="173" spans="1:65" s="2" customFormat="1" ht="60">
      <c r="A173" s="32"/>
      <c r="B173" s="33"/>
      <c r="C173" s="206" t="s">
        <v>444</v>
      </c>
      <c r="D173" s="206" t="s">
        <v>190</v>
      </c>
      <c r="E173" s="207" t="s">
        <v>280</v>
      </c>
      <c r="F173" s="208" t="s">
        <v>281</v>
      </c>
      <c r="G173" s="209" t="s">
        <v>181</v>
      </c>
      <c r="H173" s="210">
        <v>11.116</v>
      </c>
      <c r="I173" s="211"/>
      <c r="J173" s="212">
        <f>ROUND(I173*H173,2)</f>
        <v>0</v>
      </c>
      <c r="K173" s="208" t="s">
        <v>167</v>
      </c>
      <c r="L173" s="37"/>
      <c r="M173" s="213" t="s">
        <v>35</v>
      </c>
      <c r="N173" s="214" t="s">
        <v>47</v>
      </c>
      <c r="O173" s="62"/>
      <c r="P173" s="170">
        <f>O173*H173</f>
        <v>0</v>
      </c>
      <c r="Q173" s="170">
        <v>0</v>
      </c>
      <c r="R173" s="170">
        <f>Q173*H173</f>
        <v>0</v>
      </c>
      <c r="S173" s="170">
        <v>0</v>
      </c>
      <c r="T173" s="171">
        <f>S173*H173</f>
        <v>0</v>
      </c>
      <c r="U173" s="32"/>
      <c r="V173" s="32"/>
      <c r="W173" s="32"/>
      <c r="X173" s="32"/>
      <c r="Y173" s="32"/>
      <c r="Z173" s="32"/>
      <c r="AA173" s="32"/>
      <c r="AB173" s="32"/>
      <c r="AC173" s="32"/>
      <c r="AD173" s="32"/>
      <c r="AE173" s="32"/>
      <c r="AR173" s="172" t="s">
        <v>237</v>
      </c>
      <c r="AT173" s="172" t="s">
        <v>190</v>
      </c>
      <c r="AU173" s="172" t="s">
        <v>83</v>
      </c>
      <c r="AY173" s="15" t="s">
        <v>169</v>
      </c>
      <c r="BE173" s="173">
        <f>IF(N173="základní",J173,0)</f>
        <v>0</v>
      </c>
      <c r="BF173" s="173">
        <f>IF(N173="snížená",J173,0)</f>
        <v>0</v>
      </c>
      <c r="BG173" s="173">
        <f>IF(N173="zákl. přenesená",J173,0)</f>
        <v>0</v>
      </c>
      <c r="BH173" s="173">
        <f>IF(N173="sníž. přenesená",J173,0)</f>
        <v>0</v>
      </c>
      <c r="BI173" s="173">
        <f>IF(N173="nulová",J173,0)</f>
        <v>0</v>
      </c>
      <c r="BJ173" s="15" t="s">
        <v>83</v>
      </c>
      <c r="BK173" s="173">
        <f>ROUND(I173*H173,2)</f>
        <v>0</v>
      </c>
      <c r="BL173" s="15" t="s">
        <v>237</v>
      </c>
      <c r="BM173" s="172" t="s">
        <v>282</v>
      </c>
    </row>
    <row r="174" spans="1:65" s="2" customFormat="1" ht="19.5">
      <c r="A174" s="32"/>
      <c r="B174" s="33"/>
      <c r="C174" s="34"/>
      <c r="D174" s="176" t="s">
        <v>183</v>
      </c>
      <c r="E174" s="34"/>
      <c r="F174" s="186" t="s">
        <v>750</v>
      </c>
      <c r="G174" s="34"/>
      <c r="H174" s="34"/>
      <c r="I174" s="187"/>
      <c r="J174" s="34"/>
      <c r="K174" s="34"/>
      <c r="L174" s="37"/>
      <c r="M174" s="188"/>
      <c r="N174" s="189"/>
      <c r="O174" s="62"/>
      <c r="P174" s="62"/>
      <c r="Q174" s="62"/>
      <c r="R174" s="62"/>
      <c r="S174" s="62"/>
      <c r="T174" s="63"/>
      <c r="U174" s="32"/>
      <c r="V174" s="32"/>
      <c r="W174" s="32"/>
      <c r="X174" s="32"/>
      <c r="Y174" s="32"/>
      <c r="Z174" s="32"/>
      <c r="AA174" s="32"/>
      <c r="AB174" s="32"/>
      <c r="AC174" s="32"/>
      <c r="AD174" s="32"/>
      <c r="AE174" s="32"/>
      <c r="AT174" s="15" t="s">
        <v>183</v>
      </c>
      <c r="AU174" s="15" t="s">
        <v>83</v>
      </c>
    </row>
    <row r="175" spans="1:65" s="12" customFormat="1" ht="11.25">
      <c r="B175" s="174"/>
      <c r="C175" s="175"/>
      <c r="D175" s="176" t="s">
        <v>172</v>
      </c>
      <c r="E175" s="177" t="s">
        <v>35</v>
      </c>
      <c r="F175" s="178" t="s">
        <v>751</v>
      </c>
      <c r="G175" s="175"/>
      <c r="H175" s="179">
        <v>11.116</v>
      </c>
      <c r="I175" s="180"/>
      <c r="J175" s="175"/>
      <c r="K175" s="175"/>
      <c r="L175" s="181"/>
      <c r="M175" s="182"/>
      <c r="N175" s="183"/>
      <c r="O175" s="183"/>
      <c r="P175" s="183"/>
      <c r="Q175" s="183"/>
      <c r="R175" s="183"/>
      <c r="S175" s="183"/>
      <c r="T175" s="184"/>
      <c r="AT175" s="185" t="s">
        <v>172</v>
      </c>
      <c r="AU175" s="185" t="s">
        <v>83</v>
      </c>
      <c r="AV175" s="12" t="s">
        <v>85</v>
      </c>
      <c r="AW175" s="12" t="s">
        <v>37</v>
      </c>
      <c r="AX175" s="12" t="s">
        <v>83</v>
      </c>
      <c r="AY175" s="185" t="s">
        <v>169</v>
      </c>
    </row>
    <row r="176" spans="1:65" s="2" customFormat="1" ht="60">
      <c r="A176" s="32"/>
      <c r="B176" s="33"/>
      <c r="C176" s="206" t="s">
        <v>449</v>
      </c>
      <c r="D176" s="206" t="s">
        <v>190</v>
      </c>
      <c r="E176" s="207" t="s">
        <v>286</v>
      </c>
      <c r="F176" s="208" t="s">
        <v>287</v>
      </c>
      <c r="G176" s="209" t="s">
        <v>181</v>
      </c>
      <c r="H176" s="210">
        <v>583.55799999999999</v>
      </c>
      <c r="I176" s="211"/>
      <c r="J176" s="212">
        <f>ROUND(I176*H176,2)</f>
        <v>0</v>
      </c>
      <c r="K176" s="208" t="s">
        <v>167</v>
      </c>
      <c r="L176" s="37"/>
      <c r="M176" s="213" t="s">
        <v>35</v>
      </c>
      <c r="N176" s="214" t="s">
        <v>47</v>
      </c>
      <c r="O176" s="62"/>
      <c r="P176" s="170">
        <f>O176*H176</f>
        <v>0</v>
      </c>
      <c r="Q176" s="170">
        <v>0</v>
      </c>
      <c r="R176" s="170">
        <f>Q176*H176</f>
        <v>0</v>
      </c>
      <c r="S176" s="170">
        <v>0</v>
      </c>
      <c r="T176" s="171">
        <f>S176*H176</f>
        <v>0</v>
      </c>
      <c r="U176" s="32"/>
      <c r="V176" s="32"/>
      <c r="W176" s="32"/>
      <c r="X176" s="32"/>
      <c r="Y176" s="32"/>
      <c r="Z176" s="32"/>
      <c r="AA176" s="32"/>
      <c r="AB176" s="32"/>
      <c r="AC176" s="32"/>
      <c r="AD176" s="32"/>
      <c r="AE176" s="32"/>
      <c r="AR176" s="172" t="s">
        <v>237</v>
      </c>
      <c r="AT176" s="172" t="s">
        <v>190</v>
      </c>
      <c r="AU176" s="172" t="s">
        <v>83</v>
      </c>
      <c r="AY176" s="15" t="s">
        <v>169</v>
      </c>
      <c r="BE176" s="173">
        <f>IF(N176="základní",J176,0)</f>
        <v>0</v>
      </c>
      <c r="BF176" s="173">
        <f>IF(N176="snížená",J176,0)</f>
        <v>0</v>
      </c>
      <c r="BG176" s="173">
        <f>IF(N176="zákl. přenesená",J176,0)</f>
        <v>0</v>
      </c>
      <c r="BH176" s="173">
        <f>IF(N176="sníž. přenesená",J176,0)</f>
        <v>0</v>
      </c>
      <c r="BI176" s="173">
        <f>IF(N176="nulová",J176,0)</f>
        <v>0</v>
      </c>
      <c r="BJ176" s="15" t="s">
        <v>83</v>
      </c>
      <c r="BK176" s="173">
        <f>ROUND(I176*H176,2)</f>
        <v>0</v>
      </c>
      <c r="BL176" s="15" t="s">
        <v>237</v>
      </c>
      <c r="BM176" s="172" t="s">
        <v>288</v>
      </c>
    </row>
    <row r="177" spans="1:65" s="2" customFormat="1" ht="19.5">
      <c r="A177" s="32"/>
      <c r="B177" s="33"/>
      <c r="C177" s="34"/>
      <c r="D177" s="176" t="s">
        <v>183</v>
      </c>
      <c r="E177" s="34"/>
      <c r="F177" s="186" t="s">
        <v>752</v>
      </c>
      <c r="G177" s="34"/>
      <c r="H177" s="34"/>
      <c r="I177" s="187"/>
      <c r="J177" s="34"/>
      <c r="K177" s="34"/>
      <c r="L177" s="37"/>
      <c r="M177" s="188"/>
      <c r="N177" s="189"/>
      <c r="O177" s="62"/>
      <c r="P177" s="62"/>
      <c r="Q177" s="62"/>
      <c r="R177" s="62"/>
      <c r="S177" s="62"/>
      <c r="T177" s="63"/>
      <c r="U177" s="32"/>
      <c r="V177" s="32"/>
      <c r="W177" s="32"/>
      <c r="X177" s="32"/>
      <c r="Y177" s="32"/>
      <c r="Z177" s="32"/>
      <c r="AA177" s="32"/>
      <c r="AB177" s="32"/>
      <c r="AC177" s="32"/>
      <c r="AD177" s="32"/>
      <c r="AE177" s="32"/>
      <c r="AT177" s="15" t="s">
        <v>183</v>
      </c>
      <c r="AU177" s="15" t="s">
        <v>83</v>
      </c>
    </row>
    <row r="178" spans="1:65" s="12" customFormat="1" ht="11.25">
      <c r="B178" s="174"/>
      <c r="C178" s="175"/>
      <c r="D178" s="176" t="s">
        <v>172</v>
      </c>
      <c r="E178" s="177" t="s">
        <v>35</v>
      </c>
      <c r="F178" s="178" t="s">
        <v>753</v>
      </c>
      <c r="G178" s="175"/>
      <c r="H178" s="179">
        <v>583.55799999999999</v>
      </c>
      <c r="I178" s="180"/>
      <c r="J178" s="175"/>
      <c r="K178" s="175"/>
      <c r="L178" s="181"/>
      <c r="M178" s="182"/>
      <c r="N178" s="183"/>
      <c r="O178" s="183"/>
      <c r="P178" s="183"/>
      <c r="Q178" s="183"/>
      <c r="R178" s="183"/>
      <c r="S178" s="183"/>
      <c r="T178" s="184"/>
      <c r="AT178" s="185" t="s">
        <v>172</v>
      </c>
      <c r="AU178" s="185" t="s">
        <v>83</v>
      </c>
      <c r="AV178" s="12" t="s">
        <v>85</v>
      </c>
      <c r="AW178" s="12" t="s">
        <v>37</v>
      </c>
      <c r="AX178" s="12" t="s">
        <v>83</v>
      </c>
      <c r="AY178" s="185" t="s">
        <v>169</v>
      </c>
    </row>
    <row r="179" spans="1:65" s="2" customFormat="1" ht="44.25" customHeight="1">
      <c r="A179" s="32"/>
      <c r="B179" s="33"/>
      <c r="C179" s="206" t="s">
        <v>455</v>
      </c>
      <c r="D179" s="206" t="s">
        <v>190</v>
      </c>
      <c r="E179" s="207" t="s">
        <v>292</v>
      </c>
      <c r="F179" s="208" t="s">
        <v>293</v>
      </c>
      <c r="G179" s="209" t="s">
        <v>181</v>
      </c>
      <c r="H179" s="210">
        <v>131.673</v>
      </c>
      <c r="I179" s="211"/>
      <c r="J179" s="212">
        <f>ROUND(I179*H179,2)</f>
        <v>0</v>
      </c>
      <c r="K179" s="208" t="s">
        <v>167</v>
      </c>
      <c r="L179" s="37"/>
      <c r="M179" s="213" t="s">
        <v>35</v>
      </c>
      <c r="N179" s="214" t="s">
        <v>47</v>
      </c>
      <c r="O179" s="62"/>
      <c r="P179" s="170">
        <f>O179*H179</f>
        <v>0</v>
      </c>
      <c r="Q179" s="170">
        <v>0</v>
      </c>
      <c r="R179" s="170">
        <f>Q179*H179</f>
        <v>0</v>
      </c>
      <c r="S179" s="170">
        <v>0</v>
      </c>
      <c r="T179" s="171">
        <f>S179*H179</f>
        <v>0</v>
      </c>
      <c r="U179" s="32"/>
      <c r="V179" s="32"/>
      <c r="W179" s="32"/>
      <c r="X179" s="32"/>
      <c r="Y179" s="32"/>
      <c r="Z179" s="32"/>
      <c r="AA179" s="32"/>
      <c r="AB179" s="32"/>
      <c r="AC179" s="32"/>
      <c r="AD179" s="32"/>
      <c r="AE179" s="32"/>
      <c r="AR179" s="172" t="s">
        <v>237</v>
      </c>
      <c r="AT179" s="172" t="s">
        <v>190</v>
      </c>
      <c r="AU179" s="172" t="s">
        <v>83</v>
      </c>
      <c r="AY179" s="15" t="s">
        <v>169</v>
      </c>
      <c r="BE179" s="173">
        <f>IF(N179="základní",J179,0)</f>
        <v>0</v>
      </c>
      <c r="BF179" s="173">
        <f>IF(N179="snížená",J179,0)</f>
        <v>0</v>
      </c>
      <c r="BG179" s="173">
        <f>IF(N179="zákl. přenesená",J179,0)</f>
        <v>0</v>
      </c>
      <c r="BH179" s="173">
        <f>IF(N179="sníž. přenesená",J179,0)</f>
        <v>0</v>
      </c>
      <c r="BI179" s="173">
        <f>IF(N179="nulová",J179,0)</f>
        <v>0</v>
      </c>
      <c r="BJ179" s="15" t="s">
        <v>83</v>
      </c>
      <c r="BK179" s="173">
        <f>ROUND(I179*H179,2)</f>
        <v>0</v>
      </c>
      <c r="BL179" s="15" t="s">
        <v>237</v>
      </c>
      <c r="BM179" s="172" t="s">
        <v>294</v>
      </c>
    </row>
    <row r="180" spans="1:65" s="2" customFormat="1" ht="19.5">
      <c r="A180" s="32"/>
      <c r="B180" s="33"/>
      <c r="C180" s="34"/>
      <c r="D180" s="176" t="s">
        <v>183</v>
      </c>
      <c r="E180" s="34"/>
      <c r="F180" s="186" t="s">
        <v>754</v>
      </c>
      <c r="G180" s="34"/>
      <c r="H180" s="34"/>
      <c r="I180" s="187"/>
      <c r="J180" s="34"/>
      <c r="K180" s="34"/>
      <c r="L180" s="37"/>
      <c r="M180" s="188"/>
      <c r="N180" s="189"/>
      <c r="O180" s="62"/>
      <c r="P180" s="62"/>
      <c r="Q180" s="62"/>
      <c r="R180" s="62"/>
      <c r="S180" s="62"/>
      <c r="T180" s="63"/>
      <c r="U180" s="32"/>
      <c r="V180" s="32"/>
      <c r="W180" s="32"/>
      <c r="X180" s="32"/>
      <c r="Y180" s="32"/>
      <c r="Z180" s="32"/>
      <c r="AA180" s="32"/>
      <c r="AB180" s="32"/>
      <c r="AC180" s="32"/>
      <c r="AD180" s="32"/>
      <c r="AE180" s="32"/>
      <c r="AT180" s="15" t="s">
        <v>183</v>
      </c>
      <c r="AU180" s="15" t="s">
        <v>83</v>
      </c>
    </row>
    <row r="181" spans="1:65" s="12" customFormat="1" ht="11.25">
      <c r="B181" s="174"/>
      <c r="C181" s="175"/>
      <c r="D181" s="176" t="s">
        <v>172</v>
      </c>
      <c r="E181" s="177" t="s">
        <v>35</v>
      </c>
      <c r="F181" s="178" t="s">
        <v>755</v>
      </c>
      <c r="G181" s="175"/>
      <c r="H181" s="179">
        <v>131.673</v>
      </c>
      <c r="I181" s="180"/>
      <c r="J181" s="175"/>
      <c r="K181" s="175"/>
      <c r="L181" s="181"/>
      <c r="M181" s="182"/>
      <c r="N181" s="183"/>
      <c r="O181" s="183"/>
      <c r="P181" s="183"/>
      <c r="Q181" s="183"/>
      <c r="R181" s="183"/>
      <c r="S181" s="183"/>
      <c r="T181" s="184"/>
      <c r="AT181" s="185" t="s">
        <v>172</v>
      </c>
      <c r="AU181" s="185" t="s">
        <v>83</v>
      </c>
      <c r="AV181" s="12" t="s">
        <v>85</v>
      </c>
      <c r="AW181" s="12" t="s">
        <v>37</v>
      </c>
      <c r="AX181" s="12" t="s">
        <v>83</v>
      </c>
      <c r="AY181" s="185" t="s">
        <v>169</v>
      </c>
    </row>
    <row r="182" spans="1:65" s="2" customFormat="1" ht="60">
      <c r="A182" s="32"/>
      <c r="B182" s="33"/>
      <c r="C182" s="206" t="s">
        <v>458</v>
      </c>
      <c r="D182" s="206" t="s">
        <v>190</v>
      </c>
      <c r="E182" s="207" t="s">
        <v>286</v>
      </c>
      <c r="F182" s="208" t="s">
        <v>287</v>
      </c>
      <c r="G182" s="209" t="s">
        <v>181</v>
      </c>
      <c r="H182" s="210">
        <v>131.673</v>
      </c>
      <c r="I182" s="211"/>
      <c r="J182" s="212">
        <f>ROUND(I182*H182,2)</f>
        <v>0</v>
      </c>
      <c r="K182" s="208" t="s">
        <v>167</v>
      </c>
      <c r="L182" s="37"/>
      <c r="M182" s="213" t="s">
        <v>35</v>
      </c>
      <c r="N182" s="214" t="s">
        <v>47</v>
      </c>
      <c r="O182" s="62"/>
      <c r="P182" s="170">
        <f>O182*H182</f>
        <v>0</v>
      </c>
      <c r="Q182" s="170">
        <v>0</v>
      </c>
      <c r="R182" s="170">
        <f>Q182*H182</f>
        <v>0</v>
      </c>
      <c r="S182" s="170">
        <v>0</v>
      </c>
      <c r="T182" s="171">
        <f>S182*H182</f>
        <v>0</v>
      </c>
      <c r="U182" s="32"/>
      <c r="V182" s="32"/>
      <c r="W182" s="32"/>
      <c r="X182" s="32"/>
      <c r="Y182" s="32"/>
      <c r="Z182" s="32"/>
      <c r="AA182" s="32"/>
      <c r="AB182" s="32"/>
      <c r="AC182" s="32"/>
      <c r="AD182" s="32"/>
      <c r="AE182" s="32"/>
      <c r="AR182" s="172" t="s">
        <v>237</v>
      </c>
      <c r="AT182" s="172" t="s">
        <v>190</v>
      </c>
      <c r="AU182" s="172" t="s">
        <v>83</v>
      </c>
      <c r="AY182" s="15" t="s">
        <v>169</v>
      </c>
      <c r="BE182" s="173">
        <f>IF(N182="základní",J182,0)</f>
        <v>0</v>
      </c>
      <c r="BF182" s="173">
        <f>IF(N182="snížená",J182,0)</f>
        <v>0</v>
      </c>
      <c r="BG182" s="173">
        <f>IF(N182="zákl. přenesená",J182,0)</f>
        <v>0</v>
      </c>
      <c r="BH182" s="173">
        <f>IF(N182="sníž. přenesená",J182,0)</f>
        <v>0</v>
      </c>
      <c r="BI182" s="173">
        <f>IF(N182="nulová",J182,0)</f>
        <v>0</v>
      </c>
      <c r="BJ182" s="15" t="s">
        <v>83</v>
      </c>
      <c r="BK182" s="173">
        <f>ROUND(I182*H182,2)</f>
        <v>0</v>
      </c>
      <c r="BL182" s="15" t="s">
        <v>237</v>
      </c>
      <c r="BM182" s="172" t="s">
        <v>756</v>
      </c>
    </row>
    <row r="183" spans="1:65" s="2" customFormat="1" ht="19.5">
      <c r="A183" s="32"/>
      <c r="B183" s="33"/>
      <c r="C183" s="34"/>
      <c r="D183" s="176" t="s">
        <v>183</v>
      </c>
      <c r="E183" s="34"/>
      <c r="F183" s="186" t="s">
        <v>757</v>
      </c>
      <c r="G183" s="34"/>
      <c r="H183" s="34"/>
      <c r="I183" s="187"/>
      <c r="J183" s="34"/>
      <c r="K183" s="34"/>
      <c r="L183" s="37"/>
      <c r="M183" s="188"/>
      <c r="N183" s="189"/>
      <c r="O183" s="62"/>
      <c r="P183" s="62"/>
      <c r="Q183" s="62"/>
      <c r="R183" s="62"/>
      <c r="S183" s="62"/>
      <c r="T183" s="63"/>
      <c r="U183" s="32"/>
      <c r="V183" s="32"/>
      <c r="W183" s="32"/>
      <c r="X183" s="32"/>
      <c r="Y183" s="32"/>
      <c r="Z183" s="32"/>
      <c r="AA183" s="32"/>
      <c r="AB183" s="32"/>
      <c r="AC183" s="32"/>
      <c r="AD183" s="32"/>
      <c r="AE183" s="32"/>
      <c r="AT183" s="15" t="s">
        <v>183</v>
      </c>
      <c r="AU183" s="15" t="s">
        <v>83</v>
      </c>
    </row>
    <row r="184" spans="1:65" s="12" customFormat="1" ht="11.25">
      <c r="B184" s="174"/>
      <c r="C184" s="175"/>
      <c r="D184" s="176" t="s">
        <v>172</v>
      </c>
      <c r="E184" s="177" t="s">
        <v>35</v>
      </c>
      <c r="F184" s="178" t="s">
        <v>755</v>
      </c>
      <c r="G184" s="175"/>
      <c r="H184" s="179">
        <v>131.673</v>
      </c>
      <c r="I184" s="180"/>
      <c r="J184" s="175"/>
      <c r="K184" s="175"/>
      <c r="L184" s="181"/>
      <c r="M184" s="182"/>
      <c r="N184" s="183"/>
      <c r="O184" s="183"/>
      <c r="P184" s="183"/>
      <c r="Q184" s="183"/>
      <c r="R184" s="183"/>
      <c r="S184" s="183"/>
      <c r="T184" s="184"/>
      <c r="AT184" s="185" t="s">
        <v>172</v>
      </c>
      <c r="AU184" s="185" t="s">
        <v>83</v>
      </c>
      <c r="AV184" s="12" t="s">
        <v>85</v>
      </c>
      <c r="AW184" s="12" t="s">
        <v>37</v>
      </c>
      <c r="AX184" s="12" t="s">
        <v>83</v>
      </c>
      <c r="AY184" s="185" t="s">
        <v>169</v>
      </c>
    </row>
    <row r="185" spans="1:65" s="2" customFormat="1" ht="66.75" customHeight="1">
      <c r="A185" s="32"/>
      <c r="B185" s="33"/>
      <c r="C185" s="206" t="s">
        <v>460</v>
      </c>
      <c r="D185" s="206" t="s">
        <v>190</v>
      </c>
      <c r="E185" s="207" t="s">
        <v>758</v>
      </c>
      <c r="F185" s="208" t="s">
        <v>759</v>
      </c>
      <c r="G185" s="209" t="s">
        <v>181</v>
      </c>
      <c r="H185" s="210">
        <v>57.23</v>
      </c>
      <c r="I185" s="211"/>
      <c r="J185" s="212">
        <f>ROUND(I185*H185,2)</f>
        <v>0</v>
      </c>
      <c r="K185" s="208" t="s">
        <v>167</v>
      </c>
      <c r="L185" s="37"/>
      <c r="M185" s="213" t="s">
        <v>35</v>
      </c>
      <c r="N185" s="214" t="s">
        <v>47</v>
      </c>
      <c r="O185" s="62"/>
      <c r="P185" s="170">
        <f>O185*H185</f>
        <v>0</v>
      </c>
      <c r="Q185" s="170">
        <v>0</v>
      </c>
      <c r="R185" s="170">
        <f>Q185*H185</f>
        <v>0</v>
      </c>
      <c r="S185" s="170">
        <v>0</v>
      </c>
      <c r="T185" s="171">
        <f>S185*H185</f>
        <v>0</v>
      </c>
      <c r="U185" s="32"/>
      <c r="V185" s="32"/>
      <c r="W185" s="32"/>
      <c r="X185" s="32"/>
      <c r="Y185" s="32"/>
      <c r="Z185" s="32"/>
      <c r="AA185" s="32"/>
      <c r="AB185" s="32"/>
      <c r="AC185" s="32"/>
      <c r="AD185" s="32"/>
      <c r="AE185" s="32"/>
      <c r="AR185" s="172" t="s">
        <v>237</v>
      </c>
      <c r="AT185" s="172" t="s">
        <v>190</v>
      </c>
      <c r="AU185" s="172" t="s">
        <v>83</v>
      </c>
      <c r="AY185" s="15" t="s">
        <v>169</v>
      </c>
      <c r="BE185" s="173">
        <f>IF(N185="základní",J185,0)</f>
        <v>0</v>
      </c>
      <c r="BF185" s="173">
        <f>IF(N185="snížená",J185,0)</f>
        <v>0</v>
      </c>
      <c r="BG185" s="173">
        <f>IF(N185="zákl. přenesená",J185,0)</f>
        <v>0</v>
      </c>
      <c r="BH185" s="173">
        <f>IF(N185="sníž. přenesená",J185,0)</f>
        <v>0</v>
      </c>
      <c r="BI185" s="173">
        <f>IF(N185="nulová",J185,0)</f>
        <v>0</v>
      </c>
      <c r="BJ185" s="15" t="s">
        <v>83</v>
      </c>
      <c r="BK185" s="173">
        <f>ROUND(I185*H185,2)</f>
        <v>0</v>
      </c>
      <c r="BL185" s="15" t="s">
        <v>237</v>
      </c>
      <c r="BM185" s="172" t="s">
        <v>760</v>
      </c>
    </row>
    <row r="186" spans="1:65" s="2" customFormat="1" ht="19.5">
      <c r="A186" s="32"/>
      <c r="B186" s="33"/>
      <c r="C186" s="34"/>
      <c r="D186" s="176" t="s">
        <v>183</v>
      </c>
      <c r="E186" s="34"/>
      <c r="F186" s="186" t="s">
        <v>761</v>
      </c>
      <c r="G186" s="34"/>
      <c r="H186" s="34"/>
      <c r="I186" s="187"/>
      <c r="J186" s="34"/>
      <c r="K186" s="34"/>
      <c r="L186" s="37"/>
      <c r="M186" s="188"/>
      <c r="N186" s="189"/>
      <c r="O186" s="62"/>
      <c r="P186" s="62"/>
      <c r="Q186" s="62"/>
      <c r="R186" s="62"/>
      <c r="S186" s="62"/>
      <c r="T186" s="63"/>
      <c r="U186" s="32"/>
      <c r="V186" s="32"/>
      <c r="W186" s="32"/>
      <c r="X186" s="32"/>
      <c r="Y186" s="32"/>
      <c r="Z186" s="32"/>
      <c r="AA186" s="32"/>
      <c r="AB186" s="32"/>
      <c r="AC186" s="32"/>
      <c r="AD186" s="32"/>
      <c r="AE186" s="32"/>
      <c r="AT186" s="15" t="s">
        <v>183</v>
      </c>
      <c r="AU186" s="15" t="s">
        <v>83</v>
      </c>
    </row>
    <row r="187" spans="1:65" s="12" customFormat="1" ht="11.25">
      <c r="B187" s="174"/>
      <c r="C187" s="175"/>
      <c r="D187" s="176" t="s">
        <v>172</v>
      </c>
      <c r="E187" s="177" t="s">
        <v>35</v>
      </c>
      <c r="F187" s="178" t="s">
        <v>762</v>
      </c>
      <c r="G187" s="175"/>
      <c r="H187" s="179">
        <v>57.23</v>
      </c>
      <c r="I187" s="180"/>
      <c r="J187" s="175"/>
      <c r="K187" s="175"/>
      <c r="L187" s="181"/>
      <c r="M187" s="182"/>
      <c r="N187" s="183"/>
      <c r="O187" s="183"/>
      <c r="P187" s="183"/>
      <c r="Q187" s="183"/>
      <c r="R187" s="183"/>
      <c r="S187" s="183"/>
      <c r="T187" s="184"/>
      <c r="AT187" s="185" t="s">
        <v>172</v>
      </c>
      <c r="AU187" s="185" t="s">
        <v>83</v>
      </c>
      <c r="AV187" s="12" t="s">
        <v>85</v>
      </c>
      <c r="AW187" s="12" t="s">
        <v>37</v>
      </c>
      <c r="AX187" s="12" t="s">
        <v>83</v>
      </c>
      <c r="AY187" s="185" t="s">
        <v>169</v>
      </c>
    </row>
    <row r="188" spans="1:65" s="2" customFormat="1" ht="60">
      <c r="A188" s="32"/>
      <c r="B188" s="33"/>
      <c r="C188" s="206" t="s">
        <v>464</v>
      </c>
      <c r="D188" s="206" t="s">
        <v>190</v>
      </c>
      <c r="E188" s="207" t="s">
        <v>264</v>
      </c>
      <c r="F188" s="208" t="s">
        <v>265</v>
      </c>
      <c r="G188" s="209" t="s">
        <v>181</v>
      </c>
      <c r="H188" s="210">
        <v>249.71299999999999</v>
      </c>
      <c r="I188" s="211"/>
      <c r="J188" s="212">
        <f>ROUND(I188*H188,2)</f>
        <v>0</v>
      </c>
      <c r="K188" s="208" t="s">
        <v>167</v>
      </c>
      <c r="L188" s="37"/>
      <c r="M188" s="213" t="s">
        <v>35</v>
      </c>
      <c r="N188" s="214" t="s">
        <v>47</v>
      </c>
      <c r="O188" s="62"/>
      <c r="P188" s="170">
        <f>O188*H188</f>
        <v>0</v>
      </c>
      <c r="Q188" s="170">
        <v>0</v>
      </c>
      <c r="R188" s="170">
        <f>Q188*H188</f>
        <v>0</v>
      </c>
      <c r="S188" s="170">
        <v>0</v>
      </c>
      <c r="T188" s="171">
        <f>S188*H188</f>
        <v>0</v>
      </c>
      <c r="U188" s="32"/>
      <c r="V188" s="32"/>
      <c r="W188" s="32"/>
      <c r="X188" s="32"/>
      <c r="Y188" s="32"/>
      <c r="Z188" s="32"/>
      <c r="AA188" s="32"/>
      <c r="AB188" s="32"/>
      <c r="AC188" s="32"/>
      <c r="AD188" s="32"/>
      <c r="AE188" s="32"/>
      <c r="AR188" s="172" t="s">
        <v>237</v>
      </c>
      <c r="AT188" s="172" t="s">
        <v>190</v>
      </c>
      <c r="AU188" s="172" t="s">
        <v>83</v>
      </c>
      <c r="AY188" s="15" t="s">
        <v>169</v>
      </c>
      <c r="BE188" s="173">
        <f>IF(N188="základní",J188,0)</f>
        <v>0</v>
      </c>
      <c r="BF188" s="173">
        <f>IF(N188="snížená",J188,0)</f>
        <v>0</v>
      </c>
      <c r="BG188" s="173">
        <f>IF(N188="zákl. přenesená",J188,0)</f>
        <v>0</v>
      </c>
      <c r="BH188" s="173">
        <f>IF(N188="sníž. přenesená",J188,0)</f>
        <v>0</v>
      </c>
      <c r="BI188" s="173">
        <f>IF(N188="nulová",J188,0)</f>
        <v>0</v>
      </c>
      <c r="BJ188" s="15" t="s">
        <v>83</v>
      </c>
      <c r="BK188" s="173">
        <f>ROUND(I188*H188,2)</f>
        <v>0</v>
      </c>
      <c r="BL188" s="15" t="s">
        <v>237</v>
      </c>
      <c r="BM188" s="172" t="s">
        <v>302</v>
      </c>
    </row>
    <row r="189" spans="1:65" s="2" customFormat="1" ht="19.5">
      <c r="A189" s="32"/>
      <c r="B189" s="33"/>
      <c r="C189" s="34"/>
      <c r="D189" s="176" t="s">
        <v>183</v>
      </c>
      <c r="E189" s="34"/>
      <c r="F189" s="186" t="s">
        <v>763</v>
      </c>
      <c r="G189" s="34"/>
      <c r="H189" s="34"/>
      <c r="I189" s="187"/>
      <c r="J189" s="34"/>
      <c r="K189" s="34"/>
      <c r="L189" s="37"/>
      <c r="M189" s="188"/>
      <c r="N189" s="189"/>
      <c r="O189" s="62"/>
      <c r="P189" s="62"/>
      <c r="Q189" s="62"/>
      <c r="R189" s="62"/>
      <c r="S189" s="62"/>
      <c r="T189" s="63"/>
      <c r="U189" s="32"/>
      <c r="V189" s="32"/>
      <c r="W189" s="32"/>
      <c r="X189" s="32"/>
      <c r="Y189" s="32"/>
      <c r="Z189" s="32"/>
      <c r="AA189" s="32"/>
      <c r="AB189" s="32"/>
      <c r="AC189" s="32"/>
      <c r="AD189" s="32"/>
      <c r="AE189" s="32"/>
      <c r="AT189" s="15" t="s">
        <v>183</v>
      </c>
      <c r="AU189" s="15" t="s">
        <v>83</v>
      </c>
    </row>
    <row r="190" spans="1:65" s="12" customFormat="1" ht="11.25">
      <c r="B190" s="174"/>
      <c r="C190" s="175"/>
      <c r="D190" s="176" t="s">
        <v>172</v>
      </c>
      <c r="E190" s="177" t="s">
        <v>35</v>
      </c>
      <c r="F190" s="178" t="s">
        <v>764</v>
      </c>
      <c r="G190" s="175"/>
      <c r="H190" s="179">
        <v>249.71299999999999</v>
      </c>
      <c r="I190" s="180"/>
      <c r="J190" s="175"/>
      <c r="K190" s="175"/>
      <c r="L190" s="181"/>
      <c r="M190" s="182"/>
      <c r="N190" s="183"/>
      <c r="O190" s="183"/>
      <c r="P190" s="183"/>
      <c r="Q190" s="183"/>
      <c r="R190" s="183"/>
      <c r="S190" s="183"/>
      <c r="T190" s="184"/>
      <c r="AT190" s="185" t="s">
        <v>172</v>
      </c>
      <c r="AU190" s="185" t="s">
        <v>83</v>
      </c>
      <c r="AV190" s="12" t="s">
        <v>85</v>
      </c>
      <c r="AW190" s="12" t="s">
        <v>37</v>
      </c>
      <c r="AX190" s="12" t="s">
        <v>83</v>
      </c>
      <c r="AY190" s="185" t="s">
        <v>169</v>
      </c>
    </row>
    <row r="191" spans="1:65" s="2" customFormat="1" ht="48">
      <c r="A191" s="32"/>
      <c r="B191" s="33"/>
      <c r="C191" s="206" t="s">
        <v>467</v>
      </c>
      <c r="D191" s="206" t="s">
        <v>190</v>
      </c>
      <c r="E191" s="207" t="s">
        <v>484</v>
      </c>
      <c r="F191" s="208" t="s">
        <v>485</v>
      </c>
      <c r="G191" s="209" t="s">
        <v>181</v>
      </c>
      <c r="H191" s="210">
        <v>220.4</v>
      </c>
      <c r="I191" s="211"/>
      <c r="J191" s="212">
        <f>ROUND(I191*H191,2)</f>
        <v>0</v>
      </c>
      <c r="K191" s="208" t="s">
        <v>167</v>
      </c>
      <c r="L191" s="37"/>
      <c r="M191" s="213" t="s">
        <v>35</v>
      </c>
      <c r="N191" s="214" t="s">
        <v>47</v>
      </c>
      <c r="O191" s="62"/>
      <c r="P191" s="170">
        <f>O191*H191</f>
        <v>0</v>
      </c>
      <c r="Q191" s="170">
        <v>0</v>
      </c>
      <c r="R191" s="170">
        <f>Q191*H191</f>
        <v>0</v>
      </c>
      <c r="S191" s="170">
        <v>0</v>
      </c>
      <c r="T191" s="171">
        <f>S191*H191</f>
        <v>0</v>
      </c>
      <c r="U191" s="32"/>
      <c r="V191" s="32"/>
      <c r="W191" s="32"/>
      <c r="X191" s="32"/>
      <c r="Y191" s="32"/>
      <c r="Z191" s="32"/>
      <c r="AA191" s="32"/>
      <c r="AB191" s="32"/>
      <c r="AC191" s="32"/>
      <c r="AD191" s="32"/>
      <c r="AE191" s="32"/>
      <c r="AR191" s="172" t="s">
        <v>237</v>
      </c>
      <c r="AT191" s="172" t="s">
        <v>190</v>
      </c>
      <c r="AU191" s="172" t="s">
        <v>83</v>
      </c>
      <c r="AY191" s="15" t="s">
        <v>169</v>
      </c>
      <c r="BE191" s="173">
        <f>IF(N191="základní",J191,0)</f>
        <v>0</v>
      </c>
      <c r="BF191" s="173">
        <f>IF(N191="snížená",J191,0)</f>
        <v>0</v>
      </c>
      <c r="BG191" s="173">
        <f>IF(N191="zákl. přenesená",J191,0)</f>
        <v>0</v>
      </c>
      <c r="BH191" s="173">
        <f>IF(N191="sníž. přenesená",J191,0)</f>
        <v>0</v>
      </c>
      <c r="BI191" s="173">
        <f>IF(N191="nulová",J191,0)</f>
        <v>0</v>
      </c>
      <c r="BJ191" s="15" t="s">
        <v>83</v>
      </c>
      <c r="BK191" s="173">
        <f>ROUND(I191*H191,2)</f>
        <v>0</v>
      </c>
      <c r="BL191" s="15" t="s">
        <v>237</v>
      </c>
      <c r="BM191" s="172" t="s">
        <v>765</v>
      </c>
    </row>
    <row r="192" spans="1:65" s="2" customFormat="1" ht="19.5">
      <c r="A192" s="32"/>
      <c r="B192" s="33"/>
      <c r="C192" s="34"/>
      <c r="D192" s="176" t="s">
        <v>183</v>
      </c>
      <c r="E192" s="34"/>
      <c r="F192" s="186" t="s">
        <v>766</v>
      </c>
      <c r="G192" s="34"/>
      <c r="H192" s="34"/>
      <c r="I192" s="187"/>
      <c r="J192" s="34"/>
      <c r="K192" s="34"/>
      <c r="L192" s="37"/>
      <c r="M192" s="188"/>
      <c r="N192" s="189"/>
      <c r="O192" s="62"/>
      <c r="P192" s="62"/>
      <c r="Q192" s="62"/>
      <c r="R192" s="62"/>
      <c r="S192" s="62"/>
      <c r="T192" s="63"/>
      <c r="U192" s="32"/>
      <c r="V192" s="32"/>
      <c r="W192" s="32"/>
      <c r="X192" s="32"/>
      <c r="Y192" s="32"/>
      <c r="Z192" s="32"/>
      <c r="AA192" s="32"/>
      <c r="AB192" s="32"/>
      <c r="AC192" s="32"/>
      <c r="AD192" s="32"/>
      <c r="AE192" s="32"/>
      <c r="AT192" s="15" t="s">
        <v>183</v>
      </c>
      <c r="AU192" s="15" t="s">
        <v>83</v>
      </c>
    </row>
    <row r="193" spans="1:65" s="12" customFormat="1" ht="11.25">
      <c r="B193" s="174"/>
      <c r="C193" s="175"/>
      <c r="D193" s="176" t="s">
        <v>172</v>
      </c>
      <c r="E193" s="177" t="s">
        <v>35</v>
      </c>
      <c r="F193" s="178" t="s">
        <v>767</v>
      </c>
      <c r="G193" s="175"/>
      <c r="H193" s="179">
        <v>220.4</v>
      </c>
      <c r="I193" s="180"/>
      <c r="J193" s="175"/>
      <c r="K193" s="175"/>
      <c r="L193" s="181"/>
      <c r="M193" s="182"/>
      <c r="N193" s="183"/>
      <c r="O193" s="183"/>
      <c r="P193" s="183"/>
      <c r="Q193" s="183"/>
      <c r="R193" s="183"/>
      <c r="S193" s="183"/>
      <c r="T193" s="184"/>
      <c r="AT193" s="185" t="s">
        <v>172</v>
      </c>
      <c r="AU193" s="185" t="s">
        <v>83</v>
      </c>
      <c r="AV193" s="12" t="s">
        <v>85</v>
      </c>
      <c r="AW193" s="12" t="s">
        <v>37</v>
      </c>
      <c r="AX193" s="12" t="s">
        <v>83</v>
      </c>
      <c r="AY193" s="185" t="s">
        <v>169</v>
      </c>
    </row>
    <row r="194" spans="1:65" s="2" customFormat="1" ht="48">
      <c r="A194" s="32"/>
      <c r="B194" s="33"/>
      <c r="C194" s="206" t="s">
        <v>471</v>
      </c>
      <c r="D194" s="206" t="s">
        <v>190</v>
      </c>
      <c r="E194" s="207" t="s">
        <v>609</v>
      </c>
      <c r="F194" s="208" t="s">
        <v>610</v>
      </c>
      <c r="G194" s="209" t="s">
        <v>181</v>
      </c>
      <c r="H194" s="210">
        <v>57.23</v>
      </c>
      <c r="I194" s="211"/>
      <c r="J194" s="212">
        <f>ROUND(I194*H194,2)</f>
        <v>0</v>
      </c>
      <c r="K194" s="208" t="s">
        <v>167</v>
      </c>
      <c r="L194" s="37"/>
      <c r="M194" s="213" t="s">
        <v>35</v>
      </c>
      <c r="N194" s="214" t="s">
        <v>47</v>
      </c>
      <c r="O194" s="62"/>
      <c r="P194" s="170">
        <f>O194*H194</f>
        <v>0</v>
      </c>
      <c r="Q194" s="170">
        <v>0</v>
      </c>
      <c r="R194" s="170">
        <f>Q194*H194</f>
        <v>0</v>
      </c>
      <c r="S194" s="170">
        <v>0</v>
      </c>
      <c r="T194" s="171">
        <f>S194*H194</f>
        <v>0</v>
      </c>
      <c r="U194" s="32"/>
      <c r="V194" s="32"/>
      <c r="W194" s="32"/>
      <c r="X194" s="32"/>
      <c r="Y194" s="32"/>
      <c r="Z194" s="32"/>
      <c r="AA194" s="32"/>
      <c r="AB194" s="32"/>
      <c r="AC194" s="32"/>
      <c r="AD194" s="32"/>
      <c r="AE194" s="32"/>
      <c r="AR194" s="172" t="s">
        <v>237</v>
      </c>
      <c r="AT194" s="172" t="s">
        <v>190</v>
      </c>
      <c r="AU194" s="172" t="s">
        <v>83</v>
      </c>
      <c r="AY194" s="15" t="s">
        <v>169</v>
      </c>
      <c r="BE194" s="173">
        <f>IF(N194="základní",J194,0)</f>
        <v>0</v>
      </c>
      <c r="BF194" s="173">
        <f>IF(N194="snížená",J194,0)</f>
        <v>0</v>
      </c>
      <c r="BG194" s="173">
        <f>IF(N194="zákl. přenesená",J194,0)</f>
        <v>0</v>
      </c>
      <c r="BH194" s="173">
        <f>IF(N194="sníž. přenesená",J194,0)</f>
        <v>0</v>
      </c>
      <c r="BI194" s="173">
        <f>IF(N194="nulová",J194,0)</f>
        <v>0</v>
      </c>
      <c r="BJ194" s="15" t="s">
        <v>83</v>
      </c>
      <c r="BK194" s="173">
        <f>ROUND(I194*H194,2)</f>
        <v>0</v>
      </c>
      <c r="BL194" s="15" t="s">
        <v>237</v>
      </c>
      <c r="BM194" s="172" t="s">
        <v>768</v>
      </c>
    </row>
    <row r="195" spans="1:65" s="12" customFormat="1" ht="11.25">
      <c r="B195" s="174"/>
      <c r="C195" s="175"/>
      <c r="D195" s="176" t="s">
        <v>172</v>
      </c>
      <c r="E195" s="177" t="s">
        <v>35</v>
      </c>
      <c r="F195" s="178" t="s">
        <v>769</v>
      </c>
      <c r="G195" s="175"/>
      <c r="H195" s="179">
        <v>57.23</v>
      </c>
      <c r="I195" s="180"/>
      <c r="J195" s="175"/>
      <c r="K195" s="175"/>
      <c r="L195" s="181"/>
      <c r="M195" s="182"/>
      <c r="N195" s="183"/>
      <c r="O195" s="183"/>
      <c r="P195" s="183"/>
      <c r="Q195" s="183"/>
      <c r="R195" s="183"/>
      <c r="S195" s="183"/>
      <c r="T195" s="184"/>
      <c r="AT195" s="185" t="s">
        <v>172</v>
      </c>
      <c r="AU195" s="185" t="s">
        <v>83</v>
      </c>
      <c r="AV195" s="12" t="s">
        <v>85</v>
      </c>
      <c r="AW195" s="12" t="s">
        <v>37</v>
      </c>
      <c r="AX195" s="12" t="s">
        <v>83</v>
      </c>
      <c r="AY195" s="185" t="s">
        <v>169</v>
      </c>
    </row>
    <row r="196" spans="1:65" s="2" customFormat="1" ht="48">
      <c r="A196" s="32"/>
      <c r="B196" s="33"/>
      <c r="C196" s="206" t="s">
        <v>477</v>
      </c>
      <c r="D196" s="206" t="s">
        <v>190</v>
      </c>
      <c r="E196" s="207" t="s">
        <v>603</v>
      </c>
      <c r="F196" s="208" t="s">
        <v>604</v>
      </c>
      <c r="G196" s="209" t="s">
        <v>181</v>
      </c>
      <c r="H196" s="210">
        <v>28</v>
      </c>
      <c r="I196" s="211"/>
      <c r="J196" s="212">
        <f>ROUND(I196*H196,2)</f>
        <v>0</v>
      </c>
      <c r="K196" s="208" t="s">
        <v>167</v>
      </c>
      <c r="L196" s="37"/>
      <c r="M196" s="213" t="s">
        <v>35</v>
      </c>
      <c r="N196" s="214" t="s">
        <v>47</v>
      </c>
      <c r="O196" s="62"/>
      <c r="P196" s="170">
        <f>O196*H196</f>
        <v>0</v>
      </c>
      <c r="Q196" s="170">
        <v>0.15</v>
      </c>
      <c r="R196" s="170">
        <f>Q196*H196</f>
        <v>4.2</v>
      </c>
      <c r="S196" s="170">
        <v>0</v>
      </c>
      <c r="T196" s="171">
        <f>S196*H196</f>
        <v>0</v>
      </c>
      <c r="U196" s="32"/>
      <c r="V196" s="32"/>
      <c r="W196" s="32"/>
      <c r="X196" s="32"/>
      <c r="Y196" s="32"/>
      <c r="Z196" s="32"/>
      <c r="AA196" s="32"/>
      <c r="AB196" s="32"/>
      <c r="AC196" s="32"/>
      <c r="AD196" s="32"/>
      <c r="AE196" s="32"/>
      <c r="AR196" s="172" t="s">
        <v>237</v>
      </c>
      <c r="AT196" s="172" t="s">
        <v>190</v>
      </c>
      <c r="AU196" s="172" t="s">
        <v>83</v>
      </c>
      <c r="AY196" s="15" t="s">
        <v>169</v>
      </c>
      <c r="BE196" s="173">
        <f>IF(N196="základní",J196,0)</f>
        <v>0</v>
      </c>
      <c r="BF196" s="173">
        <f>IF(N196="snížená",J196,0)</f>
        <v>0</v>
      </c>
      <c r="BG196" s="173">
        <f>IF(N196="zákl. přenesená",J196,0)</f>
        <v>0</v>
      </c>
      <c r="BH196" s="173">
        <f>IF(N196="sníž. přenesená",J196,0)</f>
        <v>0</v>
      </c>
      <c r="BI196" s="173">
        <f>IF(N196="nulová",J196,0)</f>
        <v>0</v>
      </c>
      <c r="BJ196" s="15" t="s">
        <v>83</v>
      </c>
      <c r="BK196" s="173">
        <f>ROUND(I196*H196,2)</f>
        <v>0</v>
      </c>
      <c r="BL196" s="15" t="s">
        <v>237</v>
      </c>
      <c r="BM196" s="172" t="s">
        <v>770</v>
      </c>
    </row>
    <row r="197" spans="1:65" s="2" customFormat="1" ht="19.5">
      <c r="A197" s="32"/>
      <c r="B197" s="33"/>
      <c r="C197" s="34"/>
      <c r="D197" s="176" t="s">
        <v>183</v>
      </c>
      <c r="E197" s="34"/>
      <c r="F197" s="186" t="s">
        <v>771</v>
      </c>
      <c r="G197" s="34"/>
      <c r="H197" s="34"/>
      <c r="I197" s="187"/>
      <c r="J197" s="34"/>
      <c r="K197" s="34"/>
      <c r="L197" s="37"/>
      <c r="M197" s="188"/>
      <c r="N197" s="189"/>
      <c r="O197" s="62"/>
      <c r="P197" s="62"/>
      <c r="Q197" s="62"/>
      <c r="R197" s="62"/>
      <c r="S197" s="62"/>
      <c r="T197" s="63"/>
      <c r="U197" s="32"/>
      <c r="V197" s="32"/>
      <c r="W197" s="32"/>
      <c r="X197" s="32"/>
      <c r="Y197" s="32"/>
      <c r="Z197" s="32"/>
      <c r="AA197" s="32"/>
      <c r="AB197" s="32"/>
      <c r="AC197" s="32"/>
      <c r="AD197" s="32"/>
      <c r="AE197" s="32"/>
      <c r="AT197" s="15" t="s">
        <v>183</v>
      </c>
      <c r="AU197" s="15" t="s">
        <v>83</v>
      </c>
    </row>
    <row r="198" spans="1:65" s="12" customFormat="1" ht="11.25">
      <c r="B198" s="174"/>
      <c r="C198" s="175"/>
      <c r="D198" s="176" t="s">
        <v>172</v>
      </c>
      <c r="E198" s="177" t="s">
        <v>35</v>
      </c>
      <c r="F198" s="178" t="s">
        <v>675</v>
      </c>
      <c r="G198" s="175"/>
      <c r="H198" s="179">
        <v>28</v>
      </c>
      <c r="I198" s="180"/>
      <c r="J198" s="175"/>
      <c r="K198" s="175"/>
      <c r="L198" s="181"/>
      <c r="M198" s="182"/>
      <c r="N198" s="183"/>
      <c r="O198" s="183"/>
      <c r="P198" s="183"/>
      <c r="Q198" s="183"/>
      <c r="R198" s="183"/>
      <c r="S198" s="183"/>
      <c r="T198" s="184"/>
      <c r="AT198" s="185" t="s">
        <v>172</v>
      </c>
      <c r="AU198" s="185" t="s">
        <v>83</v>
      </c>
      <c r="AV198" s="12" t="s">
        <v>85</v>
      </c>
      <c r="AW198" s="12" t="s">
        <v>37</v>
      </c>
      <c r="AX198" s="12" t="s">
        <v>83</v>
      </c>
      <c r="AY198" s="185" t="s">
        <v>169</v>
      </c>
    </row>
    <row r="199" spans="1:65" s="2" customFormat="1" ht="44.25" customHeight="1">
      <c r="A199" s="32"/>
      <c r="B199" s="33"/>
      <c r="C199" s="206" t="s">
        <v>483</v>
      </c>
      <c r="D199" s="206" t="s">
        <v>190</v>
      </c>
      <c r="E199" s="207" t="s">
        <v>306</v>
      </c>
      <c r="F199" s="208" t="s">
        <v>307</v>
      </c>
      <c r="G199" s="209" t="s">
        <v>181</v>
      </c>
      <c r="H199" s="210">
        <v>1.3129999999999999</v>
      </c>
      <c r="I199" s="211"/>
      <c r="J199" s="212">
        <f>ROUND(I199*H199,2)</f>
        <v>0</v>
      </c>
      <c r="K199" s="208" t="s">
        <v>167</v>
      </c>
      <c r="L199" s="37"/>
      <c r="M199" s="213" t="s">
        <v>35</v>
      </c>
      <c r="N199" s="214" t="s">
        <v>47</v>
      </c>
      <c r="O199" s="62"/>
      <c r="P199" s="170">
        <f>O199*H199</f>
        <v>0</v>
      </c>
      <c r="Q199" s="170">
        <v>0</v>
      </c>
      <c r="R199" s="170">
        <f>Q199*H199</f>
        <v>0</v>
      </c>
      <c r="S199" s="170">
        <v>0</v>
      </c>
      <c r="T199" s="171">
        <f>S199*H199</f>
        <v>0</v>
      </c>
      <c r="U199" s="32"/>
      <c r="V199" s="32"/>
      <c r="W199" s="32"/>
      <c r="X199" s="32"/>
      <c r="Y199" s="32"/>
      <c r="Z199" s="32"/>
      <c r="AA199" s="32"/>
      <c r="AB199" s="32"/>
      <c r="AC199" s="32"/>
      <c r="AD199" s="32"/>
      <c r="AE199" s="32"/>
      <c r="AR199" s="172" t="s">
        <v>237</v>
      </c>
      <c r="AT199" s="172" t="s">
        <v>190</v>
      </c>
      <c r="AU199" s="172" t="s">
        <v>83</v>
      </c>
      <c r="AY199" s="15" t="s">
        <v>169</v>
      </c>
      <c r="BE199" s="173">
        <f>IF(N199="základní",J199,0)</f>
        <v>0</v>
      </c>
      <c r="BF199" s="173">
        <f>IF(N199="snížená",J199,0)</f>
        <v>0</v>
      </c>
      <c r="BG199" s="173">
        <f>IF(N199="zákl. přenesená",J199,0)</f>
        <v>0</v>
      </c>
      <c r="BH199" s="173">
        <f>IF(N199="sníž. přenesená",J199,0)</f>
        <v>0</v>
      </c>
      <c r="BI199" s="173">
        <f>IF(N199="nulová",J199,0)</f>
        <v>0</v>
      </c>
      <c r="BJ199" s="15" t="s">
        <v>83</v>
      </c>
      <c r="BK199" s="173">
        <f>ROUND(I199*H199,2)</f>
        <v>0</v>
      </c>
      <c r="BL199" s="15" t="s">
        <v>237</v>
      </c>
      <c r="BM199" s="172" t="s">
        <v>308</v>
      </c>
    </row>
    <row r="200" spans="1:65" s="12" customFormat="1" ht="11.25">
      <c r="B200" s="174"/>
      <c r="C200" s="175"/>
      <c r="D200" s="176" t="s">
        <v>172</v>
      </c>
      <c r="E200" s="177" t="s">
        <v>35</v>
      </c>
      <c r="F200" s="178" t="s">
        <v>772</v>
      </c>
      <c r="G200" s="175"/>
      <c r="H200" s="179">
        <v>1.3129999999999999</v>
      </c>
      <c r="I200" s="180"/>
      <c r="J200" s="175"/>
      <c r="K200" s="175"/>
      <c r="L200" s="181"/>
      <c r="M200" s="215"/>
      <c r="N200" s="216"/>
      <c r="O200" s="216"/>
      <c r="P200" s="216"/>
      <c r="Q200" s="216"/>
      <c r="R200" s="216"/>
      <c r="S200" s="216"/>
      <c r="T200" s="217"/>
      <c r="AT200" s="185" t="s">
        <v>172</v>
      </c>
      <c r="AU200" s="185" t="s">
        <v>83</v>
      </c>
      <c r="AV200" s="12" t="s">
        <v>85</v>
      </c>
      <c r="AW200" s="12" t="s">
        <v>37</v>
      </c>
      <c r="AX200" s="12" t="s">
        <v>83</v>
      </c>
      <c r="AY200" s="185" t="s">
        <v>169</v>
      </c>
    </row>
    <row r="201" spans="1:65" s="2" customFormat="1" ht="6.95" customHeight="1">
      <c r="A201" s="32"/>
      <c r="B201" s="45"/>
      <c r="C201" s="46"/>
      <c r="D201" s="46"/>
      <c r="E201" s="46"/>
      <c r="F201" s="46"/>
      <c r="G201" s="46"/>
      <c r="H201" s="46"/>
      <c r="I201" s="46"/>
      <c r="J201" s="46"/>
      <c r="K201" s="46"/>
      <c r="L201" s="37"/>
      <c r="M201" s="32"/>
      <c r="O201" s="32"/>
      <c r="P201" s="32"/>
      <c r="Q201" s="32"/>
      <c r="R201" s="32"/>
      <c r="S201" s="32"/>
      <c r="T201" s="32"/>
      <c r="U201" s="32"/>
      <c r="V201" s="32"/>
      <c r="W201" s="32"/>
      <c r="X201" s="32"/>
      <c r="Y201" s="32"/>
      <c r="Z201" s="32"/>
      <c r="AA201" s="32"/>
      <c r="AB201" s="32"/>
      <c r="AC201" s="32"/>
      <c r="AD201" s="32"/>
      <c r="AE201" s="32"/>
    </row>
  </sheetData>
  <sheetProtection algorithmName="SHA-512" hashValue="jZQWRKTuK2VWJHLC93vYYlfRBtiY3H63y7vEd8+uMejzoneOA2UXTkmH0z8m0YcGeUfsZZwKdoOCMDahkPTM9w==" saltValue="W2+3uba5nCpJC8/j3YLvtuDQwwFzXyhLFW1SNQqjvykdo7YIGdCz+fCjk/L2cuH01yyZHHlm+GQkB5WsYcdr7g==" spinCount="100000" sheet="1" objects="1" scenarios="1" formatColumns="0" formatRows="0" autoFilter="0"/>
  <autoFilter ref="C87:K20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5"/>
  <sheetViews>
    <sheetView showGridLines="0" topLeftCell="A81" workbookViewId="0">
      <selection activeCell="I92" sqref="I92"/>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0"/>
      <c r="M2" s="250"/>
      <c r="N2" s="250"/>
      <c r="O2" s="250"/>
      <c r="P2" s="250"/>
      <c r="Q2" s="250"/>
      <c r="R2" s="250"/>
      <c r="S2" s="250"/>
      <c r="T2" s="250"/>
      <c r="U2" s="250"/>
      <c r="V2" s="250"/>
      <c r="AT2" s="15" t="s">
        <v>128</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135</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26.25" hidden="1" customHeight="1">
      <c r="B7" s="18"/>
      <c r="E7" s="267" t="str">
        <f>'Rekapitulace stavby'!K6</f>
        <v>Oprava kolejí a výhybek v úseku Veselí nad Lužnicí - J. Hradec na trati Veselí nad Lužnicí - H. Cerekev</v>
      </c>
      <c r="F7" s="268"/>
      <c r="G7" s="268"/>
      <c r="H7" s="268"/>
      <c r="L7" s="18"/>
    </row>
    <row r="8" spans="1:46" s="1" customFormat="1" ht="12" hidden="1" customHeight="1">
      <c r="B8" s="18"/>
      <c r="D8" s="110" t="s">
        <v>136</v>
      </c>
      <c r="L8" s="18"/>
    </row>
    <row r="9" spans="1:46" s="2" customFormat="1" ht="16.5" hidden="1" customHeight="1">
      <c r="A9" s="32"/>
      <c r="B9" s="37"/>
      <c r="C9" s="32"/>
      <c r="D9" s="32"/>
      <c r="E9" s="267" t="s">
        <v>668</v>
      </c>
      <c r="F9" s="269"/>
      <c r="G9" s="269"/>
      <c r="H9" s="269"/>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138</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0" t="s">
        <v>773</v>
      </c>
      <c r="F11" s="269"/>
      <c r="G11" s="269"/>
      <c r="H11" s="269"/>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670</v>
      </c>
      <c r="G14" s="32"/>
      <c r="H14" s="32"/>
      <c r="I14" s="110" t="s">
        <v>24</v>
      </c>
      <c r="J14" s="112" t="str">
        <f>'Rekapitulace stavby'!AN8</f>
        <v>29. 4. 2021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141</v>
      </c>
      <c r="F17" s="32"/>
      <c r="G17" s="32"/>
      <c r="H17" s="32"/>
      <c r="I17" s="110" t="s">
        <v>30</v>
      </c>
      <c r="J17" s="101" t="s">
        <v>142</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1" t="str">
        <f>'Rekapitulace stavby'!E14</f>
        <v>Vyplň údaj</v>
      </c>
      <c r="F20" s="272"/>
      <c r="G20" s="272"/>
      <c r="H20" s="272"/>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3" t="s">
        <v>35</v>
      </c>
      <c r="F29" s="273"/>
      <c r="G29" s="273"/>
      <c r="H29" s="273"/>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ROUND(J85,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ROUND((SUM(BE85:BE94)),  2)</f>
        <v>0</v>
      </c>
      <c r="G35" s="32"/>
      <c r="H35" s="32"/>
      <c r="I35" s="122">
        <v>0.21</v>
      </c>
      <c r="J35" s="121">
        <f>ROUND(((SUM(BE85:BE94))*I35),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ROUND((SUM(BF85:BF94)),  2)</f>
        <v>0</v>
      </c>
      <c r="G36" s="32"/>
      <c r="H36" s="32"/>
      <c r="I36" s="122">
        <v>0.15</v>
      </c>
      <c r="J36" s="121">
        <f>ROUND(((SUM(BF85:BF94))*I36),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ROUND((SUM(BG85:BG94)),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ROUND((SUM(BH85:BH94)),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ROUND((SUM(BI85:BI94)),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143</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26.25" hidden="1" customHeight="1">
      <c r="A50" s="32"/>
      <c r="B50" s="33"/>
      <c r="C50" s="34"/>
      <c r="D50" s="34"/>
      <c r="E50" s="274" t="str">
        <f>E7</f>
        <v>Oprava kolejí a výhybek v úseku Veselí nad Lužnicí - J. Hradec na trati Veselí nad Lužnicí - H. Cerekev</v>
      </c>
      <c r="F50" s="275"/>
      <c r="G50" s="275"/>
      <c r="H50" s="275"/>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136</v>
      </c>
      <c r="D51" s="20"/>
      <c r="E51" s="20"/>
      <c r="F51" s="20"/>
      <c r="G51" s="20"/>
      <c r="H51" s="20"/>
      <c r="I51" s="20"/>
      <c r="J51" s="20"/>
      <c r="K51" s="20"/>
      <c r="L51" s="18"/>
    </row>
    <row r="52" spans="1:47" s="2" customFormat="1" ht="16.5" hidden="1" customHeight="1">
      <c r="A52" s="32"/>
      <c r="B52" s="33"/>
      <c r="C52" s="34"/>
      <c r="D52" s="34"/>
      <c r="E52" s="274" t="s">
        <v>668</v>
      </c>
      <c r="F52" s="276"/>
      <c r="G52" s="276"/>
      <c r="H52" s="276"/>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138</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28" t="str">
        <f>E11</f>
        <v>SO 06.2 - Materíál dodávaný zadavatelem - NEOCEŇOVAT!</v>
      </c>
      <c r="F54" s="276"/>
      <c r="G54" s="276"/>
      <c r="H54" s="276"/>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225 dle JŘ, TÚ V. Ratmírov - J. Hradec</v>
      </c>
      <c r="G56" s="34"/>
      <c r="H56" s="34"/>
      <c r="I56" s="27" t="s">
        <v>24</v>
      </c>
      <c r="J56" s="57" t="str">
        <f>IF(J14="","",J14)</f>
        <v>29. 4. 2021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144</v>
      </c>
      <c r="D61" s="135"/>
      <c r="E61" s="135"/>
      <c r="F61" s="135"/>
      <c r="G61" s="135"/>
      <c r="H61" s="135"/>
      <c r="I61" s="135"/>
      <c r="J61" s="136" t="s">
        <v>145</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J85</f>
        <v>0</v>
      </c>
      <c r="K63" s="34"/>
      <c r="L63" s="111"/>
      <c r="S63" s="32"/>
      <c r="T63" s="32"/>
      <c r="U63" s="32"/>
      <c r="V63" s="32"/>
      <c r="W63" s="32"/>
      <c r="X63" s="32"/>
      <c r="Y63" s="32"/>
      <c r="Z63" s="32"/>
      <c r="AA63" s="32"/>
      <c r="AB63" s="32"/>
      <c r="AC63" s="32"/>
      <c r="AD63" s="32"/>
      <c r="AE63" s="32"/>
      <c r="AU63" s="15" t="s">
        <v>146</v>
      </c>
    </row>
    <row r="64" spans="1:47" s="2" customFormat="1" ht="21.75" hidden="1" customHeight="1">
      <c r="A64" s="32"/>
      <c r="B64" s="33"/>
      <c r="C64" s="34"/>
      <c r="D64" s="34"/>
      <c r="E64" s="34"/>
      <c r="F64" s="34"/>
      <c r="G64" s="34"/>
      <c r="H64" s="34"/>
      <c r="I64" s="34"/>
      <c r="J64" s="34"/>
      <c r="K64" s="34"/>
      <c r="L64" s="111"/>
      <c r="S64" s="32"/>
      <c r="T64" s="32"/>
      <c r="U64" s="32"/>
      <c r="V64" s="32"/>
      <c r="W64" s="32"/>
      <c r="X64" s="32"/>
      <c r="Y64" s="32"/>
      <c r="Z64" s="32"/>
      <c r="AA64" s="32"/>
      <c r="AB64" s="32"/>
      <c r="AC64" s="32"/>
      <c r="AD64" s="32"/>
      <c r="AE64" s="32"/>
    </row>
    <row r="65" spans="1:31" s="2" customFormat="1" ht="6.95" hidden="1" customHeight="1">
      <c r="A65" s="32"/>
      <c r="B65" s="45"/>
      <c r="C65" s="46"/>
      <c r="D65" s="46"/>
      <c r="E65" s="46"/>
      <c r="F65" s="46"/>
      <c r="G65" s="46"/>
      <c r="H65" s="46"/>
      <c r="I65" s="46"/>
      <c r="J65" s="46"/>
      <c r="K65" s="46"/>
      <c r="L65" s="111"/>
      <c r="S65" s="32"/>
      <c r="T65" s="32"/>
      <c r="U65" s="32"/>
      <c r="V65" s="32"/>
      <c r="W65" s="32"/>
      <c r="X65" s="32"/>
      <c r="Y65" s="32"/>
      <c r="Z65" s="32"/>
      <c r="AA65" s="32"/>
      <c r="AB65" s="32"/>
      <c r="AC65" s="32"/>
      <c r="AD65" s="32"/>
      <c r="AE65" s="32"/>
    </row>
    <row r="66" spans="1:31" ht="11.25" hidden="1"/>
    <row r="67" spans="1:31" ht="11.25" hidden="1"/>
    <row r="68" spans="1:31" ht="11.25" hidden="1"/>
    <row r="69" spans="1:31" s="2" customFormat="1" ht="6.95" customHeight="1">
      <c r="A69" s="32"/>
      <c r="B69" s="47"/>
      <c r="C69" s="48"/>
      <c r="D69" s="48"/>
      <c r="E69" s="48"/>
      <c r="F69" s="48"/>
      <c r="G69" s="48"/>
      <c r="H69" s="48"/>
      <c r="I69" s="48"/>
      <c r="J69" s="48"/>
      <c r="K69" s="48"/>
      <c r="L69" s="111"/>
      <c r="S69" s="32"/>
      <c r="T69" s="32"/>
      <c r="U69" s="32"/>
      <c r="V69" s="32"/>
      <c r="W69" s="32"/>
      <c r="X69" s="32"/>
      <c r="Y69" s="32"/>
      <c r="Z69" s="32"/>
      <c r="AA69" s="32"/>
      <c r="AB69" s="32"/>
      <c r="AC69" s="32"/>
      <c r="AD69" s="32"/>
      <c r="AE69" s="32"/>
    </row>
    <row r="70" spans="1:31" s="2" customFormat="1" ht="24.95" customHeight="1">
      <c r="A70" s="32"/>
      <c r="B70" s="33"/>
      <c r="C70" s="21" t="s">
        <v>150</v>
      </c>
      <c r="D70" s="34"/>
      <c r="E70" s="34"/>
      <c r="F70" s="34"/>
      <c r="G70" s="34"/>
      <c r="H70" s="34"/>
      <c r="I70" s="34"/>
      <c r="J70" s="34"/>
      <c r="K70" s="34"/>
      <c r="L70" s="111"/>
      <c r="S70" s="32"/>
      <c r="T70" s="32"/>
      <c r="U70" s="32"/>
      <c r="V70" s="32"/>
      <c r="W70" s="32"/>
      <c r="X70" s="32"/>
      <c r="Y70" s="32"/>
      <c r="Z70" s="32"/>
      <c r="AA70" s="32"/>
      <c r="AB70" s="32"/>
      <c r="AC70" s="32"/>
      <c r="AD70" s="32"/>
      <c r="AE70" s="32"/>
    </row>
    <row r="71" spans="1:31" s="2" customFormat="1" ht="6.95" customHeight="1">
      <c r="A71" s="32"/>
      <c r="B71" s="33"/>
      <c r="C71" s="34"/>
      <c r="D71" s="34"/>
      <c r="E71" s="34"/>
      <c r="F71" s="34"/>
      <c r="G71" s="34"/>
      <c r="H71" s="34"/>
      <c r="I71" s="34"/>
      <c r="J71" s="34"/>
      <c r="K71" s="34"/>
      <c r="L71" s="111"/>
      <c r="S71" s="32"/>
      <c r="T71" s="32"/>
      <c r="U71" s="32"/>
      <c r="V71" s="32"/>
      <c r="W71" s="32"/>
      <c r="X71" s="32"/>
      <c r="Y71" s="32"/>
      <c r="Z71" s="32"/>
      <c r="AA71" s="32"/>
      <c r="AB71" s="32"/>
      <c r="AC71" s="32"/>
      <c r="AD71" s="32"/>
      <c r="AE71" s="32"/>
    </row>
    <row r="72" spans="1:31" s="2" customFormat="1" ht="12" customHeight="1">
      <c r="A72" s="32"/>
      <c r="B72" s="33"/>
      <c r="C72" s="27" t="s">
        <v>16</v>
      </c>
      <c r="D72" s="34"/>
      <c r="E72" s="34"/>
      <c r="F72" s="34"/>
      <c r="G72" s="34"/>
      <c r="H72" s="34"/>
      <c r="I72" s="34"/>
      <c r="J72" s="34"/>
      <c r="K72" s="34"/>
      <c r="L72" s="111"/>
      <c r="S72" s="32"/>
      <c r="T72" s="32"/>
      <c r="U72" s="32"/>
      <c r="V72" s="32"/>
      <c r="W72" s="32"/>
      <c r="X72" s="32"/>
      <c r="Y72" s="32"/>
      <c r="Z72" s="32"/>
      <c r="AA72" s="32"/>
      <c r="AB72" s="32"/>
      <c r="AC72" s="32"/>
      <c r="AD72" s="32"/>
      <c r="AE72" s="32"/>
    </row>
    <row r="73" spans="1:31" s="2" customFormat="1" ht="26.25" customHeight="1">
      <c r="A73" s="32"/>
      <c r="B73" s="33"/>
      <c r="C73" s="34"/>
      <c r="D73" s="34"/>
      <c r="E73" s="274" t="str">
        <f>E7</f>
        <v>Oprava kolejí a výhybek v úseku Veselí nad Lužnicí - J. Hradec na trati Veselí nad Lužnicí - H. Cerekev</v>
      </c>
      <c r="F73" s="275"/>
      <c r="G73" s="275"/>
      <c r="H73" s="275"/>
      <c r="I73" s="34"/>
      <c r="J73" s="34"/>
      <c r="K73" s="34"/>
      <c r="L73" s="111"/>
      <c r="S73" s="32"/>
      <c r="T73" s="32"/>
      <c r="U73" s="32"/>
      <c r="V73" s="32"/>
      <c r="W73" s="32"/>
      <c r="X73" s="32"/>
      <c r="Y73" s="32"/>
      <c r="Z73" s="32"/>
      <c r="AA73" s="32"/>
      <c r="AB73" s="32"/>
      <c r="AC73" s="32"/>
      <c r="AD73" s="32"/>
      <c r="AE73" s="32"/>
    </row>
    <row r="74" spans="1:31" s="1" customFormat="1" ht="12" customHeight="1">
      <c r="B74" s="19"/>
      <c r="C74" s="27" t="s">
        <v>136</v>
      </c>
      <c r="D74" s="20"/>
      <c r="E74" s="20"/>
      <c r="F74" s="20"/>
      <c r="G74" s="20"/>
      <c r="H74" s="20"/>
      <c r="I74" s="20"/>
      <c r="J74" s="20"/>
      <c r="K74" s="20"/>
      <c r="L74" s="18"/>
    </row>
    <row r="75" spans="1:31" s="2" customFormat="1" ht="16.5" customHeight="1">
      <c r="A75" s="32"/>
      <c r="B75" s="33"/>
      <c r="C75" s="34"/>
      <c r="D75" s="34"/>
      <c r="E75" s="274" t="s">
        <v>668</v>
      </c>
      <c r="F75" s="276"/>
      <c r="G75" s="276"/>
      <c r="H75" s="276"/>
      <c r="I75" s="34"/>
      <c r="J75" s="34"/>
      <c r="K75" s="34"/>
      <c r="L75" s="111"/>
      <c r="S75" s="32"/>
      <c r="T75" s="32"/>
      <c r="U75" s="32"/>
      <c r="V75" s="32"/>
      <c r="W75" s="32"/>
      <c r="X75" s="32"/>
      <c r="Y75" s="32"/>
      <c r="Z75" s="32"/>
      <c r="AA75" s="32"/>
      <c r="AB75" s="32"/>
      <c r="AC75" s="32"/>
      <c r="AD75" s="32"/>
      <c r="AE75" s="32"/>
    </row>
    <row r="76" spans="1:31" s="2" customFormat="1" ht="12" customHeight="1">
      <c r="A76" s="32"/>
      <c r="B76" s="33"/>
      <c r="C76" s="27" t="s">
        <v>138</v>
      </c>
      <c r="D76" s="34"/>
      <c r="E76" s="34"/>
      <c r="F76" s="34"/>
      <c r="G76" s="34"/>
      <c r="H76" s="34"/>
      <c r="I76" s="34"/>
      <c r="J76" s="34"/>
      <c r="K76" s="34"/>
      <c r="L76" s="111"/>
      <c r="S76" s="32"/>
      <c r="T76" s="32"/>
      <c r="U76" s="32"/>
      <c r="V76" s="32"/>
      <c r="W76" s="32"/>
      <c r="X76" s="32"/>
      <c r="Y76" s="32"/>
      <c r="Z76" s="32"/>
      <c r="AA76" s="32"/>
      <c r="AB76" s="32"/>
      <c r="AC76" s="32"/>
      <c r="AD76" s="32"/>
      <c r="AE76" s="32"/>
    </row>
    <row r="77" spans="1:31" s="2" customFormat="1" ht="16.5" customHeight="1">
      <c r="A77" s="32"/>
      <c r="B77" s="33"/>
      <c r="C77" s="34"/>
      <c r="D77" s="34"/>
      <c r="E77" s="228" t="str">
        <f>E11</f>
        <v>SO 06.2 - Materíál dodávaný zadavatelem - NEOCEŇOVAT!</v>
      </c>
      <c r="F77" s="276"/>
      <c r="G77" s="276"/>
      <c r="H77" s="276"/>
      <c r="I77" s="34"/>
      <c r="J77" s="34"/>
      <c r="K77" s="34"/>
      <c r="L77" s="111"/>
      <c r="S77" s="32"/>
      <c r="T77" s="32"/>
      <c r="U77" s="32"/>
      <c r="V77" s="32"/>
      <c r="W77" s="32"/>
      <c r="X77" s="32"/>
      <c r="Y77" s="32"/>
      <c r="Z77" s="32"/>
      <c r="AA77" s="32"/>
      <c r="AB77" s="32"/>
      <c r="AC77" s="32"/>
      <c r="AD77" s="32"/>
      <c r="AE77" s="32"/>
    </row>
    <row r="78" spans="1:31" s="2" customFormat="1" ht="6.95" customHeight="1">
      <c r="A78" s="32"/>
      <c r="B78" s="33"/>
      <c r="C78" s="34"/>
      <c r="D78" s="34"/>
      <c r="E78" s="34"/>
      <c r="F78" s="34"/>
      <c r="G78" s="34"/>
      <c r="H78" s="34"/>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22</v>
      </c>
      <c r="D79" s="34"/>
      <c r="E79" s="34"/>
      <c r="F79" s="25" t="str">
        <f>F14</f>
        <v>trať 225 dle JŘ, TÚ V. Ratmírov - J. Hradec</v>
      </c>
      <c r="G79" s="34"/>
      <c r="H79" s="34"/>
      <c r="I79" s="27" t="s">
        <v>24</v>
      </c>
      <c r="J79" s="57" t="str">
        <f>IF(J14="","",J14)</f>
        <v>29. 4. 2021</v>
      </c>
      <c r="K79" s="34"/>
      <c r="L79" s="111"/>
      <c r="S79" s="32"/>
      <c r="T79" s="32"/>
      <c r="U79" s="32"/>
      <c r="V79" s="32"/>
      <c r="W79" s="32"/>
      <c r="X79" s="32"/>
      <c r="Y79" s="32"/>
      <c r="Z79" s="32"/>
      <c r="AA79" s="32"/>
      <c r="AB79" s="32"/>
      <c r="AC79" s="32"/>
      <c r="AD79" s="32"/>
      <c r="AE79" s="32"/>
    </row>
    <row r="80" spans="1:31" s="2" customFormat="1" ht="6.95" customHeight="1">
      <c r="A80" s="32"/>
      <c r="B80" s="33"/>
      <c r="C80" s="34"/>
      <c r="D80" s="34"/>
      <c r="E80" s="34"/>
      <c r="F80" s="34"/>
      <c r="G80" s="34"/>
      <c r="H80" s="34"/>
      <c r="I80" s="34"/>
      <c r="J80" s="34"/>
      <c r="K80" s="34"/>
      <c r="L80" s="111"/>
      <c r="S80" s="32"/>
      <c r="T80" s="32"/>
      <c r="U80" s="32"/>
      <c r="V80" s="32"/>
      <c r="W80" s="32"/>
      <c r="X80" s="32"/>
      <c r="Y80" s="32"/>
      <c r="Z80" s="32"/>
      <c r="AA80" s="32"/>
      <c r="AB80" s="32"/>
      <c r="AC80" s="32"/>
      <c r="AD80" s="32"/>
      <c r="AE80" s="32"/>
    </row>
    <row r="81" spans="1:65" s="2" customFormat="1" ht="15.2" customHeight="1">
      <c r="A81" s="32"/>
      <c r="B81" s="33"/>
      <c r="C81" s="27" t="s">
        <v>26</v>
      </c>
      <c r="D81" s="34"/>
      <c r="E81" s="34"/>
      <c r="F81" s="25" t="str">
        <f>E17</f>
        <v xml:space="preserve">Správa železnic, s. o., OŘ Plzeň </v>
      </c>
      <c r="G81" s="34"/>
      <c r="H81" s="34"/>
      <c r="I81" s="27" t="s">
        <v>34</v>
      </c>
      <c r="J81" s="30" t="str">
        <f>E23</f>
        <v xml:space="preserve"> </v>
      </c>
      <c r="K81" s="34"/>
      <c r="L81" s="111"/>
      <c r="S81" s="32"/>
      <c r="T81" s="32"/>
      <c r="U81" s="32"/>
      <c r="V81" s="32"/>
      <c r="W81" s="32"/>
      <c r="X81" s="32"/>
      <c r="Y81" s="32"/>
      <c r="Z81" s="32"/>
      <c r="AA81" s="32"/>
      <c r="AB81" s="32"/>
      <c r="AC81" s="32"/>
      <c r="AD81" s="32"/>
      <c r="AE81" s="32"/>
    </row>
    <row r="82" spans="1:65" s="2" customFormat="1" ht="15.2" customHeight="1">
      <c r="A82" s="32"/>
      <c r="B82" s="33"/>
      <c r="C82" s="27" t="s">
        <v>32</v>
      </c>
      <c r="D82" s="34"/>
      <c r="E82" s="34"/>
      <c r="F82" s="25" t="str">
        <f>IF(E20="","",E20)</f>
        <v>Vyplň údaj</v>
      </c>
      <c r="G82" s="34"/>
      <c r="H82" s="34"/>
      <c r="I82" s="27" t="s">
        <v>38</v>
      </c>
      <c r="J82" s="30" t="str">
        <f>E26</f>
        <v>Libor Brabenec</v>
      </c>
      <c r="K82" s="34"/>
      <c r="L82" s="111"/>
      <c r="S82" s="32"/>
      <c r="T82" s="32"/>
      <c r="U82" s="32"/>
      <c r="V82" s="32"/>
      <c r="W82" s="32"/>
      <c r="X82" s="32"/>
      <c r="Y82" s="32"/>
      <c r="Z82" s="32"/>
      <c r="AA82" s="32"/>
      <c r="AB82" s="32"/>
      <c r="AC82" s="32"/>
      <c r="AD82" s="32"/>
      <c r="AE82" s="32"/>
    </row>
    <row r="83" spans="1:65" s="2" customFormat="1" ht="10.3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11" customFormat="1" ht="29.25" customHeight="1">
      <c r="A84" s="149"/>
      <c r="B84" s="150"/>
      <c r="C84" s="151" t="s">
        <v>151</v>
      </c>
      <c r="D84" s="152" t="s">
        <v>61</v>
      </c>
      <c r="E84" s="152" t="s">
        <v>57</v>
      </c>
      <c r="F84" s="152" t="s">
        <v>58</v>
      </c>
      <c r="G84" s="152" t="s">
        <v>152</v>
      </c>
      <c r="H84" s="152" t="s">
        <v>153</v>
      </c>
      <c r="I84" s="152" t="s">
        <v>154</v>
      </c>
      <c r="J84" s="152" t="s">
        <v>145</v>
      </c>
      <c r="K84" s="153" t="s">
        <v>155</v>
      </c>
      <c r="L84" s="154"/>
      <c r="M84" s="66" t="s">
        <v>35</v>
      </c>
      <c r="N84" s="67" t="s">
        <v>46</v>
      </c>
      <c r="O84" s="67" t="s">
        <v>156</v>
      </c>
      <c r="P84" s="67" t="s">
        <v>157</v>
      </c>
      <c r="Q84" s="67" t="s">
        <v>158</v>
      </c>
      <c r="R84" s="67" t="s">
        <v>159</v>
      </c>
      <c r="S84" s="67" t="s">
        <v>160</v>
      </c>
      <c r="T84" s="68" t="s">
        <v>161</v>
      </c>
      <c r="U84" s="149"/>
      <c r="V84" s="149"/>
      <c r="W84" s="149"/>
      <c r="X84" s="149"/>
      <c r="Y84" s="149"/>
      <c r="Z84" s="149"/>
      <c r="AA84" s="149"/>
      <c r="AB84" s="149"/>
      <c r="AC84" s="149"/>
      <c r="AD84" s="149"/>
      <c r="AE84" s="149"/>
    </row>
    <row r="85" spans="1:65" s="2" customFormat="1" ht="22.9" customHeight="1">
      <c r="A85" s="32"/>
      <c r="B85" s="33"/>
      <c r="C85" s="73" t="s">
        <v>162</v>
      </c>
      <c r="D85" s="34"/>
      <c r="E85" s="34"/>
      <c r="F85" s="34"/>
      <c r="G85" s="34"/>
      <c r="H85" s="34"/>
      <c r="I85" s="34"/>
      <c r="J85" s="155">
        <f>BK85</f>
        <v>0</v>
      </c>
      <c r="K85" s="34"/>
      <c r="L85" s="37"/>
      <c r="M85" s="69"/>
      <c r="N85" s="156"/>
      <c r="O85" s="70"/>
      <c r="P85" s="157">
        <f>SUM(P86:P94)</f>
        <v>0</v>
      </c>
      <c r="Q85" s="70"/>
      <c r="R85" s="157">
        <f>SUM(R86:R94)</f>
        <v>864.19800000000009</v>
      </c>
      <c r="S85" s="70"/>
      <c r="T85" s="158">
        <f>SUM(T86:T94)</f>
        <v>0</v>
      </c>
      <c r="U85" s="32"/>
      <c r="V85" s="32"/>
      <c r="W85" s="32"/>
      <c r="X85" s="32"/>
      <c r="Y85" s="32"/>
      <c r="Z85" s="32"/>
      <c r="AA85" s="32"/>
      <c r="AB85" s="32"/>
      <c r="AC85" s="32"/>
      <c r="AD85" s="32"/>
      <c r="AE85" s="32"/>
      <c r="AT85" s="15" t="s">
        <v>75</v>
      </c>
      <c r="AU85" s="15" t="s">
        <v>146</v>
      </c>
      <c r="BK85" s="159">
        <f>SUM(BK86:BK94)</f>
        <v>0</v>
      </c>
    </row>
    <row r="86" spans="1:65" s="2" customFormat="1" ht="16.5" customHeight="1">
      <c r="A86" s="32"/>
      <c r="B86" s="33"/>
      <c r="C86" s="160" t="s">
        <v>83</v>
      </c>
      <c r="D86" s="160" t="s">
        <v>163</v>
      </c>
      <c r="E86" s="161" t="s">
        <v>311</v>
      </c>
      <c r="F86" s="162" t="s">
        <v>312</v>
      </c>
      <c r="G86" s="163" t="s">
        <v>166</v>
      </c>
      <c r="H86" s="164">
        <v>36</v>
      </c>
      <c r="I86" s="277">
        <v>0</v>
      </c>
      <c r="J86" s="166">
        <f>ROUND(I86*H86,2)</f>
        <v>0</v>
      </c>
      <c r="K86" s="162" t="s">
        <v>167</v>
      </c>
      <c r="L86" s="167"/>
      <c r="M86" s="168" t="s">
        <v>35</v>
      </c>
      <c r="N86" s="169" t="s">
        <v>47</v>
      </c>
      <c r="O86" s="62"/>
      <c r="P86" s="170">
        <f>O86*H86</f>
        <v>0</v>
      </c>
      <c r="Q86" s="170">
        <v>3.70425</v>
      </c>
      <c r="R86" s="170">
        <f>Q86*H86</f>
        <v>133.35300000000001</v>
      </c>
      <c r="S86" s="170">
        <v>0</v>
      </c>
      <c r="T86" s="171">
        <f>S86*H86</f>
        <v>0</v>
      </c>
      <c r="U86" s="32"/>
      <c r="V86" s="32"/>
      <c r="W86" s="32"/>
      <c r="X86" s="32"/>
      <c r="Y86" s="32"/>
      <c r="Z86" s="32"/>
      <c r="AA86" s="32"/>
      <c r="AB86" s="32"/>
      <c r="AC86" s="32"/>
      <c r="AD86" s="32"/>
      <c r="AE86" s="32"/>
      <c r="AR86" s="172" t="s">
        <v>168</v>
      </c>
      <c r="AT86" s="172" t="s">
        <v>163</v>
      </c>
      <c r="AU86" s="172" t="s">
        <v>76</v>
      </c>
      <c r="AY86" s="15" t="s">
        <v>169</v>
      </c>
      <c r="BE86" s="173">
        <f>IF(N86="základní",J86,0)</f>
        <v>0</v>
      </c>
      <c r="BF86" s="173">
        <f>IF(N86="snížená",J86,0)</f>
        <v>0</v>
      </c>
      <c r="BG86" s="173">
        <f>IF(N86="zákl. přenesená",J86,0)</f>
        <v>0</v>
      </c>
      <c r="BH86" s="173">
        <f>IF(N86="sníž. přenesená",J86,0)</f>
        <v>0</v>
      </c>
      <c r="BI86" s="173">
        <f>IF(N86="nulová",J86,0)</f>
        <v>0</v>
      </c>
      <c r="BJ86" s="15" t="s">
        <v>83</v>
      </c>
      <c r="BK86" s="173">
        <f>ROUND(I86*H86,2)</f>
        <v>0</v>
      </c>
      <c r="BL86" s="15" t="s">
        <v>170</v>
      </c>
      <c r="BM86" s="172" t="s">
        <v>313</v>
      </c>
    </row>
    <row r="87" spans="1:65" s="2" customFormat="1" ht="68.25">
      <c r="A87" s="32"/>
      <c r="B87" s="33"/>
      <c r="C87" s="34"/>
      <c r="D87" s="176" t="s">
        <v>183</v>
      </c>
      <c r="E87" s="34"/>
      <c r="F87" s="186" t="s">
        <v>314</v>
      </c>
      <c r="G87" s="34"/>
      <c r="H87" s="34"/>
      <c r="I87" s="187"/>
      <c r="J87" s="34"/>
      <c r="K87" s="34"/>
      <c r="L87" s="37"/>
      <c r="M87" s="188"/>
      <c r="N87" s="189"/>
      <c r="O87" s="62"/>
      <c r="P87" s="62"/>
      <c r="Q87" s="62"/>
      <c r="R87" s="62"/>
      <c r="S87" s="62"/>
      <c r="T87" s="63"/>
      <c r="U87" s="32"/>
      <c r="V87" s="32"/>
      <c r="W87" s="32"/>
      <c r="X87" s="32"/>
      <c r="Y87" s="32"/>
      <c r="Z87" s="32"/>
      <c r="AA87" s="32"/>
      <c r="AB87" s="32"/>
      <c r="AC87" s="32"/>
      <c r="AD87" s="32"/>
      <c r="AE87" s="32"/>
      <c r="AT87" s="15" t="s">
        <v>183</v>
      </c>
      <c r="AU87" s="15" t="s">
        <v>76</v>
      </c>
    </row>
    <row r="88" spans="1:65" s="12" customFormat="1" ht="11.25">
      <c r="B88" s="174"/>
      <c r="C88" s="175"/>
      <c r="D88" s="176" t="s">
        <v>172</v>
      </c>
      <c r="E88" s="177" t="s">
        <v>35</v>
      </c>
      <c r="F88" s="178" t="s">
        <v>371</v>
      </c>
      <c r="G88" s="175"/>
      <c r="H88" s="179">
        <v>36</v>
      </c>
      <c r="I88" s="180"/>
      <c r="J88" s="175"/>
      <c r="K88" s="175"/>
      <c r="L88" s="181"/>
      <c r="M88" s="182"/>
      <c r="N88" s="183"/>
      <c r="O88" s="183"/>
      <c r="P88" s="183"/>
      <c r="Q88" s="183"/>
      <c r="R88" s="183"/>
      <c r="S88" s="183"/>
      <c r="T88" s="184"/>
      <c r="AT88" s="185" t="s">
        <v>172</v>
      </c>
      <c r="AU88" s="185" t="s">
        <v>76</v>
      </c>
      <c r="AV88" s="12" t="s">
        <v>85</v>
      </c>
      <c r="AW88" s="12" t="s">
        <v>37</v>
      </c>
      <c r="AX88" s="12" t="s">
        <v>83</v>
      </c>
      <c r="AY88" s="185" t="s">
        <v>169</v>
      </c>
    </row>
    <row r="89" spans="1:65" s="2" customFormat="1" ht="16.5" customHeight="1">
      <c r="A89" s="32"/>
      <c r="B89" s="33"/>
      <c r="C89" s="160" t="s">
        <v>85</v>
      </c>
      <c r="D89" s="160" t="s">
        <v>163</v>
      </c>
      <c r="E89" s="161" t="s">
        <v>774</v>
      </c>
      <c r="F89" s="162" t="s">
        <v>775</v>
      </c>
      <c r="G89" s="163" t="s">
        <v>166</v>
      </c>
      <c r="H89" s="164">
        <v>2235</v>
      </c>
      <c r="I89" s="277">
        <v>0</v>
      </c>
      <c r="J89" s="166">
        <f>ROUND(I89*H89,2)</f>
        <v>0</v>
      </c>
      <c r="K89" s="162" t="s">
        <v>167</v>
      </c>
      <c r="L89" s="167"/>
      <c r="M89" s="168" t="s">
        <v>35</v>
      </c>
      <c r="N89" s="169" t="s">
        <v>47</v>
      </c>
      <c r="O89" s="62"/>
      <c r="P89" s="170">
        <f>O89*H89</f>
        <v>0</v>
      </c>
      <c r="Q89" s="170">
        <v>0.32700000000000001</v>
      </c>
      <c r="R89" s="170">
        <f>Q89*H89</f>
        <v>730.84500000000003</v>
      </c>
      <c r="S89" s="170">
        <v>0</v>
      </c>
      <c r="T89" s="171">
        <f>S89*H89</f>
        <v>0</v>
      </c>
      <c r="U89" s="32"/>
      <c r="V89" s="32"/>
      <c r="W89" s="32"/>
      <c r="X89" s="32"/>
      <c r="Y89" s="32"/>
      <c r="Z89" s="32"/>
      <c r="AA89" s="32"/>
      <c r="AB89" s="32"/>
      <c r="AC89" s="32"/>
      <c r="AD89" s="32"/>
      <c r="AE89" s="32"/>
      <c r="AR89" s="172" t="s">
        <v>168</v>
      </c>
      <c r="AT89" s="172" t="s">
        <v>163</v>
      </c>
      <c r="AU89" s="172" t="s">
        <v>76</v>
      </c>
      <c r="AY89" s="15" t="s">
        <v>169</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170</v>
      </c>
      <c r="BM89" s="172" t="s">
        <v>776</v>
      </c>
    </row>
    <row r="90" spans="1:65" s="2" customFormat="1" ht="68.25">
      <c r="A90" s="32"/>
      <c r="B90" s="33"/>
      <c r="C90" s="34"/>
      <c r="D90" s="176" t="s">
        <v>183</v>
      </c>
      <c r="E90" s="34"/>
      <c r="F90" s="186" t="s">
        <v>777</v>
      </c>
      <c r="G90" s="34"/>
      <c r="H90" s="34"/>
      <c r="I90" s="187"/>
      <c r="J90" s="34"/>
      <c r="K90" s="34"/>
      <c r="L90" s="37"/>
      <c r="M90" s="188"/>
      <c r="N90" s="189"/>
      <c r="O90" s="62"/>
      <c r="P90" s="62"/>
      <c r="Q90" s="62"/>
      <c r="R90" s="62"/>
      <c r="S90" s="62"/>
      <c r="T90" s="63"/>
      <c r="U90" s="32"/>
      <c r="V90" s="32"/>
      <c r="W90" s="32"/>
      <c r="X90" s="32"/>
      <c r="Y90" s="32"/>
      <c r="Z90" s="32"/>
      <c r="AA90" s="32"/>
      <c r="AB90" s="32"/>
      <c r="AC90" s="32"/>
      <c r="AD90" s="32"/>
      <c r="AE90" s="32"/>
      <c r="AT90" s="15" t="s">
        <v>183</v>
      </c>
      <c r="AU90" s="15" t="s">
        <v>76</v>
      </c>
    </row>
    <row r="91" spans="1:65" s="12" customFormat="1" ht="11.25">
      <c r="B91" s="174"/>
      <c r="C91" s="175"/>
      <c r="D91" s="176" t="s">
        <v>172</v>
      </c>
      <c r="E91" s="177" t="s">
        <v>35</v>
      </c>
      <c r="F91" s="178" t="s">
        <v>701</v>
      </c>
      <c r="G91" s="175"/>
      <c r="H91" s="179">
        <v>2235</v>
      </c>
      <c r="I91" s="180"/>
      <c r="J91" s="175"/>
      <c r="K91" s="175"/>
      <c r="L91" s="181"/>
      <c r="M91" s="182"/>
      <c r="N91" s="183"/>
      <c r="O91" s="183"/>
      <c r="P91" s="183"/>
      <c r="Q91" s="183"/>
      <c r="R91" s="183"/>
      <c r="S91" s="183"/>
      <c r="T91" s="184"/>
      <c r="AT91" s="185" t="s">
        <v>172</v>
      </c>
      <c r="AU91" s="185" t="s">
        <v>76</v>
      </c>
      <c r="AV91" s="12" t="s">
        <v>85</v>
      </c>
      <c r="AW91" s="12" t="s">
        <v>37</v>
      </c>
      <c r="AX91" s="12" t="s">
        <v>83</v>
      </c>
      <c r="AY91" s="185" t="s">
        <v>169</v>
      </c>
    </row>
    <row r="92" spans="1:65" s="2" customFormat="1" ht="16.5" customHeight="1">
      <c r="A92" s="32"/>
      <c r="B92" s="33"/>
      <c r="C92" s="160" t="s">
        <v>178</v>
      </c>
      <c r="D92" s="160" t="s">
        <v>163</v>
      </c>
      <c r="E92" s="161" t="s">
        <v>778</v>
      </c>
      <c r="F92" s="162" t="s">
        <v>779</v>
      </c>
      <c r="G92" s="163" t="s">
        <v>193</v>
      </c>
      <c r="H92" s="164">
        <v>7.2</v>
      </c>
      <c r="I92" s="277">
        <v>0</v>
      </c>
      <c r="J92" s="166">
        <f>ROUND(I92*H92,2)</f>
        <v>0</v>
      </c>
      <c r="K92" s="162" t="s">
        <v>35</v>
      </c>
      <c r="L92" s="167"/>
      <c r="M92" s="168" t="s">
        <v>35</v>
      </c>
      <c r="N92" s="169" t="s">
        <v>47</v>
      </c>
      <c r="O92" s="62"/>
      <c r="P92" s="170">
        <f>O92*H92</f>
        <v>0</v>
      </c>
      <c r="Q92" s="170">
        <v>0</v>
      </c>
      <c r="R92" s="170">
        <f>Q92*H92</f>
        <v>0</v>
      </c>
      <c r="S92" s="170">
        <v>0</v>
      </c>
      <c r="T92" s="171">
        <f>S92*H92</f>
        <v>0</v>
      </c>
      <c r="U92" s="32"/>
      <c r="V92" s="32"/>
      <c r="W92" s="32"/>
      <c r="X92" s="32"/>
      <c r="Y92" s="32"/>
      <c r="Z92" s="32"/>
      <c r="AA92" s="32"/>
      <c r="AB92" s="32"/>
      <c r="AC92" s="32"/>
      <c r="AD92" s="32"/>
      <c r="AE92" s="32"/>
      <c r="AR92" s="172" t="s">
        <v>168</v>
      </c>
      <c r="AT92" s="172" t="s">
        <v>163</v>
      </c>
      <c r="AU92" s="172" t="s">
        <v>76</v>
      </c>
      <c r="AY92" s="15" t="s">
        <v>169</v>
      </c>
      <c r="BE92" s="173">
        <f>IF(N92="základní",J92,0)</f>
        <v>0</v>
      </c>
      <c r="BF92" s="173">
        <f>IF(N92="snížená",J92,0)</f>
        <v>0</v>
      </c>
      <c r="BG92" s="173">
        <f>IF(N92="zákl. přenesená",J92,0)</f>
        <v>0</v>
      </c>
      <c r="BH92" s="173">
        <f>IF(N92="sníž. přenesená",J92,0)</f>
        <v>0</v>
      </c>
      <c r="BI92" s="173">
        <f>IF(N92="nulová",J92,0)</f>
        <v>0</v>
      </c>
      <c r="BJ92" s="15" t="s">
        <v>83</v>
      </c>
      <c r="BK92" s="173">
        <f>ROUND(I92*H92,2)</f>
        <v>0</v>
      </c>
      <c r="BL92" s="15" t="s">
        <v>170</v>
      </c>
      <c r="BM92" s="172" t="s">
        <v>780</v>
      </c>
    </row>
    <row r="93" spans="1:65" s="2" customFormat="1" ht="117">
      <c r="A93" s="32"/>
      <c r="B93" s="33"/>
      <c r="C93" s="34"/>
      <c r="D93" s="176" t="s">
        <v>183</v>
      </c>
      <c r="E93" s="34"/>
      <c r="F93" s="186" t="s">
        <v>781</v>
      </c>
      <c r="G93" s="34"/>
      <c r="H93" s="34"/>
      <c r="I93" s="187"/>
      <c r="J93" s="34"/>
      <c r="K93" s="34"/>
      <c r="L93" s="37"/>
      <c r="M93" s="188"/>
      <c r="N93" s="189"/>
      <c r="O93" s="62"/>
      <c r="P93" s="62"/>
      <c r="Q93" s="62"/>
      <c r="R93" s="62"/>
      <c r="S93" s="62"/>
      <c r="T93" s="63"/>
      <c r="U93" s="32"/>
      <c r="V93" s="32"/>
      <c r="W93" s="32"/>
      <c r="X93" s="32"/>
      <c r="Y93" s="32"/>
      <c r="Z93" s="32"/>
      <c r="AA93" s="32"/>
      <c r="AB93" s="32"/>
      <c r="AC93" s="32"/>
      <c r="AD93" s="32"/>
      <c r="AE93" s="32"/>
      <c r="AT93" s="15" t="s">
        <v>183</v>
      </c>
      <c r="AU93" s="15" t="s">
        <v>76</v>
      </c>
    </row>
    <row r="94" spans="1:65" s="12" customFormat="1" ht="11.25">
      <c r="B94" s="174"/>
      <c r="C94" s="175"/>
      <c r="D94" s="176" t="s">
        <v>172</v>
      </c>
      <c r="E94" s="177" t="s">
        <v>35</v>
      </c>
      <c r="F94" s="178" t="s">
        <v>390</v>
      </c>
      <c r="G94" s="175"/>
      <c r="H94" s="179">
        <v>7.2</v>
      </c>
      <c r="I94" s="180"/>
      <c r="J94" s="175"/>
      <c r="K94" s="175"/>
      <c r="L94" s="181"/>
      <c r="M94" s="215"/>
      <c r="N94" s="216"/>
      <c r="O94" s="216"/>
      <c r="P94" s="216"/>
      <c r="Q94" s="216"/>
      <c r="R94" s="216"/>
      <c r="S94" s="216"/>
      <c r="T94" s="217"/>
      <c r="AT94" s="185" t="s">
        <v>172</v>
      </c>
      <c r="AU94" s="185" t="s">
        <v>76</v>
      </c>
      <c r="AV94" s="12" t="s">
        <v>85</v>
      </c>
      <c r="AW94" s="12" t="s">
        <v>37</v>
      </c>
      <c r="AX94" s="12" t="s">
        <v>83</v>
      </c>
      <c r="AY94" s="185" t="s">
        <v>169</v>
      </c>
    </row>
    <row r="95" spans="1:65" s="2" customFormat="1" ht="6.95" customHeight="1">
      <c r="A95" s="32"/>
      <c r="B95" s="45"/>
      <c r="C95" s="46"/>
      <c r="D95" s="46"/>
      <c r="E95" s="46"/>
      <c r="F95" s="46"/>
      <c r="G95" s="46"/>
      <c r="H95" s="46"/>
      <c r="I95" s="46"/>
      <c r="J95" s="46"/>
      <c r="K95" s="46"/>
      <c r="L95" s="37"/>
      <c r="M95" s="32"/>
      <c r="O95" s="32"/>
      <c r="P95" s="32"/>
      <c r="Q95" s="32"/>
      <c r="R95" s="32"/>
      <c r="S95" s="32"/>
      <c r="T95" s="32"/>
      <c r="U95" s="32"/>
      <c r="V95" s="32"/>
      <c r="W95" s="32"/>
      <c r="X95" s="32"/>
      <c r="Y95" s="32"/>
      <c r="Z95" s="32"/>
      <c r="AA95" s="32"/>
      <c r="AB95" s="32"/>
      <c r="AC95" s="32"/>
      <c r="AD95" s="32"/>
      <c r="AE95" s="32"/>
    </row>
  </sheetData>
  <sheetProtection algorithmName="SHA-512" hashValue="cRGAt1f5cIFKxismzTOn6+wkqRQrVcnwLMsDqcRFWdoiwZl2henc3SAch+o3o2ziN9Fm4Ec8gHR9rtE6e5dmBg==" saltValue="Zx8rXhEN6prDkl2q1iFCvD0DHGnyz23C55u1ulGCNEbiaYALsoqTsJUhcAZagICBreD8g7Kh+F0oEuJSXRyfTw==" spinCount="100000" sheet="1" objects="1" scenarios="1" formatColumns="0" formatRows="0" autoFilter="0"/>
  <autoFilter ref="C84:K94"/>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2"/>
  <sheetViews>
    <sheetView showGridLines="0" topLeftCell="A75"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0"/>
      <c r="M2" s="250"/>
      <c r="N2" s="250"/>
      <c r="O2" s="250"/>
      <c r="P2" s="250"/>
      <c r="Q2" s="250"/>
      <c r="R2" s="250"/>
      <c r="S2" s="250"/>
      <c r="T2" s="250"/>
      <c r="U2" s="250"/>
      <c r="V2" s="250"/>
      <c r="AT2" s="15" t="s">
        <v>131</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135</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26.25" hidden="1" customHeight="1">
      <c r="B7" s="18"/>
      <c r="E7" s="267" t="str">
        <f>'Rekapitulace stavby'!K6</f>
        <v>Oprava kolejí a výhybek v úseku Veselí nad Lužnicí - J. Hradec na trati Veselí nad Lužnicí - H. Cerekev</v>
      </c>
      <c r="F7" s="268"/>
      <c r="G7" s="268"/>
      <c r="H7" s="268"/>
      <c r="L7" s="18"/>
    </row>
    <row r="8" spans="1:46" s="1" customFormat="1" ht="12" hidden="1" customHeight="1">
      <c r="B8" s="18"/>
      <c r="D8" s="110" t="s">
        <v>136</v>
      </c>
      <c r="L8" s="18"/>
    </row>
    <row r="9" spans="1:46" s="2" customFormat="1" ht="16.5" hidden="1" customHeight="1">
      <c r="A9" s="32"/>
      <c r="B9" s="37"/>
      <c r="C9" s="32"/>
      <c r="D9" s="32"/>
      <c r="E9" s="267" t="s">
        <v>668</v>
      </c>
      <c r="F9" s="269"/>
      <c r="G9" s="269"/>
      <c r="H9" s="269"/>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138</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0" t="s">
        <v>782</v>
      </c>
      <c r="F11" s="269"/>
      <c r="G11" s="269"/>
      <c r="H11" s="269"/>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670</v>
      </c>
      <c r="G14" s="32"/>
      <c r="H14" s="32"/>
      <c r="I14" s="110" t="s">
        <v>24</v>
      </c>
      <c r="J14" s="112" t="str">
        <f>'Rekapitulace stavby'!AN8</f>
        <v>29. 4. 2021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141</v>
      </c>
      <c r="F17" s="32"/>
      <c r="G17" s="32"/>
      <c r="H17" s="32"/>
      <c r="I17" s="110" t="s">
        <v>30</v>
      </c>
      <c r="J17" s="101" t="s">
        <v>142</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1" t="str">
        <f>'Rekapitulace stavby'!E14</f>
        <v>Vyplň údaj</v>
      </c>
      <c r="F20" s="272"/>
      <c r="G20" s="272"/>
      <c r="H20" s="272"/>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3" t="s">
        <v>35</v>
      </c>
      <c r="F29" s="273"/>
      <c r="G29" s="273"/>
      <c r="H29" s="273"/>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ROUND(J88,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ROUND((SUM(BE88:BE121)),  2)</f>
        <v>0</v>
      </c>
      <c r="G35" s="32"/>
      <c r="H35" s="32"/>
      <c r="I35" s="122">
        <v>0.21</v>
      </c>
      <c r="J35" s="121">
        <f>ROUND(((SUM(BE88:BE121))*I35),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ROUND((SUM(BF88:BF121)),  2)</f>
        <v>0</v>
      </c>
      <c r="G36" s="32"/>
      <c r="H36" s="32"/>
      <c r="I36" s="122">
        <v>0.15</v>
      </c>
      <c r="J36" s="121">
        <f>ROUND(((SUM(BF88:BF121))*I36),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ROUND((SUM(BG88:BG121)),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ROUND((SUM(BH88:BH121)),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ROUND((SUM(BI88:BI121)),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143</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26.25" hidden="1" customHeight="1">
      <c r="A50" s="32"/>
      <c r="B50" s="33"/>
      <c r="C50" s="34"/>
      <c r="D50" s="34"/>
      <c r="E50" s="274" t="str">
        <f>E7</f>
        <v>Oprava kolejí a výhybek v úseku Veselí nad Lužnicí - J. Hradec na trati Veselí nad Lužnicí - H. Cerekev</v>
      </c>
      <c r="F50" s="275"/>
      <c r="G50" s="275"/>
      <c r="H50" s="275"/>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136</v>
      </c>
      <c r="D51" s="20"/>
      <c r="E51" s="20"/>
      <c r="F51" s="20"/>
      <c r="G51" s="20"/>
      <c r="H51" s="20"/>
      <c r="I51" s="20"/>
      <c r="J51" s="20"/>
      <c r="K51" s="20"/>
      <c r="L51" s="18"/>
    </row>
    <row r="52" spans="1:47" s="2" customFormat="1" ht="16.5" hidden="1" customHeight="1">
      <c r="A52" s="32"/>
      <c r="B52" s="33"/>
      <c r="C52" s="34"/>
      <c r="D52" s="34"/>
      <c r="E52" s="274" t="s">
        <v>668</v>
      </c>
      <c r="F52" s="276"/>
      <c r="G52" s="276"/>
      <c r="H52" s="276"/>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138</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28" t="str">
        <f>E11</f>
        <v>SO 06.3 - Železniční svršek - NÁSLEDNÁ úprava GPK</v>
      </c>
      <c r="F54" s="276"/>
      <c r="G54" s="276"/>
      <c r="H54" s="276"/>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225 dle JŘ, TÚ V. Ratmírov - J. Hradec</v>
      </c>
      <c r="G56" s="34"/>
      <c r="H56" s="34"/>
      <c r="I56" s="27" t="s">
        <v>24</v>
      </c>
      <c r="J56" s="57" t="str">
        <f>IF(J14="","",J14)</f>
        <v>29. 4. 2021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144</v>
      </c>
      <c r="D61" s="135"/>
      <c r="E61" s="135"/>
      <c r="F61" s="135"/>
      <c r="G61" s="135"/>
      <c r="H61" s="135"/>
      <c r="I61" s="135"/>
      <c r="J61" s="136" t="s">
        <v>145</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J88</f>
        <v>0</v>
      </c>
      <c r="K63" s="34"/>
      <c r="L63" s="111"/>
      <c r="S63" s="32"/>
      <c r="T63" s="32"/>
      <c r="U63" s="32"/>
      <c r="V63" s="32"/>
      <c r="W63" s="32"/>
      <c r="X63" s="32"/>
      <c r="Y63" s="32"/>
      <c r="Z63" s="32"/>
      <c r="AA63" s="32"/>
      <c r="AB63" s="32"/>
      <c r="AC63" s="32"/>
      <c r="AD63" s="32"/>
      <c r="AE63" s="32"/>
      <c r="AU63" s="15" t="s">
        <v>146</v>
      </c>
    </row>
    <row r="64" spans="1:47" s="9" customFormat="1" ht="24.95" hidden="1" customHeight="1">
      <c r="B64" s="138"/>
      <c r="C64" s="139"/>
      <c r="D64" s="140" t="s">
        <v>147</v>
      </c>
      <c r="E64" s="141"/>
      <c r="F64" s="141"/>
      <c r="G64" s="141"/>
      <c r="H64" s="141"/>
      <c r="I64" s="141"/>
      <c r="J64" s="142">
        <f>J92</f>
        <v>0</v>
      </c>
      <c r="K64" s="139"/>
      <c r="L64" s="143"/>
    </row>
    <row r="65" spans="1:31" s="10" customFormat="1" ht="19.899999999999999" hidden="1" customHeight="1">
      <c r="B65" s="144"/>
      <c r="C65" s="95"/>
      <c r="D65" s="145" t="s">
        <v>148</v>
      </c>
      <c r="E65" s="146"/>
      <c r="F65" s="146"/>
      <c r="G65" s="146"/>
      <c r="H65" s="146"/>
      <c r="I65" s="146"/>
      <c r="J65" s="147">
        <f>J93</f>
        <v>0</v>
      </c>
      <c r="K65" s="95"/>
      <c r="L65" s="148"/>
    </row>
    <row r="66" spans="1:31" s="9" customFormat="1" ht="24.95" hidden="1" customHeight="1">
      <c r="B66" s="138"/>
      <c r="C66" s="139"/>
      <c r="D66" s="140" t="s">
        <v>149</v>
      </c>
      <c r="E66" s="141"/>
      <c r="F66" s="141"/>
      <c r="G66" s="141"/>
      <c r="H66" s="141"/>
      <c r="I66" s="141"/>
      <c r="J66" s="142">
        <f>J114</f>
        <v>0</v>
      </c>
      <c r="K66" s="139"/>
      <c r="L66" s="143"/>
    </row>
    <row r="67" spans="1:31" s="2" customFormat="1" ht="21.75" hidden="1" customHeight="1">
      <c r="A67" s="32"/>
      <c r="B67" s="33"/>
      <c r="C67" s="34"/>
      <c r="D67" s="34"/>
      <c r="E67" s="34"/>
      <c r="F67" s="34"/>
      <c r="G67" s="34"/>
      <c r="H67" s="34"/>
      <c r="I67" s="34"/>
      <c r="J67" s="34"/>
      <c r="K67" s="34"/>
      <c r="L67" s="111"/>
      <c r="S67" s="32"/>
      <c r="T67" s="32"/>
      <c r="U67" s="32"/>
      <c r="V67" s="32"/>
      <c r="W67" s="32"/>
      <c r="X67" s="32"/>
      <c r="Y67" s="32"/>
      <c r="Z67" s="32"/>
      <c r="AA67" s="32"/>
      <c r="AB67" s="32"/>
      <c r="AC67" s="32"/>
      <c r="AD67" s="32"/>
      <c r="AE67" s="32"/>
    </row>
    <row r="68" spans="1:31" s="2" customFormat="1" ht="6.95" hidden="1" customHeight="1">
      <c r="A68" s="32"/>
      <c r="B68" s="45"/>
      <c r="C68" s="46"/>
      <c r="D68" s="46"/>
      <c r="E68" s="46"/>
      <c r="F68" s="46"/>
      <c r="G68" s="46"/>
      <c r="H68" s="46"/>
      <c r="I68" s="46"/>
      <c r="J68" s="46"/>
      <c r="K68" s="46"/>
      <c r="L68" s="111"/>
      <c r="S68" s="32"/>
      <c r="T68" s="32"/>
      <c r="U68" s="32"/>
      <c r="V68" s="32"/>
      <c r="W68" s="32"/>
      <c r="X68" s="32"/>
      <c r="Y68" s="32"/>
      <c r="Z68" s="32"/>
      <c r="AA68" s="32"/>
      <c r="AB68" s="32"/>
      <c r="AC68" s="32"/>
      <c r="AD68" s="32"/>
      <c r="AE68" s="32"/>
    </row>
    <row r="69" spans="1:31" ht="11.25" hidden="1"/>
    <row r="70" spans="1:31" ht="11.25" hidden="1"/>
    <row r="71" spans="1:31" ht="11.25" hidden="1"/>
    <row r="72" spans="1:31" s="2" customFormat="1" ht="6.95" customHeight="1">
      <c r="A72" s="32"/>
      <c r="B72" s="47"/>
      <c r="C72" s="48"/>
      <c r="D72" s="48"/>
      <c r="E72" s="48"/>
      <c r="F72" s="48"/>
      <c r="G72" s="48"/>
      <c r="H72" s="48"/>
      <c r="I72" s="48"/>
      <c r="J72" s="48"/>
      <c r="K72" s="48"/>
      <c r="L72" s="111"/>
      <c r="S72" s="32"/>
      <c r="T72" s="32"/>
      <c r="U72" s="32"/>
      <c r="V72" s="32"/>
      <c r="W72" s="32"/>
      <c r="X72" s="32"/>
      <c r="Y72" s="32"/>
      <c r="Z72" s="32"/>
      <c r="AA72" s="32"/>
      <c r="AB72" s="32"/>
      <c r="AC72" s="32"/>
      <c r="AD72" s="32"/>
      <c r="AE72" s="32"/>
    </row>
    <row r="73" spans="1:31" s="2" customFormat="1" ht="24.95" customHeight="1">
      <c r="A73" s="32"/>
      <c r="B73" s="33"/>
      <c r="C73" s="21" t="s">
        <v>150</v>
      </c>
      <c r="D73" s="34"/>
      <c r="E73" s="34"/>
      <c r="F73" s="34"/>
      <c r="G73" s="34"/>
      <c r="H73" s="34"/>
      <c r="I73" s="34"/>
      <c r="J73" s="34"/>
      <c r="K73" s="34"/>
      <c r="L73" s="111"/>
      <c r="S73" s="32"/>
      <c r="T73" s="32"/>
      <c r="U73" s="32"/>
      <c r="V73" s="32"/>
      <c r="W73" s="32"/>
      <c r="X73" s="32"/>
      <c r="Y73" s="32"/>
      <c r="Z73" s="32"/>
      <c r="AA73" s="32"/>
      <c r="AB73" s="32"/>
      <c r="AC73" s="32"/>
      <c r="AD73" s="32"/>
      <c r="AE73" s="32"/>
    </row>
    <row r="74" spans="1:31" s="2" customFormat="1" ht="6.95" customHeight="1">
      <c r="A74" s="32"/>
      <c r="B74" s="33"/>
      <c r="C74" s="34"/>
      <c r="D74" s="34"/>
      <c r="E74" s="34"/>
      <c r="F74" s="34"/>
      <c r="G74" s="34"/>
      <c r="H74" s="34"/>
      <c r="I74" s="34"/>
      <c r="J74" s="34"/>
      <c r="K74" s="34"/>
      <c r="L74" s="111"/>
      <c r="S74" s="32"/>
      <c r="T74" s="32"/>
      <c r="U74" s="32"/>
      <c r="V74" s="32"/>
      <c r="W74" s="32"/>
      <c r="X74" s="32"/>
      <c r="Y74" s="32"/>
      <c r="Z74" s="32"/>
      <c r="AA74" s="32"/>
      <c r="AB74" s="32"/>
      <c r="AC74" s="32"/>
      <c r="AD74" s="32"/>
      <c r="AE74" s="32"/>
    </row>
    <row r="75" spans="1:31" s="2" customFormat="1" ht="12" customHeight="1">
      <c r="A75" s="32"/>
      <c r="B75" s="33"/>
      <c r="C75" s="27" t="s">
        <v>16</v>
      </c>
      <c r="D75" s="34"/>
      <c r="E75" s="34"/>
      <c r="F75" s="34"/>
      <c r="G75" s="34"/>
      <c r="H75" s="34"/>
      <c r="I75" s="34"/>
      <c r="J75" s="34"/>
      <c r="K75" s="34"/>
      <c r="L75" s="111"/>
      <c r="S75" s="32"/>
      <c r="T75" s="32"/>
      <c r="U75" s="32"/>
      <c r="V75" s="32"/>
      <c r="W75" s="32"/>
      <c r="X75" s="32"/>
      <c r="Y75" s="32"/>
      <c r="Z75" s="32"/>
      <c r="AA75" s="32"/>
      <c r="AB75" s="32"/>
      <c r="AC75" s="32"/>
      <c r="AD75" s="32"/>
      <c r="AE75" s="32"/>
    </row>
    <row r="76" spans="1:31" s="2" customFormat="1" ht="26.25" customHeight="1">
      <c r="A76" s="32"/>
      <c r="B76" s="33"/>
      <c r="C76" s="34"/>
      <c r="D76" s="34"/>
      <c r="E76" s="274" t="str">
        <f>E7</f>
        <v>Oprava kolejí a výhybek v úseku Veselí nad Lužnicí - J. Hradec na trati Veselí nad Lužnicí - H. Cerekev</v>
      </c>
      <c r="F76" s="275"/>
      <c r="G76" s="275"/>
      <c r="H76" s="275"/>
      <c r="I76" s="34"/>
      <c r="J76" s="34"/>
      <c r="K76" s="34"/>
      <c r="L76" s="111"/>
      <c r="S76" s="32"/>
      <c r="T76" s="32"/>
      <c r="U76" s="32"/>
      <c r="V76" s="32"/>
      <c r="W76" s="32"/>
      <c r="X76" s="32"/>
      <c r="Y76" s="32"/>
      <c r="Z76" s="32"/>
      <c r="AA76" s="32"/>
      <c r="AB76" s="32"/>
      <c r="AC76" s="32"/>
      <c r="AD76" s="32"/>
      <c r="AE76" s="32"/>
    </row>
    <row r="77" spans="1:31" s="1" customFormat="1" ht="12" customHeight="1">
      <c r="B77" s="19"/>
      <c r="C77" s="27" t="s">
        <v>136</v>
      </c>
      <c r="D77" s="20"/>
      <c r="E77" s="20"/>
      <c r="F77" s="20"/>
      <c r="G77" s="20"/>
      <c r="H77" s="20"/>
      <c r="I77" s="20"/>
      <c r="J77" s="20"/>
      <c r="K77" s="20"/>
      <c r="L77" s="18"/>
    </row>
    <row r="78" spans="1:31" s="2" customFormat="1" ht="16.5" customHeight="1">
      <c r="A78" s="32"/>
      <c r="B78" s="33"/>
      <c r="C78" s="34"/>
      <c r="D78" s="34"/>
      <c r="E78" s="274" t="s">
        <v>668</v>
      </c>
      <c r="F78" s="276"/>
      <c r="G78" s="276"/>
      <c r="H78" s="276"/>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138</v>
      </c>
      <c r="D79" s="34"/>
      <c r="E79" s="34"/>
      <c r="F79" s="34"/>
      <c r="G79" s="34"/>
      <c r="H79" s="34"/>
      <c r="I79" s="34"/>
      <c r="J79" s="34"/>
      <c r="K79" s="34"/>
      <c r="L79" s="111"/>
      <c r="S79" s="32"/>
      <c r="T79" s="32"/>
      <c r="U79" s="32"/>
      <c r="V79" s="32"/>
      <c r="W79" s="32"/>
      <c r="X79" s="32"/>
      <c r="Y79" s="32"/>
      <c r="Z79" s="32"/>
      <c r="AA79" s="32"/>
      <c r="AB79" s="32"/>
      <c r="AC79" s="32"/>
      <c r="AD79" s="32"/>
      <c r="AE79" s="32"/>
    </row>
    <row r="80" spans="1:31" s="2" customFormat="1" ht="16.5" customHeight="1">
      <c r="A80" s="32"/>
      <c r="B80" s="33"/>
      <c r="C80" s="34"/>
      <c r="D80" s="34"/>
      <c r="E80" s="228" t="str">
        <f>E11</f>
        <v>SO 06.3 - Železniční svršek - NÁSLEDNÁ úprava GPK</v>
      </c>
      <c r="F80" s="276"/>
      <c r="G80" s="276"/>
      <c r="H80" s="276"/>
      <c r="I80" s="34"/>
      <c r="J80" s="34"/>
      <c r="K80" s="34"/>
      <c r="L80" s="111"/>
      <c r="S80" s="32"/>
      <c r="T80" s="32"/>
      <c r="U80" s="32"/>
      <c r="V80" s="32"/>
      <c r="W80" s="32"/>
      <c r="X80" s="32"/>
      <c r="Y80" s="32"/>
      <c r="Z80" s="32"/>
      <c r="AA80" s="32"/>
      <c r="AB80" s="32"/>
      <c r="AC80" s="32"/>
      <c r="AD80" s="32"/>
      <c r="AE80" s="32"/>
    </row>
    <row r="81" spans="1:65" s="2" customFormat="1" ht="6.95" customHeight="1">
      <c r="A81" s="32"/>
      <c r="B81" s="33"/>
      <c r="C81" s="34"/>
      <c r="D81" s="34"/>
      <c r="E81" s="34"/>
      <c r="F81" s="34"/>
      <c r="G81" s="34"/>
      <c r="H81" s="34"/>
      <c r="I81" s="34"/>
      <c r="J81" s="34"/>
      <c r="K81" s="34"/>
      <c r="L81" s="111"/>
      <c r="S81" s="32"/>
      <c r="T81" s="32"/>
      <c r="U81" s="32"/>
      <c r="V81" s="32"/>
      <c r="W81" s="32"/>
      <c r="X81" s="32"/>
      <c r="Y81" s="32"/>
      <c r="Z81" s="32"/>
      <c r="AA81" s="32"/>
      <c r="AB81" s="32"/>
      <c r="AC81" s="32"/>
      <c r="AD81" s="32"/>
      <c r="AE81" s="32"/>
    </row>
    <row r="82" spans="1:65" s="2" customFormat="1" ht="12" customHeight="1">
      <c r="A82" s="32"/>
      <c r="B82" s="33"/>
      <c r="C82" s="27" t="s">
        <v>22</v>
      </c>
      <c r="D82" s="34"/>
      <c r="E82" s="34"/>
      <c r="F82" s="25" t="str">
        <f>F14</f>
        <v>trať 225 dle JŘ, TÚ V. Ratmírov - J. Hradec</v>
      </c>
      <c r="G82" s="34"/>
      <c r="H82" s="34"/>
      <c r="I82" s="27" t="s">
        <v>24</v>
      </c>
      <c r="J82" s="57" t="str">
        <f>IF(J14="","",J14)</f>
        <v>29. 4. 2021</v>
      </c>
      <c r="K82" s="34"/>
      <c r="L82" s="111"/>
      <c r="S82" s="32"/>
      <c r="T82" s="32"/>
      <c r="U82" s="32"/>
      <c r="V82" s="32"/>
      <c r="W82" s="32"/>
      <c r="X82" s="32"/>
      <c r="Y82" s="32"/>
      <c r="Z82" s="32"/>
      <c r="AA82" s="32"/>
      <c r="AB82" s="32"/>
      <c r="AC82" s="32"/>
      <c r="AD82" s="32"/>
      <c r="AE82" s="32"/>
    </row>
    <row r="83" spans="1:65" s="2" customFormat="1" ht="6.9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2" customFormat="1" ht="15.2" customHeight="1">
      <c r="A84" s="32"/>
      <c r="B84" s="33"/>
      <c r="C84" s="27" t="s">
        <v>26</v>
      </c>
      <c r="D84" s="34"/>
      <c r="E84" s="34"/>
      <c r="F84" s="25" t="str">
        <f>E17</f>
        <v xml:space="preserve">Správa železnic, s. o., OŘ Plzeň </v>
      </c>
      <c r="G84" s="34"/>
      <c r="H84" s="34"/>
      <c r="I84" s="27" t="s">
        <v>34</v>
      </c>
      <c r="J84" s="30" t="str">
        <f>E23</f>
        <v xml:space="preserve"> </v>
      </c>
      <c r="K84" s="34"/>
      <c r="L84" s="111"/>
      <c r="S84" s="32"/>
      <c r="T84" s="32"/>
      <c r="U84" s="32"/>
      <c r="V84" s="32"/>
      <c r="W84" s="32"/>
      <c r="X84" s="32"/>
      <c r="Y84" s="32"/>
      <c r="Z84" s="32"/>
      <c r="AA84" s="32"/>
      <c r="AB84" s="32"/>
      <c r="AC84" s="32"/>
      <c r="AD84" s="32"/>
      <c r="AE84" s="32"/>
    </row>
    <row r="85" spans="1:65" s="2" customFormat="1" ht="15.2" customHeight="1">
      <c r="A85" s="32"/>
      <c r="B85" s="33"/>
      <c r="C85" s="27" t="s">
        <v>32</v>
      </c>
      <c r="D85" s="34"/>
      <c r="E85" s="34"/>
      <c r="F85" s="25" t="str">
        <f>IF(E20="","",E20)</f>
        <v>Vyplň údaj</v>
      </c>
      <c r="G85" s="34"/>
      <c r="H85" s="34"/>
      <c r="I85" s="27" t="s">
        <v>38</v>
      </c>
      <c r="J85" s="30" t="str">
        <f>E26</f>
        <v>Libor Brabenec</v>
      </c>
      <c r="K85" s="34"/>
      <c r="L85" s="111"/>
      <c r="S85" s="32"/>
      <c r="T85" s="32"/>
      <c r="U85" s="32"/>
      <c r="V85" s="32"/>
      <c r="W85" s="32"/>
      <c r="X85" s="32"/>
      <c r="Y85" s="32"/>
      <c r="Z85" s="32"/>
      <c r="AA85" s="32"/>
      <c r="AB85" s="32"/>
      <c r="AC85" s="32"/>
      <c r="AD85" s="32"/>
      <c r="AE85" s="32"/>
    </row>
    <row r="86" spans="1:65" s="2" customFormat="1" ht="10.35" customHeight="1">
      <c r="A86" s="32"/>
      <c r="B86" s="33"/>
      <c r="C86" s="34"/>
      <c r="D86" s="34"/>
      <c r="E86" s="34"/>
      <c r="F86" s="34"/>
      <c r="G86" s="34"/>
      <c r="H86" s="34"/>
      <c r="I86" s="34"/>
      <c r="J86" s="34"/>
      <c r="K86" s="34"/>
      <c r="L86" s="111"/>
      <c r="S86" s="32"/>
      <c r="T86" s="32"/>
      <c r="U86" s="32"/>
      <c r="V86" s="32"/>
      <c r="W86" s="32"/>
      <c r="X86" s="32"/>
      <c r="Y86" s="32"/>
      <c r="Z86" s="32"/>
      <c r="AA86" s="32"/>
      <c r="AB86" s="32"/>
      <c r="AC86" s="32"/>
      <c r="AD86" s="32"/>
      <c r="AE86" s="32"/>
    </row>
    <row r="87" spans="1:65" s="11" customFormat="1" ht="29.25" customHeight="1">
      <c r="A87" s="149"/>
      <c r="B87" s="150"/>
      <c r="C87" s="151" t="s">
        <v>151</v>
      </c>
      <c r="D87" s="152" t="s">
        <v>61</v>
      </c>
      <c r="E87" s="152" t="s">
        <v>57</v>
      </c>
      <c r="F87" s="152" t="s">
        <v>58</v>
      </c>
      <c r="G87" s="152" t="s">
        <v>152</v>
      </c>
      <c r="H87" s="152" t="s">
        <v>153</v>
      </c>
      <c r="I87" s="152" t="s">
        <v>154</v>
      </c>
      <c r="J87" s="152" t="s">
        <v>145</v>
      </c>
      <c r="K87" s="153" t="s">
        <v>155</v>
      </c>
      <c r="L87" s="154"/>
      <c r="M87" s="66" t="s">
        <v>35</v>
      </c>
      <c r="N87" s="67" t="s">
        <v>46</v>
      </c>
      <c r="O87" s="67" t="s">
        <v>156</v>
      </c>
      <c r="P87" s="67" t="s">
        <v>157</v>
      </c>
      <c r="Q87" s="67" t="s">
        <v>158</v>
      </c>
      <c r="R87" s="67" t="s">
        <v>159</v>
      </c>
      <c r="S87" s="67" t="s">
        <v>160</v>
      </c>
      <c r="T87" s="68" t="s">
        <v>161</v>
      </c>
      <c r="U87" s="149"/>
      <c r="V87" s="149"/>
      <c r="W87" s="149"/>
      <c r="X87" s="149"/>
      <c r="Y87" s="149"/>
      <c r="Z87" s="149"/>
      <c r="AA87" s="149"/>
      <c r="AB87" s="149"/>
      <c r="AC87" s="149"/>
      <c r="AD87" s="149"/>
      <c r="AE87" s="149"/>
    </row>
    <row r="88" spans="1:65" s="2" customFormat="1" ht="22.9" customHeight="1">
      <c r="A88" s="32"/>
      <c r="B88" s="33"/>
      <c r="C88" s="73" t="s">
        <v>162</v>
      </c>
      <c r="D88" s="34"/>
      <c r="E88" s="34"/>
      <c r="F88" s="34"/>
      <c r="G88" s="34"/>
      <c r="H88" s="34"/>
      <c r="I88" s="34"/>
      <c r="J88" s="155">
        <f>BK88</f>
        <v>0</v>
      </c>
      <c r="K88" s="34"/>
      <c r="L88" s="37"/>
      <c r="M88" s="69"/>
      <c r="N88" s="156"/>
      <c r="O88" s="70"/>
      <c r="P88" s="157">
        <f>P89+SUM(P90:P92)+P114</f>
        <v>0</v>
      </c>
      <c r="Q88" s="70"/>
      <c r="R88" s="157">
        <f>R89+SUM(R90:R92)+R114</f>
        <v>108</v>
      </c>
      <c r="S88" s="70"/>
      <c r="T88" s="158">
        <f>T89+SUM(T90:T92)+T114</f>
        <v>0</v>
      </c>
      <c r="U88" s="32"/>
      <c r="V88" s="32"/>
      <c r="W88" s="32"/>
      <c r="X88" s="32"/>
      <c r="Y88" s="32"/>
      <c r="Z88" s="32"/>
      <c r="AA88" s="32"/>
      <c r="AB88" s="32"/>
      <c r="AC88" s="32"/>
      <c r="AD88" s="32"/>
      <c r="AE88" s="32"/>
      <c r="AT88" s="15" t="s">
        <v>75</v>
      </c>
      <c r="AU88" s="15" t="s">
        <v>146</v>
      </c>
      <c r="BK88" s="159">
        <f>BK89+SUM(BK90:BK92)+BK114</f>
        <v>0</v>
      </c>
    </row>
    <row r="89" spans="1:65" s="2" customFormat="1" ht="16.5" customHeight="1">
      <c r="A89" s="32"/>
      <c r="B89" s="33"/>
      <c r="C89" s="160" t="s">
        <v>83</v>
      </c>
      <c r="D89" s="160" t="s">
        <v>163</v>
      </c>
      <c r="E89" s="161" t="s">
        <v>179</v>
      </c>
      <c r="F89" s="162" t="s">
        <v>180</v>
      </c>
      <c r="G89" s="163" t="s">
        <v>181</v>
      </c>
      <c r="H89" s="164">
        <v>108</v>
      </c>
      <c r="I89" s="165"/>
      <c r="J89" s="166">
        <f>ROUND(I89*H89,2)</f>
        <v>0</v>
      </c>
      <c r="K89" s="162" t="s">
        <v>167</v>
      </c>
      <c r="L89" s="167"/>
      <c r="M89" s="168" t="s">
        <v>35</v>
      </c>
      <c r="N89" s="169" t="s">
        <v>47</v>
      </c>
      <c r="O89" s="62"/>
      <c r="P89" s="170">
        <f>O89*H89</f>
        <v>0</v>
      </c>
      <c r="Q89" s="170">
        <v>1</v>
      </c>
      <c r="R89" s="170">
        <f>Q89*H89</f>
        <v>108</v>
      </c>
      <c r="S89" s="170">
        <v>0</v>
      </c>
      <c r="T89" s="171">
        <f>S89*H89</f>
        <v>0</v>
      </c>
      <c r="U89" s="32"/>
      <c r="V89" s="32"/>
      <c r="W89" s="32"/>
      <c r="X89" s="32"/>
      <c r="Y89" s="32"/>
      <c r="Z89" s="32"/>
      <c r="AA89" s="32"/>
      <c r="AB89" s="32"/>
      <c r="AC89" s="32"/>
      <c r="AD89" s="32"/>
      <c r="AE89" s="32"/>
      <c r="AR89" s="172" t="s">
        <v>168</v>
      </c>
      <c r="AT89" s="172" t="s">
        <v>163</v>
      </c>
      <c r="AU89" s="172" t="s">
        <v>76</v>
      </c>
      <c r="AY89" s="15" t="s">
        <v>169</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170</v>
      </c>
      <c r="BM89" s="172" t="s">
        <v>783</v>
      </c>
    </row>
    <row r="90" spans="1:65" s="2" customFormat="1" ht="29.25">
      <c r="A90" s="32"/>
      <c r="B90" s="33"/>
      <c r="C90" s="34"/>
      <c r="D90" s="176" t="s">
        <v>183</v>
      </c>
      <c r="E90" s="34"/>
      <c r="F90" s="186" t="s">
        <v>784</v>
      </c>
      <c r="G90" s="34"/>
      <c r="H90" s="34"/>
      <c r="I90" s="187"/>
      <c r="J90" s="34"/>
      <c r="K90" s="34"/>
      <c r="L90" s="37"/>
      <c r="M90" s="188"/>
      <c r="N90" s="189"/>
      <c r="O90" s="62"/>
      <c r="P90" s="62"/>
      <c r="Q90" s="62"/>
      <c r="R90" s="62"/>
      <c r="S90" s="62"/>
      <c r="T90" s="63"/>
      <c r="U90" s="32"/>
      <c r="V90" s="32"/>
      <c r="W90" s="32"/>
      <c r="X90" s="32"/>
      <c r="Y90" s="32"/>
      <c r="Z90" s="32"/>
      <c r="AA90" s="32"/>
      <c r="AB90" s="32"/>
      <c r="AC90" s="32"/>
      <c r="AD90" s="32"/>
      <c r="AE90" s="32"/>
      <c r="AT90" s="15" t="s">
        <v>183</v>
      </c>
      <c r="AU90" s="15" t="s">
        <v>76</v>
      </c>
    </row>
    <row r="91" spans="1:65" s="12" customFormat="1" ht="11.25">
      <c r="B91" s="174"/>
      <c r="C91" s="175"/>
      <c r="D91" s="176" t="s">
        <v>172</v>
      </c>
      <c r="E91" s="177" t="s">
        <v>35</v>
      </c>
      <c r="F91" s="178" t="s">
        <v>185</v>
      </c>
      <c r="G91" s="175"/>
      <c r="H91" s="179">
        <v>108</v>
      </c>
      <c r="I91" s="180"/>
      <c r="J91" s="175"/>
      <c r="K91" s="175"/>
      <c r="L91" s="181"/>
      <c r="M91" s="182"/>
      <c r="N91" s="183"/>
      <c r="O91" s="183"/>
      <c r="P91" s="183"/>
      <c r="Q91" s="183"/>
      <c r="R91" s="183"/>
      <c r="S91" s="183"/>
      <c r="T91" s="184"/>
      <c r="AT91" s="185" t="s">
        <v>172</v>
      </c>
      <c r="AU91" s="185" t="s">
        <v>76</v>
      </c>
      <c r="AV91" s="12" t="s">
        <v>85</v>
      </c>
      <c r="AW91" s="12" t="s">
        <v>37</v>
      </c>
      <c r="AX91" s="12" t="s">
        <v>83</v>
      </c>
      <c r="AY91" s="185" t="s">
        <v>169</v>
      </c>
    </row>
    <row r="92" spans="1:65" s="13" customFormat="1" ht="25.9" customHeight="1">
      <c r="B92" s="190"/>
      <c r="C92" s="191"/>
      <c r="D92" s="192" t="s">
        <v>75</v>
      </c>
      <c r="E92" s="193" t="s">
        <v>186</v>
      </c>
      <c r="F92" s="193" t="s">
        <v>187</v>
      </c>
      <c r="G92" s="191"/>
      <c r="H92" s="191"/>
      <c r="I92" s="194"/>
      <c r="J92" s="195">
        <f>BK92</f>
        <v>0</v>
      </c>
      <c r="K92" s="191"/>
      <c r="L92" s="196"/>
      <c r="M92" s="197"/>
      <c r="N92" s="198"/>
      <c r="O92" s="198"/>
      <c r="P92" s="199">
        <f>P93</f>
        <v>0</v>
      </c>
      <c r="Q92" s="198"/>
      <c r="R92" s="199">
        <f>R93</f>
        <v>0</v>
      </c>
      <c r="S92" s="198"/>
      <c r="T92" s="200">
        <f>T93</f>
        <v>0</v>
      </c>
      <c r="AR92" s="201" t="s">
        <v>83</v>
      </c>
      <c r="AT92" s="202" t="s">
        <v>75</v>
      </c>
      <c r="AU92" s="202" t="s">
        <v>76</v>
      </c>
      <c r="AY92" s="201" t="s">
        <v>169</v>
      </c>
      <c r="BK92" s="203">
        <f>BK93</f>
        <v>0</v>
      </c>
    </row>
    <row r="93" spans="1:65" s="13" customFormat="1" ht="22.9" customHeight="1">
      <c r="B93" s="190"/>
      <c r="C93" s="191"/>
      <c r="D93" s="192" t="s">
        <v>75</v>
      </c>
      <c r="E93" s="204" t="s">
        <v>188</v>
      </c>
      <c r="F93" s="204" t="s">
        <v>189</v>
      </c>
      <c r="G93" s="191"/>
      <c r="H93" s="191"/>
      <c r="I93" s="194"/>
      <c r="J93" s="205">
        <f>BK93</f>
        <v>0</v>
      </c>
      <c r="K93" s="191"/>
      <c r="L93" s="196"/>
      <c r="M93" s="197"/>
      <c r="N93" s="198"/>
      <c r="O93" s="198"/>
      <c r="P93" s="199">
        <f>SUM(P94:P113)</f>
        <v>0</v>
      </c>
      <c r="Q93" s="198"/>
      <c r="R93" s="199">
        <f>SUM(R94:R113)</f>
        <v>0</v>
      </c>
      <c r="S93" s="198"/>
      <c r="T93" s="200">
        <f>SUM(T94:T113)</f>
        <v>0</v>
      </c>
      <c r="AR93" s="201" t="s">
        <v>83</v>
      </c>
      <c r="AT93" s="202" t="s">
        <v>75</v>
      </c>
      <c r="AU93" s="202" t="s">
        <v>83</v>
      </c>
      <c r="AY93" s="201" t="s">
        <v>169</v>
      </c>
      <c r="BK93" s="203">
        <f>SUM(BK94:BK113)</f>
        <v>0</v>
      </c>
    </row>
    <row r="94" spans="1:65" s="2" customFormat="1" ht="44.25" customHeight="1">
      <c r="A94" s="32"/>
      <c r="B94" s="33"/>
      <c r="C94" s="206" t="s">
        <v>85</v>
      </c>
      <c r="D94" s="206" t="s">
        <v>190</v>
      </c>
      <c r="E94" s="207" t="s">
        <v>235</v>
      </c>
      <c r="F94" s="208" t="s">
        <v>236</v>
      </c>
      <c r="G94" s="209" t="s">
        <v>166</v>
      </c>
      <c r="H94" s="210">
        <v>2</v>
      </c>
      <c r="I94" s="211"/>
      <c r="J94" s="212">
        <f>ROUND(I94*H94,2)</f>
        <v>0</v>
      </c>
      <c r="K94" s="208" t="s">
        <v>167</v>
      </c>
      <c r="L94" s="37"/>
      <c r="M94" s="213" t="s">
        <v>35</v>
      </c>
      <c r="N94" s="214" t="s">
        <v>47</v>
      </c>
      <c r="O94" s="62"/>
      <c r="P94" s="170">
        <f>O94*H94</f>
        <v>0</v>
      </c>
      <c r="Q94" s="170">
        <v>0</v>
      </c>
      <c r="R94" s="170">
        <f>Q94*H94</f>
        <v>0</v>
      </c>
      <c r="S94" s="170">
        <v>0</v>
      </c>
      <c r="T94" s="171">
        <f>S94*H94</f>
        <v>0</v>
      </c>
      <c r="U94" s="32"/>
      <c r="V94" s="32"/>
      <c r="W94" s="32"/>
      <c r="X94" s="32"/>
      <c r="Y94" s="32"/>
      <c r="Z94" s="32"/>
      <c r="AA94" s="32"/>
      <c r="AB94" s="32"/>
      <c r="AC94" s="32"/>
      <c r="AD94" s="32"/>
      <c r="AE94" s="32"/>
      <c r="AR94" s="172" t="s">
        <v>237</v>
      </c>
      <c r="AT94" s="172" t="s">
        <v>190</v>
      </c>
      <c r="AU94" s="172" t="s">
        <v>85</v>
      </c>
      <c r="AY94" s="15" t="s">
        <v>169</v>
      </c>
      <c r="BE94" s="173">
        <f>IF(N94="základní",J94,0)</f>
        <v>0</v>
      </c>
      <c r="BF94" s="173">
        <f>IF(N94="snížená",J94,0)</f>
        <v>0</v>
      </c>
      <c r="BG94" s="173">
        <f>IF(N94="zákl. přenesená",J94,0)</f>
        <v>0</v>
      </c>
      <c r="BH94" s="173">
        <f>IF(N94="sníž. přenesená",J94,0)</f>
        <v>0</v>
      </c>
      <c r="BI94" s="173">
        <f>IF(N94="nulová",J94,0)</f>
        <v>0</v>
      </c>
      <c r="BJ94" s="15" t="s">
        <v>83</v>
      </c>
      <c r="BK94" s="173">
        <f>ROUND(I94*H94,2)</f>
        <v>0</v>
      </c>
      <c r="BL94" s="15" t="s">
        <v>237</v>
      </c>
      <c r="BM94" s="172" t="s">
        <v>785</v>
      </c>
    </row>
    <row r="95" spans="1:65" s="2" customFormat="1" ht="19.5">
      <c r="A95" s="32"/>
      <c r="B95" s="33"/>
      <c r="C95" s="34"/>
      <c r="D95" s="176" t="s">
        <v>183</v>
      </c>
      <c r="E95" s="34"/>
      <c r="F95" s="186" t="s">
        <v>786</v>
      </c>
      <c r="G95" s="34"/>
      <c r="H95" s="34"/>
      <c r="I95" s="187"/>
      <c r="J95" s="34"/>
      <c r="K95" s="34"/>
      <c r="L95" s="37"/>
      <c r="M95" s="188"/>
      <c r="N95" s="189"/>
      <c r="O95" s="62"/>
      <c r="P95" s="62"/>
      <c r="Q95" s="62"/>
      <c r="R95" s="62"/>
      <c r="S95" s="62"/>
      <c r="T95" s="63"/>
      <c r="U95" s="32"/>
      <c r="V95" s="32"/>
      <c r="W95" s="32"/>
      <c r="X95" s="32"/>
      <c r="Y95" s="32"/>
      <c r="Z95" s="32"/>
      <c r="AA95" s="32"/>
      <c r="AB95" s="32"/>
      <c r="AC95" s="32"/>
      <c r="AD95" s="32"/>
      <c r="AE95" s="32"/>
      <c r="AT95" s="15" t="s">
        <v>183</v>
      </c>
      <c r="AU95" s="15" t="s">
        <v>85</v>
      </c>
    </row>
    <row r="96" spans="1:65" s="12" customFormat="1" ht="11.25">
      <c r="B96" s="174"/>
      <c r="C96" s="175"/>
      <c r="D96" s="176" t="s">
        <v>172</v>
      </c>
      <c r="E96" s="177" t="s">
        <v>35</v>
      </c>
      <c r="F96" s="178" t="s">
        <v>240</v>
      </c>
      <c r="G96" s="175"/>
      <c r="H96" s="179">
        <v>2</v>
      </c>
      <c r="I96" s="180"/>
      <c r="J96" s="175"/>
      <c r="K96" s="175"/>
      <c r="L96" s="181"/>
      <c r="M96" s="182"/>
      <c r="N96" s="183"/>
      <c r="O96" s="183"/>
      <c r="P96" s="183"/>
      <c r="Q96" s="183"/>
      <c r="R96" s="183"/>
      <c r="S96" s="183"/>
      <c r="T96" s="184"/>
      <c r="AT96" s="185" t="s">
        <v>172</v>
      </c>
      <c r="AU96" s="185" t="s">
        <v>85</v>
      </c>
      <c r="AV96" s="12" t="s">
        <v>85</v>
      </c>
      <c r="AW96" s="12" t="s">
        <v>37</v>
      </c>
      <c r="AX96" s="12" t="s">
        <v>83</v>
      </c>
      <c r="AY96" s="185" t="s">
        <v>169</v>
      </c>
    </row>
    <row r="97" spans="1:65" s="2" customFormat="1" ht="44.25" customHeight="1">
      <c r="A97" s="32"/>
      <c r="B97" s="33"/>
      <c r="C97" s="206" t="s">
        <v>178</v>
      </c>
      <c r="D97" s="206" t="s">
        <v>190</v>
      </c>
      <c r="E97" s="207" t="s">
        <v>242</v>
      </c>
      <c r="F97" s="208" t="s">
        <v>243</v>
      </c>
      <c r="G97" s="209" t="s">
        <v>166</v>
      </c>
      <c r="H97" s="210">
        <v>2</v>
      </c>
      <c r="I97" s="211"/>
      <c r="J97" s="212">
        <f>ROUND(I97*H97,2)</f>
        <v>0</v>
      </c>
      <c r="K97" s="208" t="s">
        <v>167</v>
      </c>
      <c r="L97" s="37"/>
      <c r="M97" s="213" t="s">
        <v>35</v>
      </c>
      <c r="N97" s="214" t="s">
        <v>47</v>
      </c>
      <c r="O97" s="62"/>
      <c r="P97" s="170">
        <f>O97*H97</f>
        <v>0</v>
      </c>
      <c r="Q97" s="170">
        <v>0</v>
      </c>
      <c r="R97" s="170">
        <f>Q97*H97</f>
        <v>0</v>
      </c>
      <c r="S97" s="170">
        <v>0</v>
      </c>
      <c r="T97" s="171">
        <f>S97*H97</f>
        <v>0</v>
      </c>
      <c r="U97" s="32"/>
      <c r="V97" s="32"/>
      <c r="W97" s="32"/>
      <c r="X97" s="32"/>
      <c r="Y97" s="32"/>
      <c r="Z97" s="32"/>
      <c r="AA97" s="32"/>
      <c r="AB97" s="32"/>
      <c r="AC97" s="32"/>
      <c r="AD97" s="32"/>
      <c r="AE97" s="32"/>
      <c r="AR97" s="172" t="s">
        <v>237</v>
      </c>
      <c r="AT97" s="172" t="s">
        <v>190</v>
      </c>
      <c r="AU97" s="172" t="s">
        <v>85</v>
      </c>
      <c r="AY97" s="15" t="s">
        <v>169</v>
      </c>
      <c r="BE97" s="173">
        <f>IF(N97="základní",J97,0)</f>
        <v>0</v>
      </c>
      <c r="BF97" s="173">
        <f>IF(N97="snížená",J97,0)</f>
        <v>0</v>
      </c>
      <c r="BG97" s="173">
        <f>IF(N97="zákl. přenesená",J97,0)</f>
        <v>0</v>
      </c>
      <c r="BH97" s="173">
        <f>IF(N97="sníž. přenesená",J97,0)</f>
        <v>0</v>
      </c>
      <c r="BI97" s="173">
        <f>IF(N97="nulová",J97,0)</f>
        <v>0</v>
      </c>
      <c r="BJ97" s="15" t="s">
        <v>83</v>
      </c>
      <c r="BK97" s="173">
        <f>ROUND(I97*H97,2)</f>
        <v>0</v>
      </c>
      <c r="BL97" s="15" t="s">
        <v>237</v>
      </c>
      <c r="BM97" s="172" t="s">
        <v>787</v>
      </c>
    </row>
    <row r="98" spans="1:65" s="2" customFormat="1" ht="29.25">
      <c r="A98" s="32"/>
      <c r="B98" s="33"/>
      <c r="C98" s="34"/>
      <c r="D98" s="176" t="s">
        <v>183</v>
      </c>
      <c r="E98" s="34"/>
      <c r="F98" s="186" t="s">
        <v>788</v>
      </c>
      <c r="G98" s="34"/>
      <c r="H98" s="34"/>
      <c r="I98" s="187"/>
      <c r="J98" s="34"/>
      <c r="K98" s="34"/>
      <c r="L98" s="37"/>
      <c r="M98" s="188"/>
      <c r="N98" s="189"/>
      <c r="O98" s="62"/>
      <c r="P98" s="62"/>
      <c r="Q98" s="62"/>
      <c r="R98" s="62"/>
      <c r="S98" s="62"/>
      <c r="T98" s="63"/>
      <c r="U98" s="32"/>
      <c r="V98" s="32"/>
      <c r="W98" s="32"/>
      <c r="X98" s="32"/>
      <c r="Y98" s="32"/>
      <c r="Z98" s="32"/>
      <c r="AA98" s="32"/>
      <c r="AB98" s="32"/>
      <c r="AC98" s="32"/>
      <c r="AD98" s="32"/>
      <c r="AE98" s="32"/>
      <c r="AT98" s="15" t="s">
        <v>183</v>
      </c>
      <c r="AU98" s="15" t="s">
        <v>85</v>
      </c>
    </row>
    <row r="99" spans="1:65" s="12" customFormat="1" ht="11.25">
      <c r="B99" s="174"/>
      <c r="C99" s="175"/>
      <c r="D99" s="176" t="s">
        <v>172</v>
      </c>
      <c r="E99" s="177" t="s">
        <v>35</v>
      </c>
      <c r="F99" s="178" t="s">
        <v>240</v>
      </c>
      <c r="G99" s="175"/>
      <c r="H99" s="179">
        <v>2</v>
      </c>
      <c r="I99" s="180"/>
      <c r="J99" s="175"/>
      <c r="K99" s="175"/>
      <c r="L99" s="181"/>
      <c r="M99" s="182"/>
      <c r="N99" s="183"/>
      <c r="O99" s="183"/>
      <c r="P99" s="183"/>
      <c r="Q99" s="183"/>
      <c r="R99" s="183"/>
      <c r="S99" s="183"/>
      <c r="T99" s="184"/>
      <c r="AT99" s="185" t="s">
        <v>172</v>
      </c>
      <c r="AU99" s="185" t="s">
        <v>85</v>
      </c>
      <c r="AV99" s="12" t="s">
        <v>85</v>
      </c>
      <c r="AW99" s="12" t="s">
        <v>37</v>
      </c>
      <c r="AX99" s="12" t="s">
        <v>83</v>
      </c>
      <c r="AY99" s="185" t="s">
        <v>169</v>
      </c>
    </row>
    <row r="100" spans="1:65" s="2" customFormat="1" ht="36">
      <c r="A100" s="32"/>
      <c r="B100" s="33"/>
      <c r="C100" s="206" t="s">
        <v>170</v>
      </c>
      <c r="D100" s="206" t="s">
        <v>190</v>
      </c>
      <c r="E100" s="207" t="s">
        <v>789</v>
      </c>
      <c r="F100" s="208" t="s">
        <v>790</v>
      </c>
      <c r="G100" s="209" t="s">
        <v>198</v>
      </c>
      <c r="H100" s="210">
        <v>10</v>
      </c>
      <c r="I100" s="211"/>
      <c r="J100" s="212">
        <f>ROUND(I100*H100,2)</f>
        <v>0</v>
      </c>
      <c r="K100" s="208" t="s">
        <v>167</v>
      </c>
      <c r="L100" s="37"/>
      <c r="M100" s="213" t="s">
        <v>35</v>
      </c>
      <c r="N100" s="214" t="s">
        <v>47</v>
      </c>
      <c r="O100" s="62"/>
      <c r="P100" s="170">
        <f>O100*H100</f>
        <v>0</v>
      </c>
      <c r="Q100" s="170">
        <v>0</v>
      </c>
      <c r="R100" s="170">
        <f>Q100*H100</f>
        <v>0</v>
      </c>
      <c r="S100" s="170">
        <v>0</v>
      </c>
      <c r="T100" s="171">
        <f>S100*H100</f>
        <v>0</v>
      </c>
      <c r="U100" s="32"/>
      <c r="V100" s="32"/>
      <c r="W100" s="32"/>
      <c r="X100" s="32"/>
      <c r="Y100" s="32"/>
      <c r="Z100" s="32"/>
      <c r="AA100" s="32"/>
      <c r="AB100" s="32"/>
      <c r="AC100" s="32"/>
      <c r="AD100" s="32"/>
      <c r="AE100" s="32"/>
      <c r="AR100" s="172" t="s">
        <v>170</v>
      </c>
      <c r="AT100" s="172" t="s">
        <v>190</v>
      </c>
      <c r="AU100" s="172" t="s">
        <v>85</v>
      </c>
      <c r="AY100" s="15" t="s">
        <v>169</v>
      </c>
      <c r="BE100" s="173">
        <f>IF(N100="základní",J100,0)</f>
        <v>0</v>
      </c>
      <c r="BF100" s="173">
        <f>IF(N100="snížená",J100,0)</f>
        <v>0</v>
      </c>
      <c r="BG100" s="173">
        <f>IF(N100="zákl. přenesená",J100,0)</f>
        <v>0</v>
      </c>
      <c r="BH100" s="173">
        <f>IF(N100="sníž. přenesená",J100,0)</f>
        <v>0</v>
      </c>
      <c r="BI100" s="173">
        <f>IF(N100="nulová",J100,0)</f>
        <v>0</v>
      </c>
      <c r="BJ100" s="15" t="s">
        <v>83</v>
      </c>
      <c r="BK100" s="173">
        <f>ROUND(I100*H100,2)</f>
        <v>0</v>
      </c>
      <c r="BL100" s="15" t="s">
        <v>170</v>
      </c>
      <c r="BM100" s="172" t="s">
        <v>791</v>
      </c>
    </row>
    <row r="101" spans="1:65" s="2" customFormat="1" ht="19.5">
      <c r="A101" s="32"/>
      <c r="B101" s="33"/>
      <c r="C101" s="34"/>
      <c r="D101" s="176" t="s">
        <v>183</v>
      </c>
      <c r="E101" s="34"/>
      <c r="F101" s="186" t="s">
        <v>792</v>
      </c>
      <c r="G101" s="34"/>
      <c r="H101" s="34"/>
      <c r="I101" s="187"/>
      <c r="J101" s="34"/>
      <c r="K101" s="34"/>
      <c r="L101" s="37"/>
      <c r="M101" s="188"/>
      <c r="N101" s="189"/>
      <c r="O101" s="62"/>
      <c r="P101" s="62"/>
      <c r="Q101" s="62"/>
      <c r="R101" s="62"/>
      <c r="S101" s="62"/>
      <c r="T101" s="63"/>
      <c r="U101" s="32"/>
      <c r="V101" s="32"/>
      <c r="W101" s="32"/>
      <c r="X101" s="32"/>
      <c r="Y101" s="32"/>
      <c r="Z101" s="32"/>
      <c r="AA101" s="32"/>
      <c r="AB101" s="32"/>
      <c r="AC101" s="32"/>
      <c r="AD101" s="32"/>
      <c r="AE101" s="32"/>
      <c r="AT101" s="15" t="s">
        <v>183</v>
      </c>
      <c r="AU101" s="15" t="s">
        <v>85</v>
      </c>
    </row>
    <row r="102" spans="1:65" s="12" customFormat="1" ht="11.25">
      <c r="B102" s="174"/>
      <c r="C102" s="175"/>
      <c r="D102" s="176" t="s">
        <v>172</v>
      </c>
      <c r="E102" s="177" t="s">
        <v>35</v>
      </c>
      <c r="F102" s="178" t="s">
        <v>793</v>
      </c>
      <c r="G102" s="175"/>
      <c r="H102" s="179">
        <v>10</v>
      </c>
      <c r="I102" s="180"/>
      <c r="J102" s="175"/>
      <c r="K102" s="175"/>
      <c r="L102" s="181"/>
      <c r="M102" s="182"/>
      <c r="N102" s="183"/>
      <c r="O102" s="183"/>
      <c r="P102" s="183"/>
      <c r="Q102" s="183"/>
      <c r="R102" s="183"/>
      <c r="S102" s="183"/>
      <c r="T102" s="184"/>
      <c r="AT102" s="185" t="s">
        <v>172</v>
      </c>
      <c r="AU102" s="185" t="s">
        <v>85</v>
      </c>
      <c r="AV102" s="12" t="s">
        <v>85</v>
      </c>
      <c r="AW102" s="12" t="s">
        <v>37</v>
      </c>
      <c r="AX102" s="12" t="s">
        <v>83</v>
      </c>
      <c r="AY102" s="185" t="s">
        <v>169</v>
      </c>
    </row>
    <row r="103" spans="1:65" s="2" customFormat="1" ht="24">
      <c r="A103" s="32"/>
      <c r="B103" s="33"/>
      <c r="C103" s="206" t="s">
        <v>188</v>
      </c>
      <c r="D103" s="206" t="s">
        <v>190</v>
      </c>
      <c r="E103" s="207" t="s">
        <v>794</v>
      </c>
      <c r="F103" s="208" t="s">
        <v>795</v>
      </c>
      <c r="G103" s="209" t="s">
        <v>193</v>
      </c>
      <c r="H103" s="210">
        <v>7.2</v>
      </c>
      <c r="I103" s="211"/>
      <c r="J103" s="212">
        <f>ROUND(I103*H103,2)</f>
        <v>0</v>
      </c>
      <c r="K103" s="208" t="s">
        <v>167</v>
      </c>
      <c r="L103" s="37"/>
      <c r="M103" s="213" t="s">
        <v>35</v>
      </c>
      <c r="N103" s="214" t="s">
        <v>47</v>
      </c>
      <c r="O103" s="62"/>
      <c r="P103" s="170">
        <f>O103*H103</f>
        <v>0</v>
      </c>
      <c r="Q103" s="170">
        <v>0</v>
      </c>
      <c r="R103" s="170">
        <f>Q103*H103</f>
        <v>0</v>
      </c>
      <c r="S103" s="170">
        <v>0</v>
      </c>
      <c r="T103" s="171">
        <f>S103*H103</f>
        <v>0</v>
      </c>
      <c r="U103" s="32"/>
      <c r="V103" s="32"/>
      <c r="W103" s="32"/>
      <c r="X103" s="32"/>
      <c r="Y103" s="32"/>
      <c r="Z103" s="32"/>
      <c r="AA103" s="32"/>
      <c r="AB103" s="32"/>
      <c r="AC103" s="32"/>
      <c r="AD103" s="32"/>
      <c r="AE103" s="32"/>
      <c r="AR103" s="172" t="s">
        <v>170</v>
      </c>
      <c r="AT103" s="172" t="s">
        <v>190</v>
      </c>
      <c r="AU103" s="172" t="s">
        <v>85</v>
      </c>
      <c r="AY103" s="15" t="s">
        <v>169</v>
      </c>
      <c r="BE103" s="173">
        <f>IF(N103="základní",J103,0)</f>
        <v>0</v>
      </c>
      <c r="BF103" s="173">
        <f>IF(N103="snížená",J103,0)</f>
        <v>0</v>
      </c>
      <c r="BG103" s="173">
        <f>IF(N103="zákl. přenesená",J103,0)</f>
        <v>0</v>
      </c>
      <c r="BH103" s="173">
        <f>IF(N103="sníž. přenesená",J103,0)</f>
        <v>0</v>
      </c>
      <c r="BI103" s="173">
        <f>IF(N103="nulová",J103,0)</f>
        <v>0</v>
      </c>
      <c r="BJ103" s="15" t="s">
        <v>83</v>
      </c>
      <c r="BK103" s="173">
        <f>ROUND(I103*H103,2)</f>
        <v>0</v>
      </c>
      <c r="BL103" s="15" t="s">
        <v>170</v>
      </c>
      <c r="BM103" s="172" t="s">
        <v>796</v>
      </c>
    </row>
    <row r="104" spans="1:65" s="12" customFormat="1" ht="11.25">
      <c r="B104" s="174"/>
      <c r="C104" s="175"/>
      <c r="D104" s="176" t="s">
        <v>172</v>
      </c>
      <c r="E104" s="177" t="s">
        <v>35</v>
      </c>
      <c r="F104" s="178" t="s">
        <v>390</v>
      </c>
      <c r="G104" s="175"/>
      <c r="H104" s="179">
        <v>7.2</v>
      </c>
      <c r="I104" s="180"/>
      <c r="J104" s="175"/>
      <c r="K104" s="175"/>
      <c r="L104" s="181"/>
      <c r="M104" s="182"/>
      <c r="N104" s="183"/>
      <c r="O104" s="183"/>
      <c r="P104" s="183"/>
      <c r="Q104" s="183"/>
      <c r="R104" s="183"/>
      <c r="S104" s="183"/>
      <c r="T104" s="184"/>
      <c r="AT104" s="185" t="s">
        <v>172</v>
      </c>
      <c r="AU104" s="185" t="s">
        <v>85</v>
      </c>
      <c r="AV104" s="12" t="s">
        <v>85</v>
      </c>
      <c r="AW104" s="12" t="s">
        <v>37</v>
      </c>
      <c r="AX104" s="12" t="s">
        <v>83</v>
      </c>
      <c r="AY104" s="185" t="s">
        <v>169</v>
      </c>
    </row>
    <row r="105" spans="1:65" s="2" customFormat="1" ht="36">
      <c r="A105" s="32"/>
      <c r="B105" s="33"/>
      <c r="C105" s="206" t="s">
        <v>202</v>
      </c>
      <c r="D105" s="206" t="s">
        <v>190</v>
      </c>
      <c r="E105" s="207" t="s">
        <v>196</v>
      </c>
      <c r="F105" s="208" t="s">
        <v>197</v>
      </c>
      <c r="G105" s="209" t="s">
        <v>198</v>
      </c>
      <c r="H105" s="210">
        <v>72</v>
      </c>
      <c r="I105" s="211"/>
      <c r="J105" s="212">
        <f>ROUND(I105*H105,2)</f>
        <v>0</v>
      </c>
      <c r="K105" s="208" t="s">
        <v>167</v>
      </c>
      <c r="L105" s="37"/>
      <c r="M105" s="213" t="s">
        <v>35</v>
      </c>
      <c r="N105" s="214" t="s">
        <v>47</v>
      </c>
      <c r="O105" s="62"/>
      <c r="P105" s="170">
        <f>O105*H105</f>
        <v>0</v>
      </c>
      <c r="Q105" s="170">
        <v>0</v>
      </c>
      <c r="R105" s="170">
        <f>Q105*H105</f>
        <v>0</v>
      </c>
      <c r="S105" s="170">
        <v>0</v>
      </c>
      <c r="T105" s="171">
        <f>S105*H105</f>
        <v>0</v>
      </c>
      <c r="U105" s="32"/>
      <c r="V105" s="32"/>
      <c r="W105" s="32"/>
      <c r="X105" s="32"/>
      <c r="Y105" s="32"/>
      <c r="Z105" s="32"/>
      <c r="AA105" s="32"/>
      <c r="AB105" s="32"/>
      <c r="AC105" s="32"/>
      <c r="AD105" s="32"/>
      <c r="AE105" s="32"/>
      <c r="AR105" s="172" t="s">
        <v>170</v>
      </c>
      <c r="AT105" s="172" t="s">
        <v>190</v>
      </c>
      <c r="AU105" s="172" t="s">
        <v>85</v>
      </c>
      <c r="AY105" s="15" t="s">
        <v>169</v>
      </c>
      <c r="BE105" s="173">
        <f>IF(N105="základní",J105,0)</f>
        <v>0</v>
      </c>
      <c r="BF105" s="173">
        <f>IF(N105="snížená",J105,0)</f>
        <v>0</v>
      </c>
      <c r="BG105" s="173">
        <f>IF(N105="zákl. přenesená",J105,0)</f>
        <v>0</v>
      </c>
      <c r="BH105" s="173">
        <f>IF(N105="sníž. přenesená",J105,0)</f>
        <v>0</v>
      </c>
      <c r="BI105" s="173">
        <f>IF(N105="nulová",J105,0)</f>
        <v>0</v>
      </c>
      <c r="BJ105" s="15" t="s">
        <v>83</v>
      </c>
      <c r="BK105" s="173">
        <f>ROUND(I105*H105,2)</f>
        <v>0</v>
      </c>
      <c r="BL105" s="15" t="s">
        <v>170</v>
      </c>
      <c r="BM105" s="172" t="s">
        <v>372</v>
      </c>
    </row>
    <row r="106" spans="1:65" s="12" customFormat="1" ht="11.25">
      <c r="B106" s="174"/>
      <c r="C106" s="175"/>
      <c r="D106" s="176" t="s">
        <v>172</v>
      </c>
      <c r="E106" s="177" t="s">
        <v>35</v>
      </c>
      <c r="F106" s="178" t="s">
        <v>201</v>
      </c>
      <c r="G106" s="175"/>
      <c r="H106" s="179">
        <v>72</v>
      </c>
      <c r="I106" s="180"/>
      <c r="J106" s="175"/>
      <c r="K106" s="175"/>
      <c r="L106" s="181"/>
      <c r="M106" s="182"/>
      <c r="N106" s="183"/>
      <c r="O106" s="183"/>
      <c r="P106" s="183"/>
      <c r="Q106" s="183"/>
      <c r="R106" s="183"/>
      <c r="S106" s="183"/>
      <c r="T106" s="184"/>
      <c r="AT106" s="185" t="s">
        <v>172</v>
      </c>
      <c r="AU106" s="185" t="s">
        <v>85</v>
      </c>
      <c r="AV106" s="12" t="s">
        <v>85</v>
      </c>
      <c r="AW106" s="12" t="s">
        <v>37</v>
      </c>
      <c r="AX106" s="12" t="s">
        <v>83</v>
      </c>
      <c r="AY106" s="185" t="s">
        <v>169</v>
      </c>
    </row>
    <row r="107" spans="1:65" s="2" customFormat="1" ht="24">
      <c r="A107" s="32"/>
      <c r="B107" s="33"/>
      <c r="C107" s="206" t="s">
        <v>207</v>
      </c>
      <c r="D107" s="206" t="s">
        <v>190</v>
      </c>
      <c r="E107" s="207" t="s">
        <v>722</v>
      </c>
      <c r="F107" s="208" t="s">
        <v>723</v>
      </c>
      <c r="G107" s="209" t="s">
        <v>198</v>
      </c>
      <c r="H107" s="210">
        <v>9</v>
      </c>
      <c r="I107" s="211"/>
      <c r="J107" s="212">
        <f>ROUND(I107*H107,2)</f>
        <v>0</v>
      </c>
      <c r="K107" s="208" t="s">
        <v>167</v>
      </c>
      <c r="L107" s="37"/>
      <c r="M107" s="213" t="s">
        <v>35</v>
      </c>
      <c r="N107" s="214" t="s">
        <v>47</v>
      </c>
      <c r="O107" s="62"/>
      <c r="P107" s="170">
        <f>O107*H107</f>
        <v>0</v>
      </c>
      <c r="Q107" s="170">
        <v>0</v>
      </c>
      <c r="R107" s="170">
        <f>Q107*H107</f>
        <v>0</v>
      </c>
      <c r="S107" s="170">
        <v>0</v>
      </c>
      <c r="T107" s="171">
        <f>S107*H107</f>
        <v>0</v>
      </c>
      <c r="U107" s="32"/>
      <c r="V107" s="32"/>
      <c r="W107" s="32"/>
      <c r="X107" s="32"/>
      <c r="Y107" s="32"/>
      <c r="Z107" s="32"/>
      <c r="AA107" s="32"/>
      <c r="AB107" s="32"/>
      <c r="AC107" s="32"/>
      <c r="AD107" s="32"/>
      <c r="AE107" s="32"/>
      <c r="AR107" s="172" t="s">
        <v>170</v>
      </c>
      <c r="AT107" s="172" t="s">
        <v>190</v>
      </c>
      <c r="AU107" s="172" t="s">
        <v>85</v>
      </c>
      <c r="AY107" s="15" t="s">
        <v>169</v>
      </c>
      <c r="BE107" s="173">
        <f>IF(N107="základní",J107,0)</f>
        <v>0</v>
      </c>
      <c r="BF107" s="173">
        <f>IF(N107="snížená",J107,0)</f>
        <v>0</v>
      </c>
      <c r="BG107" s="173">
        <f>IF(N107="zákl. přenesená",J107,0)</f>
        <v>0</v>
      </c>
      <c r="BH107" s="173">
        <f>IF(N107="sníž. přenesená",J107,0)</f>
        <v>0</v>
      </c>
      <c r="BI107" s="173">
        <f>IF(N107="nulová",J107,0)</f>
        <v>0</v>
      </c>
      <c r="BJ107" s="15" t="s">
        <v>83</v>
      </c>
      <c r="BK107" s="173">
        <f>ROUND(I107*H107,2)</f>
        <v>0</v>
      </c>
      <c r="BL107" s="15" t="s">
        <v>170</v>
      </c>
      <c r="BM107" s="172" t="s">
        <v>797</v>
      </c>
    </row>
    <row r="108" spans="1:65" s="2" customFormat="1" ht="19.5">
      <c r="A108" s="32"/>
      <c r="B108" s="33"/>
      <c r="C108" s="34"/>
      <c r="D108" s="176" t="s">
        <v>183</v>
      </c>
      <c r="E108" s="34"/>
      <c r="F108" s="186" t="s">
        <v>798</v>
      </c>
      <c r="G108" s="34"/>
      <c r="H108" s="34"/>
      <c r="I108" s="187"/>
      <c r="J108" s="34"/>
      <c r="K108" s="34"/>
      <c r="L108" s="37"/>
      <c r="M108" s="188"/>
      <c r="N108" s="189"/>
      <c r="O108" s="62"/>
      <c r="P108" s="62"/>
      <c r="Q108" s="62"/>
      <c r="R108" s="62"/>
      <c r="S108" s="62"/>
      <c r="T108" s="63"/>
      <c r="U108" s="32"/>
      <c r="V108" s="32"/>
      <c r="W108" s="32"/>
      <c r="X108" s="32"/>
      <c r="Y108" s="32"/>
      <c r="Z108" s="32"/>
      <c r="AA108" s="32"/>
      <c r="AB108" s="32"/>
      <c r="AC108" s="32"/>
      <c r="AD108" s="32"/>
      <c r="AE108" s="32"/>
      <c r="AT108" s="15" t="s">
        <v>183</v>
      </c>
      <c r="AU108" s="15" t="s">
        <v>85</v>
      </c>
    </row>
    <row r="109" spans="1:65" s="12" customFormat="1" ht="11.25">
      <c r="B109" s="174"/>
      <c r="C109" s="175"/>
      <c r="D109" s="176" t="s">
        <v>172</v>
      </c>
      <c r="E109" s="177" t="s">
        <v>35</v>
      </c>
      <c r="F109" s="178" t="s">
        <v>413</v>
      </c>
      <c r="G109" s="175"/>
      <c r="H109" s="179">
        <v>9</v>
      </c>
      <c r="I109" s="180"/>
      <c r="J109" s="175"/>
      <c r="K109" s="175"/>
      <c r="L109" s="181"/>
      <c r="M109" s="182"/>
      <c r="N109" s="183"/>
      <c r="O109" s="183"/>
      <c r="P109" s="183"/>
      <c r="Q109" s="183"/>
      <c r="R109" s="183"/>
      <c r="S109" s="183"/>
      <c r="T109" s="184"/>
      <c r="AT109" s="185" t="s">
        <v>172</v>
      </c>
      <c r="AU109" s="185" t="s">
        <v>85</v>
      </c>
      <c r="AV109" s="12" t="s">
        <v>85</v>
      </c>
      <c r="AW109" s="12" t="s">
        <v>37</v>
      </c>
      <c r="AX109" s="12" t="s">
        <v>83</v>
      </c>
      <c r="AY109" s="185" t="s">
        <v>169</v>
      </c>
    </row>
    <row r="110" spans="1:65" s="2" customFormat="1" ht="33" customHeight="1">
      <c r="A110" s="32"/>
      <c r="B110" s="33"/>
      <c r="C110" s="206" t="s">
        <v>168</v>
      </c>
      <c r="D110" s="206" t="s">
        <v>190</v>
      </c>
      <c r="E110" s="207" t="s">
        <v>223</v>
      </c>
      <c r="F110" s="208" t="s">
        <v>224</v>
      </c>
      <c r="G110" s="209" t="s">
        <v>225</v>
      </c>
      <c r="H110" s="210">
        <v>1.5</v>
      </c>
      <c r="I110" s="211"/>
      <c r="J110" s="212">
        <f>ROUND(I110*H110,2)</f>
        <v>0</v>
      </c>
      <c r="K110" s="208" t="s">
        <v>167</v>
      </c>
      <c r="L110" s="37"/>
      <c r="M110" s="213" t="s">
        <v>35</v>
      </c>
      <c r="N110" s="214" t="s">
        <v>47</v>
      </c>
      <c r="O110" s="62"/>
      <c r="P110" s="170">
        <f>O110*H110</f>
        <v>0</v>
      </c>
      <c r="Q110" s="170">
        <v>0</v>
      </c>
      <c r="R110" s="170">
        <f>Q110*H110</f>
        <v>0</v>
      </c>
      <c r="S110" s="170">
        <v>0</v>
      </c>
      <c r="T110" s="171">
        <f>S110*H110</f>
        <v>0</v>
      </c>
      <c r="U110" s="32"/>
      <c r="V110" s="32"/>
      <c r="W110" s="32"/>
      <c r="X110" s="32"/>
      <c r="Y110" s="32"/>
      <c r="Z110" s="32"/>
      <c r="AA110" s="32"/>
      <c r="AB110" s="32"/>
      <c r="AC110" s="32"/>
      <c r="AD110" s="32"/>
      <c r="AE110" s="32"/>
      <c r="AR110" s="172" t="s">
        <v>170</v>
      </c>
      <c r="AT110" s="172" t="s">
        <v>190</v>
      </c>
      <c r="AU110" s="172" t="s">
        <v>85</v>
      </c>
      <c r="AY110" s="15" t="s">
        <v>169</v>
      </c>
      <c r="BE110" s="173">
        <f>IF(N110="základní",J110,0)</f>
        <v>0</v>
      </c>
      <c r="BF110" s="173">
        <f>IF(N110="snížená",J110,0)</f>
        <v>0</v>
      </c>
      <c r="BG110" s="173">
        <f>IF(N110="zákl. přenesená",J110,0)</f>
        <v>0</v>
      </c>
      <c r="BH110" s="173">
        <f>IF(N110="sníž. přenesená",J110,0)</f>
        <v>0</v>
      </c>
      <c r="BI110" s="173">
        <f>IF(N110="nulová",J110,0)</f>
        <v>0</v>
      </c>
      <c r="BJ110" s="15" t="s">
        <v>83</v>
      </c>
      <c r="BK110" s="173">
        <f>ROUND(I110*H110,2)</f>
        <v>0</v>
      </c>
      <c r="BL110" s="15" t="s">
        <v>170</v>
      </c>
      <c r="BM110" s="172" t="s">
        <v>373</v>
      </c>
    </row>
    <row r="111" spans="1:65" s="12" customFormat="1" ht="11.25">
      <c r="B111" s="174"/>
      <c r="C111" s="175"/>
      <c r="D111" s="176" t="s">
        <v>172</v>
      </c>
      <c r="E111" s="177" t="s">
        <v>35</v>
      </c>
      <c r="F111" s="178" t="s">
        <v>716</v>
      </c>
      <c r="G111" s="175"/>
      <c r="H111" s="179">
        <v>1.5</v>
      </c>
      <c r="I111" s="180"/>
      <c r="J111" s="175"/>
      <c r="K111" s="175"/>
      <c r="L111" s="181"/>
      <c r="M111" s="182"/>
      <c r="N111" s="183"/>
      <c r="O111" s="183"/>
      <c r="P111" s="183"/>
      <c r="Q111" s="183"/>
      <c r="R111" s="183"/>
      <c r="S111" s="183"/>
      <c r="T111" s="184"/>
      <c r="AT111" s="185" t="s">
        <v>172</v>
      </c>
      <c r="AU111" s="185" t="s">
        <v>85</v>
      </c>
      <c r="AV111" s="12" t="s">
        <v>85</v>
      </c>
      <c r="AW111" s="12" t="s">
        <v>37</v>
      </c>
      <c r="AX111" s="12" t="s">
        <v>83</v>
      </c>
      <c r="AY111" s="185" t="s">
        <v>169</v>
      </c>
    </row>
    <row r="112" spans="1:65" s="2" customFormat="1" ht="66.75" customHeight="1">
      <c r="A112" s="32"/>
      <c r="B112" s="33"/>
      <c r="C112" s="206" t="s">
        <v>215</v>
      </c>
      <c r="D112" s="206" t="s">
        <v>190</v>
      </c>
      <c r="E112" s="207" t="s">
        <v>799</v>
      </c>
      <c r="F112" s="208" t="s">
        <v>800</v>
      </c>
      <c r="G112" s="209" t="s">
        <v>225</v>
      </c>
      <c r="H112" s="210">
        <v>1.5</v>
      </c>
      <c r="I112" s="211"/>
      <c r="J112" s="212">
        <f>ROUND(I112*H112,2)</f>
        <v>0</v>
      </c>
      <c r="K112" s="208" t="s">
        <v>167</v>
      </c>
      <c r="L112" s="37"/>
      <c r="M112" s="213" t="s">
        <v>35</v>
      </c>
      <c r="N112" s="214" t="s">
        <v>47</v>
      </c>
      <c r="O112" s="62"/>
      <c r="P112" s="170">
        <f>O112*H112</f>
        <v>0</v>
      </c>
      <c r="Q112" s="170">
        <v>0</v>
      </c>
      <c r="R112" s="170">
        <f>Q112*H112</f>
        <v>0</v>
      </c>
      <c r="S112" s="170">
        <v>0</v>
      </c>
      <c r="T112" s="171">
        <f>S112*H112</f>
        <v>0</v>
      </c>
      <c r="U112" s="32"/>
      <c r="V112" s="32"/>
      <c r="W112" s="32"/>
      <c r="X112" s="32"/>
      <c r="Y112" s="32"/>
      <c r="Z112" s="32"/>
      <c r="AA112" s="32"/>
      <c r="AB112" s="32"/>
      <c r="AC112" s="32"/>
      <c r="AD112" s="32"/>
      <c r="AE112" s="32"/>
      <c r="AR112" s="172" t="s">
        <v>170</v>
      </c>
      <c r="AT112" s="172" t="s">
        <v>190</v>
      </c>
      <c r="AU112" s="172" t="s">
        <v>85</v>
      </c>
      <c r="AY112" s="15" t="s">
        <v>169</v>
      </c>
      <c r="BE112" s="173">
        <f>IF(N112="základní",J112,0)</f>
        <v>0</v>
      </c>
      <c r="BF112" s="173">
        <f>IF(N112="snížená",J112,0)</f>
        <v>0</v>
      </c>
      <c r="BG112" s="173">
        <f>IF(N112="zákl. přenesená",J112,0)</f>
        <v>0</v>
      </c>
      <c r="BH112" s="173">
        <f>IF(N112="sníž. přenesená",J112,0)</f>
        <v>0</v>
      </c>
      <c r="BI112" s="173">
        <f>IF(N112="nulová",J112,0)</f>
        <v>0</v>
      </c>
      <c r="BJ112" s="15" t="s">
        <v>83</v>
      </c>
      <c r="BK112" s="173">
        <f>ROUND(I112*H112,2)</f>
        <v>0</v>
      </c>
      <c r="BL112" s="15" t="s">
        <v>170</v>
      </c>
      <c r="BM112" s="172" t="s">
        <v>801</v>
      </c>
    </row>
    <row r="113" spans="1:65" s="12" customFormat="1" ht="11.25">
      <c r="B113" s="174"/>
      <c r="C113" s="175"/>
      <c r="D113" s="176" t="s">
        <v>172</v>
      </c>
      <c r="E113" s="177" t="s">
        <v>35</v>
      </c>
      <c r="F113" s="178" t="s">
        <v>716</v>
      </c>
      <c r="G113" s="175"/>
      <c r="H113" s="179">
        <v>1.5</v>
      </c>
      <c r="I113" s="180"/>
      <c r="J113" s="175"/>
      <c r="K113" s="175"/>
      <c r="L113" s="181"/>
      <c r="M113" s="182"/>
      <c r="N113" s="183"/>
      <c r="O113" s="183"/>
      <c r="P113" s="183"/>
      <c r="Q113" s="183"/>
      <c r="R113" s="183"/>
      <c r="S113" s="183"/>
      <c r="T113" s="184"/>
      <c r="AT113" s="185" t="s">
        <v>172</v>
      </c>
      <c r="AU113" s="185" t="s">
        <v>85</v>
      </c>
      <c r="AV113" s="12" t="s">
        <v>85</v>
      </c>
      <c r="AW113" s="12" t="s">
        <v>37</v>
      </c>
      <c r="AX113" s="12" t="s">
        <v>83</v>
      </c>
      <c r="AY113" s="185" t="s">
        <v>169</v>
      </c>
    </row>
    <row r="114" spans="1:65" s="13" customFormat="1" ht="25.9" customHeight="1">
      <c r="B114" s="190"/>
      <c r="C114" s="191"/>
      <c r="D114" s="192" t="s">
        <v>75</v>
      </c>
      <c r="E114" s="193" t="s">
        <v>232</v>
      </c>
      <c r="F114" s="193" t="s">
        <v>233</v>
      </c>
      <c r="G114" s="191"/>
      <c r="H114" s="191"/>
      <c r="I114" s="194"/>
      <c r="J114" s="195">
        <f>BK114</f>
        <v>0</v>
      </c>
      <c r="K114" s="191"/>
      <c r="L114" s="196"/>
      <c r="M114" s="197"/>
      <c r="N114" s="198"/>
      <c r="O114" s="198"/>
      <c r="P114" s="199">
        <f>SUM(P115:P121)</f>
        <v>0</v>
      </c>
      <c r="Q114" s="198"/>
      <c r="R114" s="199">
        <f>SUM(R115:R121)</f>
        <v>0</v>
      </c>
      <c r="S114" s="198"/>
      <c r="T114" s="200">
        <f>SUM(T115:T121)</f>
        <v>0</v>
      </c>
      <c r="AR114" s="201" t="s">
        <v>170</v>
      </c>
      <c r="AT114" s="202" t="s">
        <v>75</v>
      </c>
      <c r="AU114" s="202" t="s">
        <v>76</v>
      </c>
      <c r="AY114" s="201" t="s">
        <v>169</v>
      </c>
      <c r="BK114" s="203">
        <f>SUM(BK115:BK121)</f>
        <v>0</v>
      </c>
    </row>
    <row r="115" spans="1:65" s="2" customFormat="1" ht="33" customHeight="1">
      <c r="A115" s="32"/>
      <c r="B115" s="33"/>
      <c r="C115" s="206" t="s">
        <v>222</v>
      </c>
      <c r="D115" s="206" t="s">
        <v>190</v>
      </c>
      <c r="E115" s="207" t="s">
        <v>255</v>
      </c>
      <c r="F115" s="208" t="s">
        <v>256</v>
      </c>
      <c r="G115" s="209" t="s">
        <v>166</v>
      </c>
      <c r="H115" s="210">
        <v>33</v>
      </c>
      <c r="I115" s="211"/>
      <c r="J115" s="212">
        <f>ROUND(I115*H115,2)</f>
        <v>0</v>
      </c>
      <c r="K115" s="208" t="s">
        <v>167</v>
      </c>
      <c r="L115" s="37"/>
      <c r="M115" s="213" t="s">
        <v>35</v>
      </c>
      <c r="N115" s="214" t="s">
        <v>47</v>
      </c>
      <c r="O115" s="62"/>
      <c r="P115" s="170">
        <f>O115*H115</f>
        <v>0</v>
      </c>
      <c r="Q115" s="170">
        <v>0</v>
      </c>
      <c r="R115" s="170">
        <f>Q115*H115</f>
        <v>0</v>
      </c>
      <c r="S115" s="170">
        <v>0</v>
      </c>
      <c r="T115" s="171">
        <f>S115*H115</f>
        <v>0</v>
      </c>
      <c r="U115" s="32"/>
      <c r="V115" s="32"/>
      <c r="W115" s="32"/>
      <c r="X115" s="32"/>
      <c r="Y115" s="32"/>
      <c r="Z115" s="32"/>
      <c r="AA115" s="32"/>
      <c r="AB115" s="32"/>
      <c r="AC115" s="32"/>
      <c r="AD115" s="32"/>
      <c r="AE115" s="32"/>
      <c r="AR115" s="172" t="s">
        <v>237</v>
      </c>
      <c r="AT115" s="172" t="s">
        <v>190</v>
      </c>
      <c r="AU115" s="172" t="s">
        <v>83</v>
      </c>
      <c r="AY115" s="15" t="s">
        <v>169</v>
      </c>
      <c r="BE115" s="173">
        <f>IF(N115="základní",J115,0)</f>
        <v>0</v>
      </c>
      <c r="BF115" s="173">
        <f>IF(N115="snížená",J115,0)</f>
        <v>0</v>
      </c>
      <c r="BG115" s="173">
        <f>IF(N115="zákl. přenesená",J115,0)</f>
        <v>0</v>
      </c>
      <c r="BH115" s="173">
        <f>IF(N115="sníž. přenesená",J115,0)</f>
        <v>0</v>
      </c>
      <c r="BI115" s="173">
        <f>IF(N115="nulová",J115,0)</f>
        <v>0</v>
      </c>
      <c r="BJ115" s="15" t="s">
        <v>83</v>
      </c>
      <c r="BK115" s="173">
        <f>ROUND(I115*H115,2)</f>
        <v>0</v>
      </c>
      <c r="BL115" s="15" t="s">
        <v>237</v>
      </c>
      <c r="BM115" s="172" t="s">
        <v>456</v>
      </c>
    </row>
    <row r="116" spans="1:65" s="12" customFormat="1" ht="11.25">
      <c r="B116" s="174"/>
      <c r="C116" s="175"/>
      <c r="D116" s="176" t="s">
        <v>172</v>
      </c>
      <c r="E116" s="177" t="s">
        <v>35</v>
      </c>
      <c r="F116" s="178" t="s">
        <v>738</v>
      </c>
      <c r="G116" s="175"/>
      <c r="H116" s="179">
        <v>33</v>
      </c>
      <c r="I116" s="180"/>
      <c r="J116" s="175"/>
      <c r="K116" s="175"/>
      <c r="L116" s="181"/>
      <c r="M116" s="182"/>
      <c r="N116" s="183"/>
      <c r="O116" s="183"/>
      <c r="P116" s="183"/>
      <c r="Q116" s="183"/>
      <c r="R116" s="183"/>
      <c r="S116" s="183"/>
      <c r="T116" s="184"/>
      <c r="AT116" s="185" t="s">
        <v>172</v>
      </c>
      <c r="AU116" s="185" t="s">
        <v>83</v>
      </c>
      <c r="AV116" s="12" t="s">
        <v>85</v>
      </c>
      <c r="AW116" s="12" t="s">
        <v>37</v>
      </c>
      <c r="AX116" s="12" t="s">
        <v>83</v>
      </c>
      <c r="AY116" s="185" t="s">
        <v>169</v>
      </c>
    </row>
    <row r="117" spans="1:65" s="2" customFormat="1" ht="16.5" customHeight="1">
      <c r="A117" s="32"/>
      <c r="B117" s="33"/>
      <c r="C117" s="206" t="s">
        <v>228</v>
      </c>
      <c r="D117" s="206" t="s">
        <v>190</v>
      </c>
      <c r="E117" s="207" t="s">
        <v>260</v>
      </c>
      <c r="F117" s="208" t="s">
        <v>261</v>
      </c>
      <c r="G117" s="209" t="s">
        <v>166</v>
      </c>
      <c r="H117" s="210">
        <v>33</v>
      </c>
      <c r="I117" s="211"/>
      <c r="J117" s="212">
        <f>ROUND(I117*H117,2)</f>
        <v>0</v>
      </c>
      <c r="K117" s="208" t="s">
        <v>167</v>
      </c>
      <c r="L117" s="37"/>
      <c r="M117" s="213" t="s">
        <v>35</v>
      </c>
      <c r="N117" s="214" t="s">
        <v>47</v>
      </c>
      <c r="O117" s="62"/>
      <c r="P117" s="170">
        <f>O117*H117</f>
        <v>0</v>
      </c>
      <c r="Q117" s="170">
        <v>0</v>
      </c>
      <c r="R117" s="170">
        <f>Q117*H117</f>
        <v>0</v>
      </c>
      <c r="S117" s="170">
        <v>0</v>
      </c>
      <c r="T117" s="171">
        <f>S117*H117</f>
        <v>0</v>
      </c>
      <c r="U117" s="32"/>
      <c r="V117" s="32"/>
      <c r="W117" s="32"/>
      <c r="X117" s="32"/>
      <c r="Y117" s="32"/>
      <c r="Z117" s="32"/>
      <c r="AA117" s="32"/>
      <c r="AB117" s="32"/>
      <c r="AC117" s="32"/>
      <c r="AD117" s="32"/>
      <c r="AE117" s="32"/>
      <c r="AR117" s="172" t="s">
        <v>237</v>
      </c>
      <c r="AT117" s="172" t="s">
        <v>190</v>
      </c>
      <c r="AU117" s="172" t="s">
        <v>83</v>
      </c>
      <c r="AY117" s="15" t="s">
        <v>169</v>
      </c>
      <c r="BE117" s="173">
        <f>IF(N117="základní",J117,0)</f>
        <v>0</v>
      </c>
      <c r="BF117" s="173">
        <f>IF(N117="snížená",J117,0)</f>
        <v>0</v>
      </c>
      <c r="BG117" s="173">
        <f>IF(N117="zákl. přenesená",J117,0)</f>
        <v>0</v>
      </c>
      <c r="BH117" s="173">
        <f>IF(N117="sníž. přenesená",J117,0)</f>
        <v>0</v>
      </c>
      <c r="BI117" s="173">
        <f>IF(N117="nulová",J117,0)</f>
        <v>0</v>
      </c>
      <c r="BJ117" s="15" t="s">
        <v>83</v>
      </c>
      <c r="BK117" s="173">
        <f>ROUND(I117*H117,2)</f>
        <v>0</v>
      </c>
      <c r="BL117" s="15" t="s">
        <v>237</v>
      </c>
      <c r="BM117" s="172" t="s">
        <v>459</v>
      </c>
    </row>
    <row r="118" spans="1:65" s="12" customFormat="1" ht="11.25">
      <c r="B118" s="174"/>
      <c r="C118" s="175"/>
      <c r="D118" s="176" t="s">
        <v>172</v>
      </c>
      <c r="E118" s="177" t="s">
        <v>35</v>
      </c>
      <c r="F118" s="178" t="s">
        <v>738</v>
      </c>
      <c r="G118" s="175"/>
      <c r="H118" s="179">
        <v>33</v>
      </c>
      <c r="I118" s="180"/>
      <c r="J118" s="175"/>
      <c r="K118" s="175"/>
      <c r="L118" s="181"/>
      <c r="M118" s="182"/>
      <c r="N118" s="183"/>
      <c r="O118" s="183"/>
      <c r="P118" s="183"/>
      <c r="Q118" s="183"/>
      <c r="R118" s="183"/>
      <c r="S118" s="183"/>
      <c r="T118" s="184"/>
      <c r="AT118" s="185" t="s">
        <v>172</v>
      </c>
      <c r="AU118" s="185" t="s">
        <v>83</v>
      </c>
      <c r="AV118" s="12" t="s">
        <v>85</v>
      </c>
      <c r="AW118" s="12" t="s">
        <v>37</v>
      </c>
      <c r="AX118" s="12" t="s">
        <v>83</v>
      </c>
      <c r="AY118" s="185" t="s">
        <v>169</v>
      </c>
    </row>
    <row r="119" spans="1:65" s="2" customFormat="1" ht="60">
      <c r="A119" s="32"/>
      <c r="B119" s="33"/>
      <c r="C119" s="206" t="s">
        <v>234</v>
      </c>
      <c r="D119" s="206" t="s">
        <v>190</v>
      </c>
      <c r="E119" s="207" t="s">
        <v>264</v>
      </c>
      <c r="F119" s="208" t="s">
        <v>265</v>
      </c>
      <c r="G119" s="209" t="s">
        <v>181</v>
      </c>
      <c r="H119" s="210">
        <v>108</v>
      </c>
      <c r="I119" s="211"/>
      <c r="J119" s="212">
        <f>ROUND(I119*H119,2)</f>
        <v>0</v>
      </c>
      <c r="K119" s="208" t="s">
        <v>167</v>
      </c>
      <c r="L119" s="37"/>
      <c r="M119" s="213" t="s">
        <v>35</v>
      </c>
      <c r="N119" s="214" t="s">
        <v>47</v>
      </c>
      <c r="O119" s="62"/>
      <c r="P119" s="170">
        <f>O119*H119</f>
        <v>0</v>
      </c>
      <c r="Q119" s="170">
        <v>0</v>
      </c>
      <c r="R119" s="170">
        <f>Q119*H119</f>
        <v>0</v>
      </c>
      <c r="S119" s="170">
        <v>0</v>
      </c>
      <c r="T119" s="171">
        <f>S119*H119</f>
        <v>0</v>
      </c>
      <c r="U119" s="32"/>
      <c r="V119" s="32"/>
      <c r="W119" s="32"/>
      <c r="X119" s="32"/>
      <c r="Y119" s="32"/>
      <c r="Z119" s="32"/>
      <c r="AA119" s="32"/>
      <c r="AB119" s="32"/>
      <c r="AC119" s="32"/>
      <c r="AD119" s="32"/>
      <c r="AE119" s="32"/>
      <c r="AR119" s="172" t="s">
        <v>237</v>
      </c>
      <c r="AT119" s="172" t="s">
        <v>190</v>
      </c>
      <c r="AU119" s="172" t="s">
        <v>83</v>
      </c>
      <c r="AY119" s="15" t="s">
        <v>169</v>
      </c>
      <c r="BE119" s="173">
        <f>IF(N119="základní",J119,0)</f>
        <v>0</v>
      </c>
      <c r="BF119" s="173">
        <f>IF(N119="snížená",J119,0)</f>
        <v>0</v>
      </c>
      <c r="BG119" s="173">
        <f>IF(N119="zákl. přenesená",J119,0)</f>
        <v>0</v>
      </c>
      <c r="BH119" s="173">
        <f>IF(N119="sníž. přenesená",J119,0)</f>
        <v>0</v>
      </c>
      <c r="BI119" s="173">
        <f>IF(N119="nulová",J119,0)</f>
        <v>0</v>
      </c>
      <c r="BJ119" s="15" t="s">
        <v>83</v>
      </c>
      <c r="BK119" s="173">
        <f>ROUND(I119*H119,2)</f>
        <v>0</v>
      </c>
      <c r="BL119" s="15" t="s">
        <v>237</v>
      </c>
      <c r="BM119" s="172" t="s">
        <v>802</v>
      </c>
    </row>
    <row r="120" spans="1:65" s="2" customFormat="1" ht="19.5">
      <c r="A120" s="32"/>
      <c r="B120" s="33"/>
      <c r="C120" s="34"/>
      <c r="D120" s="176" t="s">
        <v>183</v>
      </c>
      <c r="E120" s="34"/>
      <c r="F120" s="186" t="s">
        <v>803</v>
      </c>
      <c r="G120" s="34"/>
      <c r="H120" s="34"/>
      <c r="I120" s="187"/>
      <c r="J120" s="34"/>
      <c r="K120" s="34"/>
      <c r="L120" s="37"/>
      <c r="M120" s="188"/>
      <c r="N120" s="189"/>
      <c r="O120" s="62"/>
      <c r="P120" s="62"/>
      <c r="Q120" s="62"/>
      <c r="R120" s="62"/>
      <c r="S120" s="62"/>
      <c r="T120" s="63"/>
      <c r="U120" s="32"/>
      <c r="V120" s="32"/>
      <c r="W120" s="32"/>
      <c r="X120" s="32"/>
      <c r="Y120" s="32"/>
      <c r="Z120" s="32"/>
      <c r="AA120" s="32"/>
      <c r="AB120" s="32"/>
      <c r="AC120" s="32"/>
      <c r="AD120" s="32"/>
      <c r="AE120" s="32"/>
      <c r="AT120" s="15" t="s">
        <v>183</v>
      </c>
      <c r="AU120" s="15" t="s">
        <v>83</v>
      </c>
    </row>
    <row r="121" spans="1:65" s="12" customFormat="1" ht="11.25">
      <c r="B121" s="174"/>
      <c r="C121" s="175"/>
      <c r="D121" s="176" t="s">
        <v>172</v>
      </c>
      <c r="E121" s="177" t="s">
        <v>35</v>
      </c>
      <c r="F121" s="178" t="s">
        <v>185</v>
      </c>
      <c r="G121" s="175"/>
      <c r="H121" s="179">
        <v>108</v>
      </c>
      <c r="I121" s="180"/>
      <c r="J121" s="175"/>
      <c r="K121" s="175"/>
      <c r="L121" s="181"/>
      <c r="M121" s="215"/>
      <c r="N121" s="216"/>
      <c r="O121" s="216"/>
      <c r="P121" s="216"/>
      <c r="Q121" s="216"/>
      <c r="R121" s="216"/>
      <c r="S121" s="216"/>
      <c r="T121" s="217"/>
      <c r="AT121" s="185" t="s">
        <v>172</v>
      </c>
      <c r="AU121" s="185" t="s">
        <v>83</v>
      </c>
      <c r="AV121" s="12" t="s">
        <v>85</v>
      </c>
      <c r="AW121" s="12" t="s">
        <v>37</v>
      </c>
      <c r="AX121" s="12" t="s">
        <v>83</v>
      </c>
      <c r="AY121" s="185" t="s">
        <v>169</v>
      </c>
    </row>
    <row r="122" spans="1:65" s="2" customFormat="1" ht="6.95" customHeight="1">
      <c r="A122" s="32"/>
      <c r="B122" s="45"/>
      <c r="C122" s="46"/>
      <c r="D122" s="46"/>
      <c r="E122" s="46"/>
      <c r="F122" s="46"/>
      <c r="G122" s="46"/>
      <c r="H122" s="46"/>
      <c r="I122" s="46"/>
      <c r="J122" s="46"/>
      <c r="K122" s="46"/>
      <c r="L122" s="37"/>
      <c r="M122" s="32"/>
      <c r="O122" s="32"/>
      <c r="P122" s="32"/>
      <c r="Q122" s="32"/>
      <c r="R122" s="32"/>
      <c r="S122" s="32"/>
      <c r="T122" s="32"/>
      <c r="U122" s="32"/>
      <c r="V122" s="32"/>
      <c r="W122" s="32"/>
      <c r="X122" s="32"/>
      <c r="Y122" s="32"/>
      <c r="Z122" s="32"/>
      <c r="AA122" s="32"/>
      <c r="AB122" s="32"/>
      <c r="AC122" s="32"/>
      <c r="AD122" s="32"/>
      <c r="AE122" s="32"/>
    </row>
  </sheetData>
  <sheetProtection algorithmName="SHA-512" hashValue="u/nrHX2Xw/ragQwPMSo84Nd45Tu1e9tRaX+7h8DsoOK04LCTFSCt9zROjV4wUoa2xEExZOAilXcvwvV/pRpyRA==" saltValue="Ld14IEd/Xy/5buCjPro9MH3f962bAWiek54CBlCVSLxhOe4erjiqro8ZLf7KPdtsIF/ZRAUnOT9tPNsVUL/22g==" spinCount="100000" sheet="1" objects="1" scenarios="1" formatColumns="0" formatRows="0" autoFilter="0"/>
  <autoFilter ref="C87:K121"/>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0"/>
      <c r="M2" s="250"/>
      <c r="N2" s="250"/>
      <c r="O2" s="250"/>
      <c r="P2" s="250"/>
      <c r="Q2" s="250"/>
      <c r="R2" s="250"/>
      <c r="S2" s="250"/>
      <c r="T2" s="250"/>
      <c r="U2" s="250"/>
      <c r="V2" s="250"/>
      <c r="AT2" s="15" t="s">
        <v>134</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135</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26.25" hidden="1" customHeight="1">
      <c r="B7" s="18"/>
      <c r="E7" s="267" t="str">
        <f>'Rekapitulace stavby'!K6</f>
        <v>Oprava kolejí a výhybek v úseku Veselí nad Lužnicí - J. Hradec na trati Veselí nad Lužnicí - H. Cerekev</v>
      </c>
      <c r="F7" s="268"/>
      <c r="G7" s="268"/>
      <c r="H7" s="268"/>
      <c r="L7" s="18"/>
    </row>
    <row r="8" spans="1:46" s="2" customFormat="1" ht="12" hidden="1" customHeight="1">
      <c r="A8" s="32"/>
      <c r="B8" s="37"/>
      <c r="C8" s="32"/>
      <c r="D8" s="110" t="s">
        <v>136</v>
      </c>
      <c r="E8" s="32"/>
      <c r="F8" s="32"/>
      <c r="G8" s="32"/>
      <c r="H8" s="32"/>
      <c r="I8" s="32"/>
      <c r="J8" s="32"/>
      <c r="K8" s="32"/>
      <c r="L8" s="111"/>
      <c r="S8" s="32"/>
      <c r="T8" s="32"/>
      <c r="U8" s="32"/>
      <c r="V8" s="32"/>
      <c r="W8" s="32"/>
      <c r="X8" s="32"/>
      <c r="Y8" s="32"/>
      <c r="Z8" s="32"/>
      <c r="AA8" s="32"/>
      <c r="AB8" s="32"/>
      <c r="AC8" s="32"/>
      <c r="AD8" s="32"/>
      <c r="AE8" s="32"/>
    </row>
    <row r="9" spans="1:46" s="2" customFormat="1" ht="16.5" hidden="1" customHeight="1">
      <c r="A9" s="32"/>
      <c r="B9" s="37"/>
      <c r="C9" s="32"/>
      <c r="D9" s="32"/>
      <c r="E9" s="270" t="s">
        <v>804</v>
      </c>
      <c r="F9" s="269"/>
      <c r="G9" s="269"/>
      <c r="H9" s="269"/>
      <c r="I9" s="32"/>
      <c r="J9" s="32"/>
      <c r="K9" s="32"/>
      <c r="L9" s="111"/>
      <c r="S9" s="32"/>
      <c r="T9" s="32"/>
      <c r="U9" s="32"/>
      <c r="V9" s="32"/>
      <c r="W9" s="32"/>
      <c r="X9" s="32"/>
      <c r="Y9" s="32"/>
      <c r="Z9" s="32"/>
      <c r="AA9" s="32"/>
      <c r="AB9" s="32"/>
      <c r="AC9" s="32"/>
      <c r="AD9" s="32"/>
      <c r="AE9" s="32"/>
    </row>
    <row r="10" spans="1:46" s="2" customFormat="1" ht="11.25" hidden="1">
      <c r="A10" s="32"/>
      <c r="B10" s="37"/>
      <c r="C10" s="32"/>
      <c r="D10" s="32"/>
      <c r="E10" s="32"/>
      <c r="F10" s="32"/>
      <c r="G10" s="32"/>
      <c r="H10" s="32"/>
      <c r="I10" s="32"/>
      <c r="J10" s="32"/>
      <c r="K10" s="32"/>
      <c r="L10" s="111"/>
      <c r="S10" s="32"/>
      <c r="T10" s="32"/>
      <c r="U10" s="32"/>
      <c r="V10" s="32"/>
      <c r="W10" s="32"/>
      <c r="X10" s="32"/>
      <c r="Y10" s="32"/>
      <c r="Z10" s="32"/>
      <c r="AA10" s="32"/>
      <c r="AB10" s="32"/>
      <c r="AC10" s="32"/>
      <c r="AD10" s="32"/>
      <c r="AE10" s="32"/>
    </row>
    <row r="11" spans="1:46" s="2" customFormat="1" ht="12" hidden="1" customHeight="1">
      <c r="A11" s="32"/>
      <c r="B11" s="37"/>
      <c r="C11" s="32"/>
      <c r="D11" s="110" t="s">
        <v>18</v>
      </c>
      <c r="E11" s="32"/>
      <c r="F11" s="101" t="s">
        <v>19</v>
      </c>
      <c r="G11" s="32"/>
      <c r="H11" s="32"/>
      <c r="I11" s="110" t="s">
        <v>20</v>
      </c>
      <c r="J11" s="101" t="s">
        <v>35</v>
      </c>
      <c r="K11" s="32"/>
      <c r="L11" s="111"/>
      <c r="S11" s="32"/>
      <c r="T11" s="32"/>
      <c r="U11" s="32"/>
      <c r="V11" s="32"/>
      <c r="W11" s="32"/>
      <c r="X11" s="32"/>
      <c r="Y11" s="32"/>
      <c r="Z11" s="32"/>
      <c r="AA11" s="32"/>
      <c r="AB11" s="32"/>
      <c r="AC11" s="32"/>
      <c r="AD11" s="32"/>
      <c r="AE11" s="32"/>
    </row>
    <row r="12" spans="1:46" s="2" customFormat="1" ht="12" hidden="1" customHeight="1">
      <c r="A12" s="32"/>
      <c r="B12" s="37"/>
      <c r="C12" s="32"/>
      <c r="D12" s="110" t="s">
        <v>22</v>
      </c>
      <c r="E12" s="32"/>
      <c r="F12" s="101" t="s">
        <v>23</v>
      </c>
      <c r="G12" s="32"/>
      <c r="H12" s="32"/>
      <c r="I12" s="110" t="s">
        <v>24</v>
      </c>
      <c r="J12" s="112" t="str">
        <f>'Rekapitulace stavby'!AN8</f>
        <v>29. 4. 2021</v>
      </c>
      <c r="K12" s="32"/>
      <c r="L12" s="111"/>
      <c r="S12" s="32"/>
      <c r="T12" s="32"/>
      <c r="U12" s="32"/>
      <c r="V12" s="32"/>
      <c r="W12" s="32"/>
      <c r="X12" s="32"/>
      <c r="Y12" s="32"/>
      <c r="Z12" s="32"/>
      <c r="AA12" s="32"/>
      <c r="AB12" s="32"/>
      <c r="AC12" s="32"/>
      <c r="AD12" s="32"/>
      <c r="AE12" s="32"/>
    </row>
    <row r="13" spans="1:46" s="2" customFormat="1" ht="10.9" hidden="1" customHeight="1">
      <c r="A13" s="32"/>
      <c r="B13" s="37"/>
      <c r="C13" s="32"/>
      <c r="D13" s="32"/>
      <c r="E13" s="32"/>
      <c r="F13" s="32"/>
      <c r="G13" s="32"/>
      <c r="H13" s="32"/>
      <c r="I13" s="32"/>
      <c r="J13" s="32"/>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26</v>
      </c>
      <c r="E14" s="32"/>
      <c r="F14" s="32"/>
      <c r="G14" s="32"/>
      <c r="H14" s="32"/>
      <c r="I14" s="110" t="s">
        <v>27</v>
      </c>
      <c r="J14" s="101" t="s">
        <v>28</v>
      </c>
      <c r="K14" s="32"/>
      <c r="L14" s="111"/>
      <c r="S14" s="32"/>
      <c r="T14" s="32"/>
      <c r="U14" s="32"/>
      <c r="V14" s="32"/>
      <c r="W14" s="32"/>
      <c r="X14" s="32"/>
      <c r="Y14" s="32"/>
      <c r="Z14" s="32"/>
      <c r="AA14" s="32"/>
      <c r="AB14" s="32"/>
      <c r="AC14" s="32"/>
      <c r="AD14" s="32"/>
      <c r="AE14" s="32"/>
    </row>
    <row r="15" spans="1:46" s="2" customFormat="1" ht="18" hidden="1" customHeight="1">
      <c r="A15" s="32"/>
      <c r="B15" s="37"/>
      <c r="C15" s="32"/>
      <c r="D15" s="32"/>
      <c r="E15" s="101" t="s">
        <v>29</v>
      </c>
      <c r="F15" s="32"/>
      <c r="G15" s="32"/>
      <c r="H15" s="32"/>
      <c r="I15" s="110" t="s">
        <v>30</v>
      </c>
      <c r="J15" s="101" t="s">
        <v>31</v>
      </c>
      <c r="K15" s="32"/>
      <c r="L15" s="111"/>
      <c r="S15" s="32"/>
      <c r="T15" s="32"/>
      <c r="U15" s="32"/>
      <c r="V15" s="32"/>
      <c r="W15" s="32"/>
      <c r="X15" s="32"/>
      <c r="Y15" s="32"/>
      <c r="Z15" s="32"/>
      <c r="AA15" s="32"/>
      <c r="AB15" s="32"/>
      <c r="AC15" s="32"/>
      <c r="AD15" s="32"/>
      <c r="AE15" s="32"/>
    </row>
    <row r="16" spans="1:46" s="2" customFormat="1" ht="6.95" hidden="1" customHeight="1">
      <c r="A16" s="32"/>
      <c r="B16" s="37"/>
      <c r="C16" s="32"/>
      <c r="D16" s="32"/>
      <c r="E16" s="32"/>
      <c r="F16" s="32"/>
      <c r="G16" s="32"/>
      <c r="H16" s="32"/>
      <c r="I16" s="32"/>
      <c r="J16" s="32"/>
      <c r="K16" s="32"/>
      <c r="L16" s="111"/>
      <c r="S16" s="32"/>
      <c r="T16" s="32"/>
      <c r="U16" s="32"/>
      <c r="V16" s="32"/>
      <c r="W16" s="32"/>
      <c r="X16" s="32"/>
      <c r="Y16" s="32"/>
      <c r="Z16" s="32"/>
      <c r="AA16" s="32"/>
      <c r="AB16" s="32"/>
      <c r="AC16" s="32"/>
      <c r="AD16" s="32"/>
      <c r="AE16" s="32"/>
    </row>
    <row r="17" spans="1:31" s="2" customFormat="1" ht="12" hidden="1" customHeight="1">
      <c r="A17" s="32"/>
      <c r="B17" s="37"/>
      <c r="C17" s="32"/>
      <c r="D17" s="110" t="s">
        <v>32</v>
      </c>
      <c r="E17" s="32"/>
      <c r="F17" s="32"/>
      <c r="G17" s="32"/>
      <c r="H17" s="32"/>
      <c r="I17" s="110" t="s">
        <v>27</v>
      </c>
      <c r="J17" s="28" t="str">
        <f>'Rekapitulace stavby'!AN13</f>
        <v>Vyplň údaj</v>
      </c>
      <c r="K17" s="32"/>
      <c r="L17" s="111"/>
      <c r="S17" s="32"/>
      <c r="T17" s="32"/>
      <c r="U17" s="32"/>
      <c r="V17" s="32"/>
      <c r="W17" s="32"/>
      <c r="X17" s="32"/>
      <c r="Y17" s="32"/>
      <c r="Z17" s="32"/>
      <c r="AA17" s="32"/>
      <c r="AB17" s="32"/>
      <c r="AC17" s="32"/>
      <c r="AD17" s="32"/>
      <c r="AE17" s="32"/>
    </row>
    <row r="18" spans="1:31" s="2" customFormat="1" ht="18" hidden="1" customHeight="1">
      <c r="A18" s="32"/>
      <c r="B18" s="37"/>
      <c r="C18" s="32"/>
      <c r="D18" s="32"/>
      <c r="E18" s="271" t="str">
        <f>'Rekapitulace stavby'!E14</f>
        <v>Vyplň údaj</v>
      </c>
      <c r="F18" s="272"/>
      <c r="G18" s="272"/>
      <c r="H18" s="272"/>
      <c r="I18" s="110" t="s">
        <v>30</v>
      </c>
      <c r="J18" s="28" t="str">
        <f>'Rekapitulace stavby'!AN14</f>
        <v>Vyplň údaj</v>
      </c>
      <c r="K18" s="32"/>
      <c r="L18" s="111"/>
      <c r="S18" s="32"/>
      <c r="T18" s="32"/>
      <c r="U18" s="32"/>
      <c r="V18" s="32"/>
      <c r="W18" s="32"/>
      <c r="X18" s="32"/>
      <c r="Y18" s="32"/>
      <c r="Z18" s="32"/>
      <c r="AA18" s="32"/>
      <c r="AB18" s="32"/>
      <c r="AC18" s="32"/>
      <c r="AD18" s="32"/>
      <c r="AE18" s="32"/>
    </row>
    <row r="19" spans="1:31" s="2" customFormat="1" ht="6.95" hidden="1" customHeight="1">
      <c r="A19" s="32"/>
      <c r="B19" s="37"/>
      <c r="C19" s="32"/>
      <c r="D19" s="32"/>
      <c r="E19" s="32"/>
      <c r="F19" s="32"/>
      <c r="G19" s="32"/>
      <c r="H19" s="32"/>
      <c r="I19" s="32"/>
      <c r="J19" s="32"/>
      <c r="K19" s="32"/>
      <c r="L19" s="111"/>
      <c r="S19" s="32"/>
      <c r="T19" s="32"/>
      <c r="U19" s="32"/>
      <c r="V19" s="32"/>
      <c r="W19" s="32"/>
      <c r="X19" s="32"/>
      <c r="Y19" s="32"/>
      <c r="Z19" s="32"/>
      <c r="AA19" s="32"/>
      <c r="AB19" s="32"/>
      <c r="AC19" s="32"/>
      <c r="AD19" s="32"/>
      <c r="AE19" s="32"/>
    </row>
    <row r="20" spans="1:31" s="2" customFormat="1" ht="12" hidden="1" customHeight="1">
      <c r="A20" s="32"/>
      <c r="B20" s="37"/>
      <c r="C20" s="32"/>
      <c r="D20" s="110" t="s">
        <v>34</v>
      </c>
      <c r="E20" s="32"/>
      <c r="F20" s="32"/>
      <c r="G20" s="32"/>
      <c r="H20" s="32"/>
      <c r="I20" s="110" t="s">
        <v>27</v>
      </c>
      <c r="J20" s="101" t="str">
        <f>IF('Rekapitulace stavby'!AN16="","",'Rekapitulace stavby'!AN16)</f>
        <v/>
      </c>
      <c r="K20" s="32"/>
      <c r="L20" s="111"/>
      <c r="S20" s="32"/>
      <c r="T20" s="32"/>
      <c r="U20" s="32"/>
      <c r="V20" s="32"/>
      <c r="W20" s="32"/>
      <c r="X20" s="32"/>
      <c r="Y20" s="32"/>
      <c r="Z20" s="32"/>
      <c r="AA20" s="32"/>
      <c r="AB20" s="32"/>
      <c r="AC20" s="32"/>
      <c r="AD20" s="32"/>
      <c r="AE20" s="32"/>
    </row>
    <row r="21" spans="1:31" s="2" customFormat="1" ht="18" hidden="1" customHeight="1">
      <c r="A21" s="32"/>
      <c r="B21" s="37"/>
      <c r="C21" s="32"/>
      <c r="D21" s="32"/>
      <c r="E21" s="101" t="str">
        <f>IF('Rekapitulace stavby'!E17="","",'Rekapitulace stavby'!E17)</f>
        <v xml:space="preserve"> </v>
      </c>
      <c r="F21" s="32"/>
      <c r="G21" s="32"/>
      <c r="H21" s="32"/>
      <c r="I21" s="110" t="s">
        <v>30</v>
      </c>
      <c r="J21" s="101" t="str">
        <f>IF('Rekapitulace stavby'!AN17="","",'Rekapitulace stavby'!AN17)</f>
        <v/>
      </c>
      <c r="K21" s="32"/>
      <c r="L21" s="111"/>
      <c r="S21" s="32"/>
      <c r="T21" s="32"/>
      <c r="U21" s="32"/>
      <c r="V21" s="32"/>
      <c r="W21" s="32"/>
      <c r="X21" s="32"/>
      <c r="Y21" s="32"/>
      <c r="Z21" s="32"/>
      <c r="AA21" s="32"/>
      <c r="AB21" s="32"/>
      <c r="AC21" s="32"/>
      <c r="AD21" s="32"/>
      <c r="AE21" s="32"/>
    </row>
    <row r="22" spans="1:31" s="2" customFormat="1" ht="6.95" hidden="1" customHeight="1">
      <c r="A22" s="32"/>
      <c r="B22" s="37"/>
      <c r="C22" s="32"/>
      <c r="D22" s="32"/>
      <c r="E22" s="32"/>
      <c r="F22" s="32"/>
      <c r="G22" s="32"/>
      <c r="H22" s="32"/>
      <c r="I22" s="32"/>
      <c r="J22" s="32"/>
      <c r="K22" s="32"/>
      <c r="L22" s="111"/>
      <c r="S22" s="32"/>
      <c r="T22" s="32"/>
      <c r="U22" s="32"/>
      <c r="V22" s="32"/>
      <c r="W22" s="32"/>
      <c r="X22" s="32"/>
      <c r="Y22" s="32"/>
      <c r="Z22" s="32"/>
      <c r="AA22" s="32"/>
      <c r="AB22" s="32"/>
      <c r="AC22" s="32"/>
      <c r="AD22" s="32"/>
      <c r="AE22" s="32"/>
    </row>
    <row r="23" spans="1:31" s="2" customFormat="1" ht="12" hidden="1" customHeight="1">
      <c r="A23" s="32"/>
      <c r="B23" s="37"/>
      <c r="C23" s="32"/>
      <c r="D23" s="110" t="s">
        <v>38</v>
      </c>
      <c r="E23" s="32"/>
      <c r="F23" s="32"/>
      <c r="G23" s="32"/>
      <c r="H23" s="32"/>
      <c r="I23" s="110" t="s">
        <v>27</v>
      </c>
      <c r="J23" s="101" t="s">
        <v>35</v>
      </c>
      <c r="K23" s="32"/>
      <c r="L23" s="111"/>
      <c r="S23" s="32"/>
      <c r="T23" s="32"/>
      <c r="U23" s="32"/>
      <c r="V23" s="32"/>
      <c r="W23" s="32"/>
      <c r="X23" s="32"/>
      <c r="Y23" s="32"/>
      <c r="Z23" s="32"/>
      <c r="AA23" s="32"/>
      <c r="AB23" s="32"/>
      <c r="AC23" s="32"/>
      <c r="AD23" s="32"/>
      <c r="AE23" s="32"/>
    </row>
    <row r="24" spans="1:31" s="2" customFormat="1" ht="18" hidden="1" customHeight="1">
      <c r="A24" s="32"/>
      <c r="B24" s="37"/>
      <c r="C24" s="32"/>
      <c r="D24" s="32"/>
      <c r="E24" s="101" t="s">
        <v>39</v>
      </c>
      <c r="F24" s="32"/>
      <c r="G24" s="32"/>
      <c r="H24" s="32"/>
      <c r="I24" s="110" t="s">
        <v>30</v>
      </c>
      <c r="J24" s="101" t="s">
        <v>35</v>
      </c>
      <c r="K24" s="32"/>
      <c r="L24" s="111"/>
      <c r="S24" s="32"/>
      <c r="T24" s="32"/>
      <c r="U24" s="32"/>
      <c r="V24" s="32"/>
      <c r="W24" s="32"/>
      <c r="X24" s="32"/>
      <c r="Y24" s="32"/>
      <c r="Z24" s="32"/>
      <c r="AA24" s="32"/>
      <c r="AB24" s="32"/>
      <c r="AC24" s="32"/>
      <c r="AD24" s="32"/>
      <c r="AE24" s="32"/>
    </row>
    <row r="25" spans="1:31" s="2" customFormat="1" ht="6.95" hidden="1" customHeight="1">
      <c r="A25" s="32"/>
      <c r="B25" s="37"/>
      <c r="C25" s="32"/>
      <c r="D25" s="32"/>
      <c r="E25" s="32"/>
      <c r="F25" s="32"/>
      <c r="G25" s="32"/>
      <c r="H25" s="32"/>
      <c r="I25" s="32"/>
      <c r="J25" s="32"/>
      <c r="K25" s="32"/>
      <c r="L25" s="111"/>
      <c r="S25" s="32"/>
      <c r="T25" s="32"/>
      <c r="U25" s="32"/>
      <c r="V25" s="32"/>
      <c r="W25" s="32"/>
      <c r="X25" s="32"/>
      <c r="Y25" s="32"/>
      <c r="Z25" s="32"/>
      <c r="AA25" s="32"/>
      <c r="AB25" s="32"/>
      <c r="AC25" s="32"/>
      <c r="AD25" s="32"/>
      <c r="AE25" s="32"/>
    </row>
    <row r="26" spans="1:31" s="2" customFormat="1" ht="12" hidden="1" customHeight="1">
      <c r="A26" s="32"/>
      <c r="B26" s="37"/>
      <c r="C26" s="32"/>
      <c r="D26" s="110" t="s">
        <v>40</v>
      </c>
      <c r="E26" s="32"/>
      <c r="F26" s="32"/>
      <c r="G26" s="32"/>
      <c r="H26" s="32"/>
      <c r="I26" s="32"/>
      <c r="J26" s="32"/>
      <c r="K26" s="32"/>
      <c r="L26" s="111"/>
      <c r="S26" s="32"/>
      <c r="T26" s="32"/>
      <c r="U26" s="32"/>
      <c r="V26" s="32"/>
      <c r="W26" s="32"/>
      <c r="X26" s="32"/>
      <c r="Y26" s="32"/>
      <c r="Z26" s="32"/>
      <c r="AA26" s="32"/>
      <c r="AB26" s="32"/>
      <c r="AC26" s="32"/>
      <c r="AD26" s="32"/>
      <c r="AE26" s="32"/>
    </row>
    <row r="27" spans="1:31" s="8" customFormat="1" ht="16.5" hidden="1" customHeight="1">
      <c r="A27" s="113"/>
      <c r="B27" s="114"/>
      <c r="C27" s="113"/>
      <c r="D27" s="113"/>
      <c r="E27" s="273" t="s">
        <v>35</v>
      </c>
      <c r="F27" s="273"/>
      <c r="G27" s="273"/>
      <c r="H27" s="273"/>
      <c r="I27" s="113"/>
      <c r="J27" s="113"/>
      <c r="K27" s="113"/>
      <c r="L27" s="115"/>
      <c r="S27" s="113"/>
      <c r="T27" s="113"/>
      <c r="U27" s="113"/>
      <c r="V27" s="113"/>
      <c r="W27" s="113"/>
      <c r="X27" s="113"/>
      <c r="Y27" s="113"/>
      <c r="Z27" s="113"/>
      <c r="AA27" s="113"/>
      <c r="AB27" s="113"/>
      <c r="AC27" s="113"/>
      <c r="AD27" s="113"/>
      <c r="AE27" s="113"/>
    </row>
    <row r="28" spans="1:31" s="2" customFormat="1" ht="6.95" hidden="1" customHeight="1">
      <c r="A28" s="32"/>
      <c r="B28" s="37"/>
      <c r="C28" s="32"/>
      <c r="D28" s="32"/>
      <c r="E28" s="32"/>
      <c r="F28" s="32"/>
      <c r="G28" s="32"/>
      <c r="H28" s="32"/>
      <c r="I28" s="32"/>
      <c r="J28" s="32"/>
      <c r="K28" s="32"/>
      <c r="L28" s="111"/>
      <c r="S28" s="32"/>
      <c r="T28" s="32"/>
      <c r="U28" s="32"/>
      <c r="V28" s="32"/>
      <c r="W28" s="32"/>
      <c r="X28" s="32"/>
      <c r="Y28" s="32"/>
      <c r="Z28" s="32"/>
      <c r="AA28" s="32"/>
      <c r="AB28" s="32"/>
      <c r="AC28" s="32"/>
      <c r="AD28" s="32"/>
      <c r="AE28" s="32"/>
    </row>
    <row r="29" spans="1:31" s="2" customFormat="1" ht="6.95" hidden="1" customHeight="1">
      <c r="A29" s="32"/>
      <c r="B29" s="37"/>
      <c r="C29" s="32"/>
      <c r="D29" s="116"/>
      <c r="E29" s="116"/>
      <c r="F29" s="116"/>
      <c r="G29" s="116"/>
      <c r="H29" s="116"/>
      <c r="I29" s="116"/>
      <c r="J29" s="116"/>
      <c r="K29" s="116"/>
      <c r="L29" s="111"/>
      <c r="S29" s="32"/>
      <c r="T29" s="32"/>
      <c r="U29" s="32"/>
      <c r="V29" s="32"/>
      <c r="W29" s="32"/>
      <c r="X29" s="32"/>
      <c r="Y29" s="32"/>
      <c r="Z29" s="32"/>
      <c r="AA29" s="32"/>
      <c r="AB29" s="32"/>
      <c r="AC29" s="32"/>
      <c r="AD29" s="32"/>
      <c r="AE29" s="32"/>
    </row>
    <row r="30" spans="1:31" s="2" customFormat="1" ht="25.35" hidden="1" customHeight="1">
      <c r="A30" s="32"/>
      <c r="B30" s="37"/>
      <c r="C30" s="32"/>
      <c r="D30" s="117" t="s">
        <v>42</v>
      </c>
      <c r="E30" s="32"/>
      <c r="F30" s="32"/>
      <c r="G30" s="32"/>
      <c r="H30" s="32"/>
      <c r="I30" s="32"/>
      <c r="J30" s="118">
        <f>ROUND(J80, 2)</f>
        <v>0</v>
      </c>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14.45" hidden="1" customHeight="1">
      <c r="A32" s="32"/>
      <c r="B32" s="37"/>
      <c r="C32" s="32"/>
      <c r="D32" s="32"/>
      <c r="E32" s="32"/>
      <c r="F32" s="119" t="s">
        <v>44</v>
      </c>
      <c r="G32" s="32"/>
      <c r="H32" s="32"/>
      <c r="I32" s="119" t="s">
        <v>43</v>
      </c>
      <c r="J32" s="119" t="s">
        <v>45</v>
      </c>
      <c r="K32" s="32"/>
      <c r="L32" s="111"/>
      <c r="S32" s="32"/>
      <c r="T32" s="32"/>
      <c r="U32" s="32"/>
      <c r="V32" s="32"/>
      <c r="W32" s="32"/>
      <c r="X32" s="32"/>
      <c r="Y32" s="32"/>
      <c r="Z32" s="32"/>
      <c r="AA32" s="32"/>
      <c r="AB32" s="32"/>
      <c r="AC32" s="32"/>
      <c r="AD32" s="32"/>
      <c r="AE32" s="32"/>
    </row>
    <row r="33" spans="1:31" s="2" customFormat="1" ht="14.45" hidden="1" customHeight="1">
      <c r="A33" s="32"/>
      <c r="B33" s="37"/>
      <c r="C33" s="32"/>
      <c r="D33" s="120" t="s">
        <v>46</v>
      </c>
      <c r="E33" s="110" t="s">
        <v>47</v>
      </c>
      <c r="F33" s="121">
        <f>ROUND((SUM(BE80:BE92)),  2)</f>
        <v>0</v>
      </c>
      <c r="G33" s="32"/>
      <c r="H33" s="32"/>
      <c r="I33" s="122">
        <v>0.21</v>
      </c>
      <c r="J33" s="121">
        <f>ROUND(((SUM(BE80:BE92))*I33),  2)</f>
        <v>0</v>
      </c>
      <c r="K33" s="32"/>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110" t="s">
        <v>48</v>
      </c>
      <c r="F34" s="121">
        <f>ROUND((SUM(BF80:BF92)),  2)</f>
        <v>0</v>
      </c>
      <c r="G34" s="32"/>
      <c r="H34" s="32"/>
      <c r="I34" s="122">
        <v>0.15</v>
      </c>
      <c r="J34" s="121">
        <f>ROUND(((SUM(BF80:BF92))*I34),  2)</f>
        <v>0</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32"/>
      <c r="E35" s="110" t="s">
        <v>49</v>
      </c>
      <c r="F35" s="121">
        <f>ROUND((SUM(BG80:BG92)),  2)</f>
        <v>0</v>
      </c>
      <c r="G35" s="32"/>
      <c r="H35" s="32"/>
      <c r="I35" s="122">
        <v>0.21</v>
      </c>
      <c r="J35" s="121">
        <f>0</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50</v>
      </c>
      <c r="F36" s="121">
        <f>ROUND((SUM(BH80:BH92)),  2)</f>
        <v>0</v>
      </c>
      <c r="G36" s="32"/>
      <c r="H36" s="32"/>
      <c r="I36" s="122">
        <v>0.15</v>
      </c>
      <c r="J36" s="121">
        <f>0</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51</v>
      </c>
      <c r="F37" s="121">
        <f>ROUND((SUM(BI80:BI92)),  2)</f>
        <v>0</v>
      </c>
      <c r="G37" s="32"/>
      <c r="H37" s="32"/>
      <c r="I37" s="122">
        <v>0</v>
      </c>
      <c r="J37" s="121">
        <f>0</f>
        <v>0</v>
      </c>
      <c r="K37" s="32"/>
      <c r="L37" s="111"/>
      <c r="S37" s="32"/>
      <c r="T37" s="32"/>
      <c r="U37" s="32"/>
      <c r="V37" s="32"/>
      <c r="W37" s="32"/>
      <c r="X37" s="32"/>
      <c r="Y37" s="32"/>
      <c r="Z37" s="32"/>
      <c r="AA37" s="32"/>
      <c r="AB37" s="32"/>
      <c r="AC37" s="32"/>
      <c r="AD37" s="32"/>
      <c r="AE37" s="32"/>
    </row>
    <row r="38" spans="1:31" s="2" customFormat="1" ht="6.95" hidden="1" customHeight="1">
      <c r="A38" s="32"/>
      <c r="B38" s="37"/>
      <c r="C38" s="32"/>
      <c r="D38" s="32"/>
      <c r="E38" s="32"/>
      <c r="F38" s="32"/>
      <c r="G38" s="32"/>
      <c r="H38" s="32"/>
      <c r="I38" s="32"/>
      <c r="J38" s="32"/>
      <c r="K38" s="32"/>
      <c r="L38" s="111"/>
      <c r="S38" s="32"/>
      <c r="T38" s="32"/>
      <c r="U38" s="32"/>
      <c r="V38" s="32"/>
      <c r="W38" s="32"/>
      <c r="X38" s="32"/>
      <c r="Y38" s="32"/>
      <c r="Z38" s="32"/>
      <c r="AA38" s="32"/>
      <c r="AB38" s="32"/>
      <c r="AC38" s="32"/>
      <c r="AD38" s="32"/>
      <c r="AE38" s="32"/>
    </row>
    <row r="39" spans="1:31" s="2" customFormat="1" ht="25.35" hidden="1" customHeight="1">
      <c r="A39" s="32"/>
      <c r="B39" s="37"/>
      <c r="C39" s="123"/>
      <c r="D39" s="124" t="s">
        <v>52</v>
      </c>
      <c r="E39" s="125"/>
      <c r="F39" s="125"/>
      <c r="G39" s="126" t="s">
        <v>53</v>
      </c>
      <c r="H39" s="127" t="s">
        <v>54</v>
      </c>
      <c r="I39" s="125"/>
      <c r="J39" s="128">
        <f>SUM(J30:J37)</f>
        <v>0</v>
      </c>
      <c r="K39" s="129"/>
      <c r="L39" s="111"/>
      <c r="S39" s="32"/>
      <c r="T39" s="32"/>
      <c r="U39" s="32"/>
      <c r="V39" s="32"/>
      <c r="W39" s="32"/>
      <c r="X39" s="32"/>
      <c r="Y39" s="32"/>
      <c r="Z39" s="32"/>
      <c r="AA39" s="32"/>
      <c r="AB39" s="32"/>
      <c r="AC39" s="32"/>
      <c r="AD39" s="32"/>
      <c r="AE39" s="32"/>
    </row>
    <row r="40" spans="1:31" s="2" customFormat="1" ht="14.45" hidden="1" customHeight="1">
      <c r="A40" s="32"/>
      <c r="B40" s="130"/>
      <c r="C40" s="131"/>
      <c r="D40" s="131"/>
      <c r="E40" s="131"/>
      <c r="F40" s="131"/>
      <c r="G40" s="131"/>
      <c r="H40" s="131"/>
      <c r="I40" s="131"/>
      <c r="J40" s="131"/>
      <c r="K40" s="131"/>
      <c r="L40" s="111"/>
      <c r="S40" s="32"/>
      <c r="T40" s="32"/>
      <c r="U40" s="32"/>
      <c r="V40" s="32"/>
      <c r="W40" s="32"/>
      <c r="X40" s="32"/>
      <c r="Y40" s="32"/>
      <c r="Z40" s="32"/>
      <c r="AA40" s="32"/>
      <c r="AB40" s="32"/>
      <c r="AC40" s="32"/>
      <c r="AD40" s="32"/>
      <c r="AE40" s="32"/>
    </row>
    <row r="41" spans="1:31" ht="11.25" hidden="1"/>
    <row r="42" spans="1:31" ht="11.25" hidden="1"/>
    <row r="43" spans="1:31" ht="11.25" hidden="1"/>
    <row r="44" spans="1:31" s="2" customFormat="1" ht="6.95" hidden="1" customHeight="1">
      <c r="A44" s="32"/>
      <c r="B44" s="132"/>
      <c r="C44" s="133"/>
      <c r="D44" s="133"/>
      <c r="E44" s="133"/>
      <c r="F44" s="133"/>
      <c r="G44" s="133"/>
      <c r="H44" s="133"/>
      <c r="I44" s="133"/>
      <c r="J44" s="133"/>
      <c r="K44" s="133"/>
      <c r="L44" s="111"/>
      <c r="S44" s="32"/>
      <c r="T44" s="32"/>
      <c r="U44" s="32"/>
      <c r="V44" s="32"/>
      <c r="W44" s="32"/>
      <c r="X44" s="32"/>
      <c r="Y44" s="32"/>
      <c r="Z44" s="32"/>
      <c r="AA44" s="32"/>
      <c r="AB44" s="32"/>
      <c r="AC44" s="32"/>
      <c r="AD44" s="32"/>
      <c r="AE44" s="32"/>
    </row>
    <row r="45" spans="1:31" s="2" customFormat="1" ht="24.95" hidden="1" customHeight="1">
      <c r="A45" s="32"/>
      <c r="B45" s="33"/>
      <c r="C45" s="21" t="s">
        <v>143</v>
      </c>
      <c r="D45" s="34"/>
      <c r="E45" s="34"/>
      <c r="F45" s="34"/>
      <c r="G45" s="34"/>
      <c r="H45" s="34"/>
      <c r="I45" s="34"/>
      <c r="J45" s="34"/>
      <c r="K45" s="34"/>
      <c r="L45" s="111"/>
      <c r="S45" s="32"/>
      <c r="T45" s="32"/>
      <c r="U45" s="32"/>
      <c r="V45" s="32"/>
      <c r="W45" s="32"/>
      <c r="X45" s="32"/>
      <c r="Y45" s="32"/>
      <c r="Z45" s="32"/>
      <c r="AA45" s="32"/>
      <c r="AB45" s="32"/>
      <c r="AC45" s="32"/>
      <c r="AD45" s="32"/>
      <c r="AE45" s="32"/>
    </row>
    <row r="46" spans="1:31" s="2" customFormat="1" ht="6.95" hidden="1" customHeight="1">
      <c r="A46" s="32"/>
      <c r="B46" s="33"/>
      <c r="C46" s="34"/>
      <c r="D46" s="34"/>
      <c r="E46" s="34"/>
      <c r="F46" s="34"/>
      <c r="G46" s="34"/>
      <c r="H46" s="34"/>
      <c r="I46" s="34"/>
      <c r="J46" s="34"/>
      <c r="K46" s="34"/>
      <c r="L46" s="111"/>
      <c r="S46" s="32"/>
      <c r="T46" s="32"/>
      <c r="U46" s="32"/>
      <c r="V46" s="32"/>
      <c r="W46" s="32"/>
      <c r="X46" s="32"/>
      <c r="Y46" s="32"/>
      <c r="Z46" s="32"/>
      <c r="AA46" s="32"/>
      <c r="AB46" s="32"/>
      <c r="AC46" s="32"/>
      <c r="AD46" s="32"/>
      <c r="AE46" s="32"/>
    </row>
    <row r="47" spans="1:31" s="2" customFormat="1" ht="12" hidden="1" customHeight="1">
      <c r="A47" s="32"/>
      <c r="B47" s="33"/>
      <c r="C47" s="27" t="s">
        <v>16</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26.25" hidden="1" customHeight="1">
      <c r="A48" s="32"/>
      <c r="B48" s="33"/>
      <c r="C48" s="34"/>
      <c r="D48" s="34"/>
      <c r="E48" s="274" t="str">
        <f>E7</f>
        <v>Oprava kolejí a výhybek v úseku Veselí nad Lužnicí - J. Hradec na trati Veselí nad Lužnicí - H. Cerekev</v>
      </c>
      <c r="F48" s="275"/>
      <c r="G48" s="275"/>
      <c r="H48" s="275"/>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136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16.5" hidden="1" customHeight="1">
      <c r="A50" s="32"/>
      <c r="B50" s="33"/>
      <c r="C50" s="34"/>
      <c r="D50" s="34"/>
      <c r="E50" s="228" t="str">
        <f>E9</f>
        <v>VON - Vedlejší a ostatní náklady</v>
      </c>
      <c r="F50" s="276"/>
      <c r="G50" s="276"/>
      <c r="H50" s="276"/>
      <c r="I50" s="34"/>
      <c r="J50" s="34"/>
      <c r="K50" s="34"/>
      <c r="L50" s="111"/>
      <c r="S50" s="32"/>
      <c r="T50" s="32"/>
      <c r="U50" s="32"/>
      <c r="V50" s="32"/>
      <c r="W50" s="32"/>
      <c r="X50" s="32"/>
      <c r="Y50" s="32"/>
      <c r="Z50" s="32"/>
      <c r="AA50" s="32"/>
      <c r="AB50" s="32"/>
      <c r="AC50" s="32"/>
      <c r="AD50" s="32"/>
      <c r="AE50" s="32"/>
    </row>
    <row r="51" spans="1:47" s="2" customFormat="1" ht="6.95" hidden="1" customHeight="1">
      <c r="A51" s="32"/>
      <c r="B51" s="33"/>
      <c r="C51" s="34"/>
      <c r="D51" s="34"/>
      <c r="E51" s="34"/>
      <c r="F51" s="34"/>
      <c r="G51" s="34"/>
      <c r="H51" s="34"/>
      <c r="I51" s="34"/>
      <c r="J51" s="34"/>
      <c r="K51" s="34"/>
      <c r="L51" s="111"/>
      <c r="S51" s="32"/>
      <c r="T51" s="32"/>
      <c r="U51" s="32"/>
      <c r="V51" s="32"/>
      <c r="W51" s="32"/>
      <c r="X51" s="32"/>
      <c r="Y51" s="32"/>
      <c r="Z51" s="32"/>
      <c r="AA51" s="32"/>
      <c r="AB51" s="32"/>
      <c r="AC51" s="32"/>
      <c r="AD51" s="32"/>
      <c r="AE51" s="32"/>
    </row>
    <row r="52" spans="1:47" s="2" customFormat="1" ht="12" hidden="1" customHeight="1">
      <c r="A52" s="32"/>
      <c r="B52" s="33"/>
      <c r="C52" s="27" t="s">
        <v>22</v>
      </c>
      <c r="D52" s="34"/>
      <c r="E52" s="34"/>
      <c r="F52" s="25" t="str">
        <f>F12</f>
        <v xml:space="preserve">trať 225 dle JŘ, TÚ Veselí n/L- Počátky-Žirovnice </v>
      </c>
      <c r="G52" s="34"/>
      <c r="H52" s="34"/>
      <c r="I52" s="27" t="s">
        <v>24</v>
      </c>
      <c r="J52" s="57" t="str">
        <f>IF(J12="","",J12)</f>
        <v>29. 4. 2021</v>
      </c>
      <c r="K52" s="34"/>
      <c r="L52" s="111"/>
      <c r="S52" s="32"/>
      <c r="T52" s="32"/>
      <c r="U52" s="32"/>
      <c r="V52" s="32"/>
      <c r="W52" s="32"/>
      <c r="X52" s="32"/>
      <c r="Y52" s="32"/>
      <c r="Z52" s="32"/>
      <c r="AA52" s="32"/>
      <c r="AB52" s="32"/>
      <c r="AC52" s="32"/>
      <c r="AD52" s="32"/>
      <c r="AE52" s="32"/>
    </row>
    <row r="53" spans="1:47" s="2" customFormat="1" ht="6.95" hidden="1" customHeight="1">
      <c r="A53" s="32"/>
      <c r="B53" s="33"/>
      <c r="C53" s="34"/>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5.2" hidden="1" customHeight="1">
      <c r="A54" s="32"/>
      <c r="B54" s="33"/>
      <c r="C54" s="27" t="s">
        <v>26</v>
      </c>
      <c r="D54" s="34"/>
      <c r="E54" s="34"/>
      <c r="F54" s="25" t="str">
        <f>E15</f>
        <v>Správa železnic, státní organizace, OŘ Plzeň</v>
      </c>
      <c r="G54" s="34"/>
      <c r="H54" s="34"/>
      <c r="I54" s="27" t="s">
        <v>34</v>
      </c>
      <c r="J54" s="30" t="str">
        <f>E21</f>
        <v xml:space="preserve"> </v>
      </c>
      <c r="K54" s="34"/>
      <c r="L54" s="111"/>
      <c r="S54" s="32"/>
      <c r="T54" s="32"/>
      <c r="U54" s="32"/>
      <c r="V54" s="32"/>
      <c r="W54" s="32"/>
      <c r="X54" s="32"/>
      <c r="Y54" s="32"/>
      <c r="Z54" s="32"/>
      <c r="AA54" s="32"/>
      <c r="AB54" s="32"/>
      <c r="AC54" s="32"/>
      <c r="AD54" s="32"/>
      <c r="AE54" s="32"/>
    </row>
    <row r="55" spans="1:47" s="2" customFormat="1" ht="15.2" hidden="1" customHeight="1">
      <c r="A55" s="32"/>
      <c r="B55" s="33"/>
      <c r="C55" s="27" t="s">
        <v>32</v>
      </c>
      <c r="D55" s="34"/>
      <c r="E55" s="34"/>
      <c r="F55" s="25" t="str">
        <f>IF(E18="","",E18)</f>
        <v>Vyplň údaj</v>
      </c>
      <c r="G55" s="34"/>
      <c r="H55" s="34"/>
      <c r="I55" s="27" t="s">
        <v>38</v>
      </c>
      <c r="J55" s="30" t="str">
        <f>E24</f>
        <v>Libor Brabenec</v>
      </c>
      <c r="K55" s="34"/>
      <c r="L55" s="111"/>
      <c r="S55" s="32"/>
      <c r="T55" s="32"/>
      <c r="U55" s="32"/>
      <c r="V55" s="32"/>
      <c r="W55" s="32"/>
      <c r="X55" s="32"/>
      <c r="Y55" s="32"/>
      <c r="Z55" s="32"/>
      <c r="AA55" s="32"/>
      <c r="AB55" s="32"/>
      <c r="AC55" s="32"/>
      <c r="AD55" s="32"/>
      <c r="AE55" s="32"/>
    </row>
    <row r="56" spans="1:47" s="2" customFormat="1" ht="10.35" hidden="1" customHeight="1">
      <c r="A56" s="32"/>
      <c r="B56" s="33"/>
      <c r="C56" s="34"/>
      <c r="D56" s="34"/>
      <c r="E56" s="34"/>
      <c r="F56" s="34"/>
      <c r="G56" s="34"/>
      <c r="H56" s="34"/>
      <c r="I56" s="34"/>
      <c r="J56" s="34"/>
      <c r="K56" s="34"/>
      <c r="L56" s="111"/>
      <c r="S56" s="32"/>
      <c r="T56" s="32"/>
      <c r="U56" s="32"/>
      <c r="V56" s="32"/>
      <c r="W56" s="32"/>
      <c r="X56" s="32"/>
      <c r="Y56" s="32"/>
      <c r="Z56" s="32"/>
      <c r="AA56" s="32"/>
      <c r="AB56" s="32"/>
      <c r="AC56" s="32"/>
      <c r="AD56" s="32"/>
      <c r="AE56" s="32"/>
    </row>
    <row r="57" spans="1:47" s="2" customFormat="1" ht="29.25" hidden="1" customHeight="1">
      <c r="A57" s="32"/>
      <c r="B57" s="33"/>
      <c r="C57" s="134" t="s">
        <v>144</v>
      </c>
      <c r="D57" s="135"/>
      <c r="E57" s="135"/>
      <c r="F57" s="135"/>
      <c r="G57" s="135"/>
      <c r="H57" s="135"/>
      <c r="I57" s="135"/>
      <c r="J57" s="136" t="s">
        <v>145</v>
      </c>
      <c r="K57" s="135"/>
      <c r="L57" s="111"/>
      <c r="S57" s="32"/>
      <c r="T57" s="32"/>
      <c r="U57" s="32"/>
      <c r="V57" s="32"/>
      <c r="W57" s="32"/>
      <c r="X57" s="32"/>
      <c r="Y57" s="32"/>
      <c r="Z57" s="32"/>
      <c r="AA57" s="32"/>
      <c r="AB57" s="32"/>
      <c r="AC57" s="32"/>
      <c r="AD57" s="32"/>
      <c r="AE57" s="32"/>
    </row>
    <row r="58" spans="1:47" s="2" customFormat="1" ht="10.35" hidden="1" customHeight="1">
      <c r="A58" s="32"/>
      <c r="B58" s="33"/>
      <c r="C58" s="34"/>
      <c r="D58" s="34"/>
      <c r="E58" s="34"/>
      <c r="F58" s="34"/>
      <c r="G58" s="34"/>
      <c r="H58" s="34"/>
      <c r="I58" s="34"/>
      <c r="J58" s="34"/>
      <c r="K58" s="34"/>
      <c r="L58" s="111"/>
      <c r="S58" s="32"/>
      <c r="T58" s="32"/>
      <c r="U58" s="32"/>
      <c r="V58" s="32"/>
      <c r="W58" s="32"/>
      <c r="X58" s="32"/>
      <c r="Y58" s="32"/>
      <c r="Z58" s="32"/>
      <c r="AA58" s="32"/>
      <c r="AB58" s="32"/>
      <c r="AC58" s="32"/>
      <c r="AD58" s="32"/>
      <c r="AE58" s="32"/>
    </row>
    <row r="59" spans="1:47" s="2" customFormat="1" ht="22.9" hidden="1" customHeight="1">
      <c r="A59" s="32"/>
      <c r="B59" s="33"/>
      <c r="C59" s="137" t="s">
        <v>74</v>
      </c>
      <c r="D59" s="34"/>
      <c r="E59" s="34"/>
      <c r="F59" s="34"/>
      <c r="G59" s="34"/>
      <c r="H59" s="34"/>
      <c r="I59" s="34"/>
      <c r="J59" s="75">
        <f>J80</f>
        <v>0</v>
      </c>
      <c r="K59" s="34"/>
      <c r="L59" s="111"/>
      <c r="S59" s="32"/>
      <c r="T59" s="32"/>
      <c r="U59" s="32"/>
      <c r="V59" s="32"/>
      <c r="W59" s="32"/>
      <c r="X59" s="32"/>
      <c r="Y59" s="32"/>
      <c r="Z59" s="32"/>
      <c r="AA59" s="32"/>
      <c r="AB59" s="32"/>
      <c r="AC59" s="32"/>
      <c r="AD59" s="32"/>
      <c r="AE59" s="32"/>
      <c r="AU59" s="15" t="s">
        <v>146</v>
      </c>
    </row>
    <row r="60" spans="1:47" s="9" customFormat="1" ht="24.95" hidden="1" customHeight="1">
      <c r="B60" s="138"/>
      <c r="C60" s="139"/>
      <c r="D60" s="140" t="s">
        <v>805</v>
      </c>
      <c r="E60" s="141"/>
      <c r="F60" s="141"/>
      <c r="G60" s="141"/>
      <c r="H60" s="141"/>
      <c r="I60" s="141"/>
      <c r="J60" s="142">
        <f>J81</f>
        <v>0</v>
      </c>
      <c r="K60" s="139"/>
      <c r="L60" s="143"/>
    </row>
    <row r="61" spans="1:47" s="2" customFormat="1" ht="21.75" hidden="1" customHeight="1">
      <c r="A61" s="32"/>
      <c r="B61" s="33"/>
      <c r="C61" s="34"/>
      <c r="D61" s="34"/>
      <c r="E61" s="34"/>
      <c r="F61" s="34"/>
      <c r="G61" s="34"/>
      <c r="H61" s="34"/>
      <c r="I61" s="34"/>
      <c r="J61" s="34"/>
      <c r="K61" s="34"/>
      <c r="L61" s="111"/>
      <c r="S61" s="32"/>
      <c r="T61" s="32"/>
      <c r="U61" s="32"/>
      <c r="V61" s="32"/>
      <c r="W61" s="32"/>
      <c r="X61" s="32"/>
      <c r="Y61" s="32"/>
      <c r="Z61" s="32"/>
      <c r="AA61" s="32"/>
      <c r="AB61" s="32"/>
      <c r="AC61" s="32"/>
      <c r="AD61" s="32"/>
      <c r="AE61" s="32"/>
    </row>
    <row r="62" spans="1:47" s="2" customFormat="1" ht="6.95" hidden="1" customHeight="1">
      <c r="A62" s="32"/>
      <c r="B62" s="45"/>
      <c r="C62" s="46"/>
      <c r="D62" s="46"/>
      <c r="E62" s="46"/>
      <c r="F62" s="46"/>
      <c r="G62" s="46"/>
      <c r="H62" s="46"/>
      <c r="I62" s="46"/>
      <c r="J62" s="46"/>
      <c r="K62" s="46"/>
      <c r="L62" s="111"/>
      <c r="S62" s="32"/>
      <c r="T62" s="32"/>
      <c r="U62" s="32"/>
      <c r="V62" s="32"/>
      <c r="W62" s="32"/>
      <c r="X62" s="32"/>
      <c r="Y62" s="32"/>
      <c r="Z62" s="32"/>
      <c r="AA62" s="32"/>
      <c r="AB62" s="32"/>
      <c r="AC62" s="32"/>
      <c r="AD62" s="32"/>
      <c r="AE62" s="32"/>
    </row>
    <row r="63" spans="1:47" ht="11.25" hidden="1"/>
    <row r="64" spans="1:47" ht="11.25" hidden="1"/>
    <row r="65" spans="1:63" ht="11.25" hidden="1"/>
    <row r="66" spans="1:63" s="2" customFormat="1" ht="6.95" customHeight="1">
      <c r="A66" s="32"/>
      <c r="B66" s="47"/>
      <c r="C66" s="48"/>
      <c r="D66" s="48"/>
      <c r="E66" s="48"/>
      <c r="F66" s="48"/>
      <c r="G66" s="48"/>
      <c r="H66" s="48"/>
      <c r="I66" s="48"/>
      <c r="J66" s="48"/>
      <c r="K66" s="48"/>
      <c r="L66" s="111"/>
      <c r="S66" s="32"/>
      <c r="T66" s="32"/>
      <c r="U66" s="32"/>
      <c r="V66" s="32"/>
      <c r="W66" s="32"/>
      <c r="X66" s="32"/>
      <c r="Y66" s="32"/>
      <c r="Z66" s="32"/>
      <c r="AA66" s="32"/>
      <c r="AB66" s="32"/>
      <c r="AC66" s="32"/>
      <c r="AD66" s="32"/>
      <c r="AE66" s="32"/>
    </row>
    <row r="67" spans="1:63" s="2" customFormat="1" ht="24.95" customHeight="1">
      <c r="A67" s="32"/>
      <c r="B67" s="33"/>
      <c r="C67" s="21" t="s">
        <v>150</v>
      </c>
      <c r="D67" s="34"/>
      <c r="E67" s="34"/>
      <c r="F67" s="34"/>
      <c r="G67" s="34"/>
      <c r="H67" s="34"/>
      <c r="I67" s="34"/>
      <c r="J67" s="34"/>
      <c r="K67" s="34"/>
      <c r="L67" s="111"/>
      <c r="S67" s="32"/>
      <c r="T67" s="32"/>
      <c r="U67" s="32"/>
      <c r="V67" s="32"/>
      <c r="W67" s="32"/>
      <c r="X67" s="32"/>
      <c r="Y67" s="32"/>
      <c r="Z67" s="32"/>
      <c r="AA67" s="32"/>
      <c r="AB67" s="32"/>
      <c r="AC67" s="32"/>
      <c r="AD67" s="32"/>
      <c r="AE67" s="32"/>
    </row>
    <row r="68" spans="1:63" s="2" customFormat="1" ht="6.95" customHeight="1">
      <c r="A68" s="32"/>
      <c r="B68" s="33"/>
      <c r="C68" s="34"/>
      <c r="D68" s="34"/>
      <c r="E68" s="34"/>
      <c r="F68" s="34"/>
      <c r="G68" s="34"/>
      <c r="H68" s="34"/>
      <c r="I68" s="34"/>
      <c r="J68" s="34"/>
      <c r="K68" s="34"/>
      <c r="L68" s="111"/>
      <c r="S68" s="32"/>
      <c r="T68" s="32"/>
      <c r="U68" s="32"/>
      <c r="V68" s="32"/>
      <c r="W68" s="32"/>
      <c r="X68" s="32"/>
      <c r="Y68" s="32"/>
      <c r="Z68" s="32"/>
      <c r="AA68" s="32"/>
      <c r="AB68" s="32"/>
      <c r="AC68" s="32"/>
      <c r="AD68" s="32"/>
      <c r="AE68" s="32"/>
    </row>
    <row r="69" spans="1:63" s="2" customFormat="1" ht="12" customHeight="1">
      <c r="A69" s="32"/>
      <c r="B69" s="33"/>
      <c r="C69" s="27" t="s">
        <v>16</v>
      </c>
      <c r="D69" s="34"/>
      <c r="E69" s="34"/>
      <c r="F69" s="34"/>
      <c r="G69" s="34"/>
      <c r="H69" s="34"/>
      <c r="I69" s="34"/>
      <c r="J69" s="34"/>
      <c r="K69" s="34"/>
      <c r="L69" s="111"/>
      <c r="S69" s="32"/>
      <c r="T69" s="32"/>
      <c r="U69" s="32"/>
      <c r="V69" s="32"/>
      <c r="W69" s="32"/>
      <c r="X69" s="32"/>
      <c r="Y69" s="32"/>
      <c r="Z69" s="32"/>
      <c r="AA69" s="32"/>
      <c r="AB69" s="32"/>
      <c r="AC69" s="32"/>
      <c r="AD69" s="32"/>
      <c r="AE69" s="32"/>
    </row>
    <row r="70" spans="1:63" s="2" customFormat="1" ht="26.25" customHeight="1">
      <c r="A70" s="32"/>
      <c r="B70" s="33"/>
      <c r="C70" s="34"/>
      <c r="D70" s="34"/>
      <c r="E70" s="274" t="str">
        <f>E7</f>
        <v>Oprava kolejí a výhybek v úseku Veselí nad Lužnicí - J. Hradec na trati Veselí nad Lužnicí - H. Cerekev</v>
      </c>
      <c r="F70" s="275"/>
      <c r="G70" s="275"/>
      <c r="H70" s="275"/>
      <c r="I70" s="34"/>
      <c r="J70" s="34"/>
      <c r="K70" s="34"/>
      <c r="L70" s="111"/>
      <c r="S70" s="32"/>
      <c r="T70" s="32"/>
      <c r="U70" s="32"/>
      <c r="V70" s="32"/>
      <c r="W70" s="32"/>
      <c r="X70" s="32"/>
      <c r="Y70" s="32"/>
      <c r="Z70" s="32"/>
      <c r="AA70" s="32"/>
      <c r="AB70" s="32"/>
      <c r="AC70" s="32"/>
      <c r="AD70" s="32"/>
      <c r="AE70" s="32"/>
    </row>
    <row r="71" spans="1:63" s="2" customFormat="1" ht="12" customHeight="1">
      <c r="A71" s="32"/>
      <c r="B71" s="33"/>
      <c r="C71" s="27" t="s">
        <v>136</v>
      </c>
      <c r="D71" s="34"/>
      <c r="E71" s="34"/>
      <c r="F71" s="34"/>
      <c r="G71" s="34"/>
      <c r="H71" s="34"/>
      <c r="I71" s="34"/>
      <c r="J71" s="34"/>
      <c r="K71" s="34"/>
      <c r="L71" s="111"/>
      <c r="S71" s="32"/>
      <c r="T71" s="32"/>
      <c r="U71" s="32"/>
      <c r="V71" s="32"/>
      <c r="W71" s="32"/>
      <c r="X71" s="32"/>
      <c r="Y71" s="32"/>
      <c r="Z71" s="32"/>
      <c r="AA71" s="32"/>
      <c r="AB71" s="32"/>
      <c r="AC71" s="32"/>
      <c r="AD71" s="32"/>
      <c r="AE71" s="32"/>
    </row>
    <row r="72" spans="1:63" s="2" customFormat="1" ht="16.5" customHeight="1">
      <c r="A72" s="32"/>
      <c r="B72" s="33"/>
      <c r="C72" s="34"/>
      <c r="D72" s="34"/>
      <c r="E72" s="228" t="str">
        <f>E9</f>
        <v>VON - Vedlejší a ostatní náklady</v>
      </c>
      <c r="F72" s="276"/>
      <c r="G72" s="276"/>
      <c r="H72" s="276"/>
      <c r="I72" s="34"/>
      <c r="J72" s="34"/>
      <c r="K72" s="34"/>
      <c r="L72" s="111"/>
      <c r="S72" s="32"/>
      <c r="T72" s="32"/>
      <c r="U72" s="32"/>
      <c r="V72" s="32"/>
      <c r="W72" s="32"/>
      <c r="X72" s="32"/>
      <c r="Y72" s="32"/>
      <c r="Z72" s="32"/>
      <c r="AA72" s="32"/>
      <c r="AB72" s="32"/>
      <c r="AC72" s="32"/>
      <c r="AD72" s="32"/>
      <c r="AE72" s="32"/>
    </row>
    <row r="73" spans="1:63" s="2" customFormat="1" ht="6.95" customHeight="1">
      <c r="A73" s="32"/>
      <c r="B73" s="33"/>
      <c r="C73" s="34"/>
      <c r="D73" s="34"/>
      <c r="E73" s="34"/>
      <c r="F73" s="34"/>
      <c r="G73" s="34"/>
      <c r="H73" s="34"/>
      <c r="I73" s="34"/>
      <c r="J73" s="34"/>
      <c r="K73" s="34"/>
      <c r="L73" s="111"/>
      <c r="S73" s="32"/>
      <c r="T73" s="32"/>
      <c r="U73" s="32"/>
      <c r="V73" s="32"/>
      <c r="W73" s="32"/>
      <c r="X73" s="32"/>
      <c r="Y73" s="32"/>
      <c r="Z73" s="32"/>
      <c r="AA73" s="32"/>
      <c r="AB73" s="32"/>
      <c r="AC73" s="32"/>
      <c r="AD73" s="32"/>
      <c r="AE73" s="32"/>
    </row>
    <row r="74" spans="1:63" s="2" customFormat="1" ht="12" customHeight="1">
      <c r="A74" s="32"/>
      <c r="B74" s="33"/>
      <c r="C74" s="27" t="s">
        <v>22</v>
      </c>
      <c r="D74" s="34"/>
      <c r="E74" s="34"/>
      <c r="F74" s="25" t="str">
        <f>F12</f>
        <v xml:space="preserve">trať 225 dle JŘ, TÚ Veselí n/L- Počátky-Žirovnice </v>
      </c>
      <c r="G74" s="34"/>
      <c r="H74" s="34"/>
      <c r="I74" s="27" t="s">
        <v>24</v>
      </c>
      <c r="J74" s="57" t="str">
        <f>IF(J12="","",J12)</f>
        <v>29. 4. 2021</v>
      </c>
      <c r="K74" s="34"/>
      <c r="L74" s="111"/>
      <c r="S74" s="32"/>
      <c r="T74" s="32"/>
      <c r="U74" s="32"/>
      <c r="V74" s="32"/>
      <c r="W74" s="32"/>
      <c r="X74" s="32"/>
      <c r="Y74" s="32"/>
      <c r="Z74" s="32"/>
      <c r="AA74" s="32"/>
      <c r="AB74" s="32"/>
      <c r="AC74" s="32"/>
      <c r="AD74" s="32"/>
      <c r="AE74" s="32"/>
    </row>
    <row r="75" spans="1:63" s="2" customFormat="1" ht="6.95" customHeight="1">
      <c r="A75" s="32"/>
      <c r="B75" s="33"/>
      <c r="C75" s="34"/>
      <c r="D75" s="34"/>
      <c r="E75" s="34"/>
      <c r="F75" s="34"/>
      <c r="G75" s="34"/>
      <c r="H75" s="34"/>
      <c r="I75" s="34"/>
      <c r="J75" s="34"/>
      <c r="K75" s="34"/>
      <c r="L75" s="111"/>
      <c r="S75" s="32"/>
      <c r="T75" s="32"/>
      <c r="U75" s="32"/>
      <c r="V75" s="32"/>
      <c r="W75" s="32"/>
      <c r="X75" s="32"/>
      <c r="Y75" s="32"/>
      <c r="Z75" s="32"/>
      <c r="AA75" s="32"/>
      <c r="AB75" s="32"/>
      <c r="AC75" s="32"/>
      <c r="AD75" s="32"/>
      <c r="AE75" s="32"/>
    </row>
    <row r="76" spans="1:63" s="2" customFormat="1" ht="15.2" customHeight="1">
      <c r="A76" s="32"/>
      <c r="B76" s="33"/>
      <c r="C76" s="27" t="s">
        <v>26</v>
      </c>
      <c r="D76" s="34"/>
      <c r="E76" s="34"/>
      <c r="F76" s="25" t="str">
        <f>E15</f>
        <v>Správa železnic, státní organizace, OŘ Plzeň</v>
      </c>
      <c r="G76" s="34"/>
      <c r="H76" s="34"/>
      <c r="I76" s="27" t="s">
        <v>34</v>
      </c>
      <c r="J76" s="30" t="str">
        <f>E21</f>
        <v xml:space="preserve"> </v>
      </c>
      <c r="K76" s="34"/>
      <c r="L76" s="111"/>
      <c r="S76" s="32"/>
      <c r="T76" s="32"/>
      <c r="U76" s="32"/>
      <c r="V76" s="32"/>
      <c r="W76" s="32"/>
      <c r="X76" s="32"/>
      <c r="Y76" s="32"/>
      <c r="Z76" s="32"/>
      <c r="AA76" s="32"/>
      <c r="AB76" s="32"/>
      <c r="AC76" s="32"/>
      <c r="AD76" s="32"/>
      <c r="AE76" s="32"/>
    </row>
    <row r="77" spans="1:63" s="2" customFormat="1" ht="15.2" customHeight="1">
      <c r="A77" s="32"/>
      <c r="B77" s="33"/>
      <c r="C77" s="27" t="s">
        <v>32</v>
      </c>
      <c r="D77" s="34"/>
      <c r="E77" s="34"/>
      <c r="F77" s="25" t="str">
        <f>IF(E18="","",E18)</f>
        <v>Vyplň údaj</v>
      </c>
      <c r="G77" s="34"/>
      <c r="H77" s="34"/>
      <c r="I77" s="27" t="s">
        <v>38</v>
      </c>
      <c r="J77" s="30" t="str">
        <f>E24</f>
        <v>Libor Brabenec</v>
      </c>
      <c r="K77" s="34"/>
      <c r="L77" s="111"/>
      <c r="S77" s="32"/>
      <c r="T77" s="32"/>
      <c r="U77" s="32"/>
      <c r="V77" s="32"/>
      <c r="W77" s="32"/>
      <c r="X77" s="32"/>
      <c r="Y77" s="32"/>
      <c r="Z77" s="32"/>
      <c r="AA77" s="32"/>
      <c r="AB77" s="32"/>
      <c r="AC77" s="32"/>
      <c r="AD77" s="32"/>
      <c r="AE77" s="32"/>
    </row>
    <row r="78" spans="1:63" s="2" customFormat="1" ht="10.35" customHeight="1">
      <c r="A78" s="32"/>
      <c r="B78" s="33"/>
      <c r="C78" s="34"/>
      <c r="D78" s="34"/>
      <c r="E78" s="34"/>
      <c r="F78" s="34"/>
      <c r="G78" s="34"/>
      <c r="H78" s="34"/>
      <c r="I78" s="34"/>
      <c r="J78" s="34"/>
      <c r="K78" s="34"/>
      <c r="L78" s="111"/>
      <c r="S78" s="32"/>
      <c r="T78" s="32"/>
      <c r="U78" s="32"/>
      <c r="V78" s="32"/>
      <c r="W78" s="32"/>
      <c r="X78" s="32"/>
      <c r="Y78" s="32"/>
      <c r="Z78" s="32"/>
      <c r="AA78" s="32"/>
      <c r="AB78" s="32"/>
      <c r="AC78" s="32"/>
      <c r="AD78" s="32"/>
      <c r="AE78" s="32"/>
    </row>
    <row r="79" spans="1:63" s="11" customFormat="1" ht="29.25" customHeight="1">
      <c r="A79" s="149"/>
      <c r="B79" s="150"/>
      <c r="C79" s="151" t="s">
        <v>151</v>
      </c>
      <c r="D79" s="152" t="s">
        <v>61</v>
      </c>
      <c r="E79" s="152" t="s">
        <v>57</v>
      </c>
      <c r="F79" s="152" t="s">
        <v>58</v>
      </c>
      <c r="G79" s="152" t="s">
        <v>152</v>
      </c>
      <c r="H79" s="152" t="s">
        <v>153</v>
      </c>
      <c r="I79" s="152" t="s">
        <v>154</v>
      </c>
      <c r="J79" s="152" t="s">
        <v>145</v>
      </c>
      <c r="K79" s="153" t="s">
        <v>155</v>
      </c>
      <c r="L79" s="154"/>
      <c r="M79" s="66" t="s">
        <v>35</v>
      </c>
      <c r="N79" s="67" t="s">
        <v>46</v>
      </c>
      <c r="O79" s="67" t="s">
        <v>156</v>
      </c>
      <c r="P79" s="67" t="s">
        <v>157</v>
      </c>
      <c r="Q79" s="67" t="s">
        <v>158</v>
      </c>
      <c r="R79" s="67" t="s">
        <v>159</v>
      </c>
      <c r="S79" s="67" t="s">
        <v>160</v>
      </c>
      <c r="T79" s="68" t="s">
        <v>161</v>
      </c>
      <c r="U79" s="149"/>
      <c r="V79" s="149"/>
      <c r="W79" s="149"/>
      <c r="X79" s="149"/>
      <c r="Y79" s="149"/>
      <c r="Z79" s="149"/>
      <c r="AA79" s="149"/>
      <c r="AB79" s="149"/>
      <c r="AC79" s="149"/>
      <c r="AD79" s="149"/>
      <c r="AE79" s="149"/>
    </row>
    <row r="80" spans="1:63" s="2" customFormat="1" ht="22.9" customHeight="1">
      <c r="A80" s="32"/>
      <c r="B80" s="33"/>
      <c r="C80" s="73" t="s">
        <v>162</v>
      </c>
      <c r="D80" s="34"/>
      <c r="E80" s="34"/>
      <c r="F80" s="34"/>
      <c r="G80" s="34"/>
      <c r="H80" s="34"/>
      <c r="I80" s="34"/>
      <c r="J80" s="155">
        <f>BK80</f>
        <v>0</v>
      </c>
      <c r="K80" s="34"/>
      <c r="L80" s="37"/>
      <c r="M80" s="69"/>
      <c r="N80" s="156"/>
      <c r="O80" s="70"/>
      <c r="P80" s="157">
        <f>P81</f>
        <v>0</v>
      </c>
      <c r="Q80" s="70"/>
      <c r="R80" s="157">
        <f>R81</f>
        <v>0</v>
      </c>
      <c r="S80" s="70"/>
      <c r="T80" s="158">
        <f>T81</f>
        <v>0</v>
      </c>
      <c r="U80" s="32"/>
      <c r="V80" s="32"/>
      <c r="W80" s="32"/>
      <c r="X80" s="32"/>
      <c r="Y80" s="32"/>
      <c r="Z80" s="32"/>
      <c r="AA80" s="32"/>
      <c r="AB80" s="32"/>
      <c r="AC80" s="32"/>
      <c r="AD80" s="32"/>
      <c r="AE80" s="32"/>
      <c r="AT80" s="15" t="s">
        <v>75</v>
      </c>
      <c r="AU80" s="15" t="s">
        <v>146</v>
      </c>
      <c r="BK80" s="159">
        <f>BK81</f>
        <v>0</v>
      </c>
    </row>
    <row r="81" spans="1:65" s="13" customFormat="1" ht="25.9" customHeight="1">
      <c r="B81" s="190"/>
      <c r="C81" s="191"/>
      <c r="D81" s="192" t="s">
        <v>75</v>
      </c>
      <c r="E81" s="193" t="s">
        <v>806</v>
      </c>
      <c r="F81" s="193" t="s">
        <v>807</v>
      </c>
      <c r="G81" s="191"/>
      <c r="H81" s="191"/>
      <c r="I81" s="194"/>
      <c r="J81" s="195">
        <f>BK81</f>
        <v>0</v>
      </c>
      <c r="K81" s="191"/>
      <c r="L81" s="196"/>
      <c r="M81" s="197"/>
      <c r="N81" s="198"/>
      <c r="O81" s="198"/>
      <c r="P81" s="199">
        <f>SUM(P82:P92)</f>
        <v>0</v>
      </c>
      <c r="Q81" s="198"/>
      <c r="R81" s="199">
        <f>SUM(R82:R92)</f>
        <v>0</v>
      </c>
      <c r="S81" s="198"/>
      <c r="T81" s="200">
        <f>SUM(T82:T92)</f>
        <v>0</v>
      </c>
      <c r="AR81" s="201" t="s">
        <v>188</v>
      </c>
      <c r="AT81" s="202" t="s">
        <v>75</v>
      </c>
      <c r="AU81" s="202" t="s">
        <v>76</v>
      </c>
      <c r="AY81" s="201" t="s">
        <v>169</v>
      </c>
      <c r="BK81" s="203">
        <f>SUM(BK82:BK92)</f>
        <v>0</v>
      </c>
    </row>
    <row r="82" spans="1:65" s="2" customFormat="1" ht="36">
      <c r="A82" s="32"/>
      <c r="B82" s="33"/>
      <c r="C82" s="206" t="s">
        <v>83</v>
      </c>
      <c r="D82" s="206" t="s">
        <v>190</v>
      </c>
      <c r="E82" s="207" t="s">
        <v>808</v>
      </c>
      <c r="F82" s="208" t="s">
        <v>809</v>
      </c>
      <c r="G82" s="209" t="s">
        <v>810</v>
      </c>
      <c r="H82" s="218"/>
      <c r="I82" s="211"/>
      <c r="J82" s="212">
        <f>ROUND(I82*H82,2)</f>
        <v>0</v>
      </c>
      <c r="K82" s="208" t="s">
        <v>167</v>
      </c>
      <c r="L82" s="37"/>
      <c r="M82" s="213" t="s">
        <v>35</v>
      </c>
      <c r="N82" s="214" t="s">
        <v>47</v>
      </c>
      <c r="O82" s="62"/>
      <c r="P82" s="170">
        <f>O82*H82</f>
        <v>0</v>
      </c>
      <c r="Q82" s="170">
        <v>0</v>
      </c>
      <c r="R82" s="170">
        <f>Q82*H82</f>
        <v>0</v>
      </c>
      <c r="S82" s="170">
        <v>0</v>
      </c>
      <c r="T82" s="171">
        <f>S82*H82</f>
        <v>0</v>
      </c>
      <c r="U82" s="32"/>
      <c r="V82" s="32"/>
      <c r="W82" s="32"/>
      <c r="X82" s="32"/>
      <c r="Y82" s="32"/>
      <c r="Z82" s="32"/>
      <c r="AA82" s="32"/>
      <c r="AB82" s="32"/>
      <c r="AC82" s="32"/>
      <c r="AD82" s="32"/>
      <c r="AE82" s="32"/>
      <c r="AR82" s="172" t="s">
        <v>170</v>
      </c>
      <c r="AT82" s="172" t="s">
        <v>190</v>
      </c>
      <c r="AU82" s="172" t="s">
        <v>83</v>
      </c>
      <c r="AY82" s="15" t="s">
        <v>169</v>
      </c>
      <c r="BE82" s="173">
        <f>IF(N82="základní",J82,0)</f>
        <v>0</v>
      </c>
      <c r="BF82" s="173">
        <f>IF(N82="snížená",J82,0)</f>
        <v>0</v>
      </c>
      <c r="BG82" s="173">
        <f>IF(N82="zákl. přenesená",J82,0)</f>
        <v>0</v>
      </c>
      <c r="BH82" s="173">
        <f>IF(N82="sníž. přenesená",J82,0)</f>
        <v>0</v>
      </c>
      <c r="BI82" s="173">
        <f>IF(N82="nulová",J82,0)</f>
        <v>0</v>
      </c>
      <c r="BJ82" s="15" t="s">
        <v>83</v>
      </c>
      <c r="BK82" s="173">
        <f>ROUND(I82*H82,2)</f>
        <v>0</v>
      </c>
      <c r="BL82" s="15" t="s">
        <v>170</v>
      </c>
      <c r="BM82" s="172" t="s">
        <v>811</v>
      </c>
    </row>
    <row r="83" spans="1:65" s="2" customFormat="1" ht="19.5">
      <c r="A83" s="32"/>
      <c r="B83" s="33"/>
      <c r="C83" s="34"/>
      <c r="D83" s="176" t="s">
        <v>183</v>
      </c>
      <c r="E83" s="34"/>
      <c r="F83" s="186" t="s">
        <v>812</v>
      </c>
      <c r="G83" s="34"/>
      <c r="H83" s="34"/>
      <c r="I83" s="187"/>
      <c r="J83" s="34"/>
      <c r="K83" s="34"/>
      <c r="L83" s="37"/>
      <c r="M83" s="188"/>
      <c r="N83" s="189"/>
      <c r="O83" s="62"/>
      <c r="P83" s="62"/>
      <c r="Q83" s="62"/>
      <c r="R83" s="62"/>
      <c r="S83" s="62"/>
      <c r="T83" s="63"/>
      <c r="U83" s="32"/>
      <c r="V83" s="32"/>
      <c r="W83" s="32"/>
      <c r="X83" s="32"/>
      <c r="Y83" s="32"/>
      <c r="Z83" s="32"/>
      <c r="AA83" s="32"/>
      <c r="AB83" s="32"/>
      <c r="AC83" s="32"/>
      <c r="AD83" s="32"/>
      <c r="AE83" s="32"/>
      <c r="AT83" s="15" t="s">
        <v>183</v>
      </c>
      <c r="AU83" s="15" t="s">
        <v>83</v>
      </c>
    </row>
    <row r="84" spans="1:65" s="2" customFormat="1" ht="16.5" customHeight="1">
      <c r="A84" s="32"/>
      <c r="B84" s="33"/>
      <c r="C84" s="206" t="s">
        <v>85</v>
      </c>
      <c r="D84" s="206" t="s">
        <v>190</v>
      </c>
      <c r="E84" s="207" t="s">
        <v>813</v>
      </c>
      <c r="F84" s="208" t="s">
        <v>814</v>
      </c>
      <c r="G84" s="209" t="s">
        <v>810</v>
      </c>
      <c r="H84" s="218"/>
      <c r="I84" s="211"/>
      <c r="J84" s="212">
        <f>ROUND(I84*H84,2)</f>
        <v>0</v>
      </c>
      <c r="K84" s="208" t="s">
        <v>167</v>
      </c>
      <c r="L84" s="37"/>
      <c r="M84" s="213" t="s">
        <v>35</v>
      </c>
      <c r="N84" s="214" t="s">
        <v>47</v>
      </c>
      <c r="O84" s="62"/>
      <c r="P84" s="170">
        <f>O84*H84</f>
        <v>0</v>
      </c>
      <c r="Q84" s="170">
        <v>0</v>
      </c>
      <c r="R84" s="170">
        <f>Q84*H84</f>
        <v>0</v>
      </c>
      <c r="S84" s="170">
        <v>0</v>
      </c>
      <c r="T84" s="171">
        <f>S84*H84</f>
        <v>0</v>
      </c>
      <c r="U84" s="32"/>
      <c r="V84" s="32"/>
      <c r="W84" s="32"/>
      <c r="X84" s="32"/>
      <c r="Y84" s="32"/>
      <c r="Z84" s="32"/>
      <c r="AA84" s="32"/>
      <c r="AB84" s="32"/>
      <c r="AC84" s="32"/>
      <c r="AD84" s="32"/>
      <c r="AE84" s="32"/>
      <c r="AR84" s="172" t="s">
        <v>815</v>
      </c>
      <c r="AT84" s="172" t="s">
        <v>190</v>
      </c>
      <c r="AU84" s="172" t="s">
        <v>83</v>
      </c>
      <c r="AY84" s="15" t="s">
        <v>169</v>
      </c>
      <c r="BE84" s="173">
        <f>IF(N84="základní",J84,0)</f>
        <v>0</v>
      </c>
      <c r="BF84" s="173">
        <f>IF(N84="snížená",J84,0)</f>
        <v>0</v>
      </c>
      <c r="BG84" s="173">
        <f>IF(N84="zákl. přenesená",J84,0)</f>
        <v>0</v>
      </c>
      <c r="BH84" s="173">
        <f>IF(N84="sníž. přenesená",J84,0)</f>
        <v>0</v>
      </c>
      <c r="BI84" s="173">
        <f>IF(N84="nulová",J84,0)</f>
        <v>0</v>
      </c>
      <c r="BJ84" s="15" t="s">
        <v>83</v>
      </c>
      <c r="BK84" s="173">
        <f>ROUND(I84*H84,2)</f>
        <v>0</v>
      </c>
      <c r="BL84" s="15" t="s">
        <v>815</v>
      </c>
      <c r="BM84" s="172" t="s">
        <v>816</v>
      </c>
    </row>
    <row r="85" spans="1:65" s="2" customFormat="1" ht="36">
      <c r="A85" s="32"/>
      <c r="B85" s="33"/>
      <c r="C85" s="206" t="s">
        <v>178</v>
      </c>
      <c r="D85" s="206" t="s">
        <v>190</v>
      </c>
      <c r="E85" s="207" t="s">
        <v>817</v>
      </c>
      <c r="F85" s="208" t="s">
        <v>818</v>
      </c>
      <c r="G85" s="209" t="s">
        <v>810</v>
      </c>
      <c r="H85" s="218"/>
      <c r="I85" s="211"/>
      <c r="J85" s="212">
        <f>ROUND(I85*H85,2)</f>
        <v>0</v>
      </c>
      <c r="K85" s="208" t="s">
        <v>167</v>
      </c>
      <c r="L85" s="37"/>
      <c r="M85" s="213" t="s">
        <v>35</v>
      </c>
      <c r="N85" s="214" t="s">
        <v>47</v>
      </c>
      <c r="O85" s="62"/>
      <c r="P85" s="170">
        <f>O85*H85</f>
        <v>0</v>
      </c>
      <c r="Q85" s="170">
        <v>0</v>
      </c>
      <c r="R85" s="170">
        <f>Q85*H85</f>
        <v>0</v>
      </c>
      <c r="S85" s="170">
        <v>0</v>
      </c>
      <c r="T85" s="171">
        <f>S85*H85</f>
        <v>0</v>
      </c>
      <c r="U85" s="32"/>
      <c r="V85" s="32"/>
      <c r="W85" s="32"/>
      <c r="X85" s="32"/>
      <c r="Y85" s="32"/>
      <c r="Z85" s="32"/>
      <c r="AA85" s="32"/>
      <c r="AB85" s="32"/>
      <c r="AC85" s="32"/>
      <c r="AD85" s="32"/>
      <c r="AE85" s="32"/>
      <c r="AR85" s="172" t="s">
        <v>815</v>
      </c>
      <c r="AT85" s="172" t="s">
        <v>190</v>
      </c>
      <c r="AU85" s="172" t="s">
        <v>83</v>
      </c>
      <c r="AY85" s="15" t="s">
        <v>169</v>
      </c>
      <c r="BE85" s="173">
        <f>IF(N85="základní",J85,0)</f>
        <v>0</v>
      </c>
      <c r="BF85" s="173">
        <f>IF(N85="snížená",J85,0)</f>
        <v>0</v>
      </c>
      <c r="BG85" s="173">
        <f>IF(N85="zákl. přenesená",J85,0)</f>
        <v>0</v>
      </c>
      <c r="BH85" s="173">
        <f>IF(N85="sníž. přenesená",J85,0)</f>
        <v>0</v>
      </c>
      <c r="BI85" s="173">
        <f>IF(N85="nulová",J85,0)</f>
        <v>0</v>
      </c>
      <c r="BJ85" s="15" t="s">
        <v>83</v>
      </c>
      <c r="BK85" s="173">
        <f>ROUND(I85*H85,2)</f>
        <v>0</v>
      </c>
      <c r="BL85" s="15" t="s">
        <v>815</v>
      </c>
      <c r="BM85" s="172" t="s">
        <v>819</v>
      </c>
    </row>
    <row r="86" spans="1:65" s="2" customFormat="1" ht="19.5">
      <c r="A86" s="32"/>
      <c r="B86" s="33"/>
      <c r="C86" s="34"/>
      <c r="D86" s="176" t="s">
        <v>183</v>
      </c>
      <c r="E86" s="34"/>
      <c r="F86" s="186" t="s">
        <v>820</v>
      </c>
      <c r="G86" s="34"/>
      <c r="H86" s="34"/>
      <c r="I86" s="187"/>
      <c r="J86" s="34"/>
      <c r="K86" s="34"/>
      <c r="L86" s="37"/>
      <c r="M86" s="188"/>
      <c r="N86" s="189"/>
      <c r="O86" s="62"/>
      <c r="P86" s="62"/>
      <c r="Q86" s="62"/>
      <c r="R86" s="62"/>
      <c r="S86" s="62"/>
      <c r="T86" s="63"/>
      <c r="U86" s="32"/>
      <c r="V86" s="32"/>
      <c r="W86" s="32"/>
      <c r="X86" s="32"/>
      <c r="Y86" s="32"/>
      <c r="Z86" s="32"/>
      <c r="AA86" s="32"/>
      <c r="AB86" s="32"/>
      <c r="AC86" s="32"/>
      <c r="AD86" s="32"/>
      <c r="AE86" s="32"/>
      <c r="AT86" s="15" t="s">
        <v>183</v>
      </c>
      <c r="AU86" s="15" t="s">
        <v>83</v>
      </c>
    </row>
    <row r="87" spans="1:65" s="2" customFormat="1" ht="16.5" customHeight="1">
      <c r="A87" s="32"/>
      <c r="B87" s="33"/>
      <c r="C87" s="206" t="s">
        <v>170</v>
      </c>
      <c r="D87" s="206" t="s">
        <v>190</v>
      </c>
      <c r="E87" s="207" t="s">
        <v>821</v>
      </c>
      <c r="F87" s="208" t="s">
        <v>822</v>
      </c>
      <c r="G87" s="209" t="s">
        <v>810</v>
      </c>
      <c r="H87" s="218"/>
      <c r="I87" s="211"/>
      <c r="J87" s="212">
        <f>ROUND(I87*H87,2)</f>
        <v>0</v>
      </c>
      <c r="K87" s="208" t="s">
        <v>167</v>
      </c>
      <c r="L87" s="37"/>
      <c r="M87" s="213" t="s">
        <v>35</v>
      </c>
      <c r="N87" s="214" t="s">
        <v>47</v>
      </c>
      <c r="O87" s="62"/>
      <c r="P87" s="170">
        <f>O87*H87</f>
        <v>0</v>
      </c>
      <c r="Q87" s="170">
        <v>0</v>
      </c>
      <c r="R87" s="170">
        <f>Q87*H87</f>
        <v>0</v>
      </c>
      <c r="S87" s="170">
        <v>0</v>
      </c>
      <c r="T87" s="171">
        <f>S87*H87</f>
        <v>0</v>
      </c>
      <c r="U87" s="32"/>
      <c r="V87" s="32"/>
      <c r="W87" s="32"/>
      <c r="X87" s="32"/>
      <c r="Y87" s="32"/>
      <c r="Z87" s="32"/>
      <c r="AA87" s="32"/>
      <c r="AB87" s="32"/>
      <c r="AC87" s="32"/>
      <c r="AD87" s="32"/>
      <c r="AE87" s="32"/>
      <c r="AR87" s="172" t="s">
        <v>815</v>
      </c>
      <c r="AT87" s="172" t="s">
        <v>190</v>
      </c>
      <c r="AU87" s="172" t="s">
        <v>83</v>
      </c>
      <c r="AY87" s="15" t="s">
        <v>169</v>
      </c>
      <c r="BE87" s="173">
        <f>IF(N87="základní",J87,0)</f>
        <v>0</v>
      </c>
      <c r="BF87" s="173">
        <f>IF(N87="snížená",J87,0)</f>
        <v>0</v>
      </c>
      <c r="BG87" s="173">
        <f>IF(N87="zákl. přenesená",J87,0)</f>
        <v>0</v>
      </c>
      <c r="BH87" s="173">
        <f>IF(N87="sníž. přenesená",J87,0)</f>
        <v>0</v>
      </c>
      <c r="BI87" s="173">
        <f>IF(N87="nulová",J87,0)</f>
        <v>0</v>
      </c>
      <c r="BJ87" s="15" t="s">
        <v>83</v>
      </c>
      <c r="BK87" s="173">
        <f>ROUND(I87*H87,2)</f>
        <v>0</v>
      </c>
      <c r="BL87" s="15" t="s">
        <v>815</v>
      </c>
      <c r="BM87" s="172" t="s">
        <v>823</v>
      </c>
    </row>
    <row r="88" spans="1:65" s="2" customFormat="1" ht="48">
      <c r="A88" s="32"/>
      <c r="B88" s="33"/>
      <c r="C88" s="206" t="s">
        <v>188</v>
      </c>
      <c r="D88" s="206" t="s">
        <v>190</v>
      </c>
      <c r="E88" s="207" t="s">
        <v>824</v>
      </c>
      <c r="F88" s="208" t="s">
        <v>825</v>
      </c>
      <c r="G88" s="209" t="s">
        <v>193</v>
      </c>
      <c r="H88" s="210">
        <v>1941</v>
      </c>
      <c r="I88" s="211"/>
      <c r="J88" s="212">
        <f>ROUND(I88*H88,2)</f>
        <v>0</v>
      </c>
      <c r="K88" s="208" t="s">
        <v>167</v>
      </c>
      <c r="L88" s="37"/>
      <c r="M88" s="213" t="s">
        <v>35</v>
      </c>
      <c r="N88" s="214" t="s">
        <v>47</v>
      </c>
      <c r="O88" s="62"/>
      <c r="P88" s="170">
        <f>O88*H88</f>
        <v>0</v>
      </c>
      <c r="Q88" s="170">
        <v>0</v>
      </c>
      <c r="R88" s="170">
        <f>Q88*H88</f>
        <v>0</v>
      </c>
      <c r="S88" s="170">
        <v>0</v>
      </c>
      <c r="T88" s="171">
        <f>S88*H88</f>
        <v>0</v>
      </c>
      <c r="U88" s="32"/>
      <c r="V88" s="32"/>
      <c r="W88" s="32"/>
      <c r="X88" s="32"/>
      <c r="Y88" s="32"/>
      <c r="Z88" s="32"/>
      <c r="AA88" s="32"/>
      <c r="AB88" s="32"/>
      <c r="AC88" s="32"/>
      <c r="AD88" s="32"/>
      <c r="AE88" s="32"/>
      <c r="AR88" s="172" t="s">
        <v>170</v>
      </c>
      <c r="AT88" s="172" t="s">
        <v>190</v>
      </c>
      <c r="AU88" s="172" t="s">
        <v>83</v>
      </c>
      <c r="AY88" s="15" t="s">
        <v>169</v>
      </c>
      <c r="BE88" s="173">
        <f>IF(N88="základní",J88,0)</f>
        <v>0</v>
      </c>
      <c r="BF88" s="173">
        <f>IF(N88="snížená",J88,0)</f>
        <v>0</v>
      </c>
      <c r="BG88" s="173">
        <f>IF(N88="zákl. přenesená",J88,0)</f>
        <v>0</v>
      </c>
      <c r="BH88" s="173">
        <f>IF(N88="sníž. přenesená",J88,0)</f>
        <v>0</v>
      </c>
      <c r="BI88" s="173">
        <f>IF(N88="nulová",J88,0)</f>
        <v>0</v>
      </c>
      <c r="BJ88" s="15" t="s">
        <v>83</v>
      </c>
      <c r="BK88" s="173">
        <f>ROUND(I88*H88,2)</f>
        <v>0</v>
      </c>
      <c r="BL88" s="15" t="s">
        <v>170</v>
      </c>
      <c r="BM88" s="172" t="s">
        <v>826</v>
      </c>
    </row>
    <row r="89" spans="1:65" s="12" customFormat="1" ht="11.25">
      <c r="B89" s="174"/>
      <c r="C89" s="175"/>
      <c r="D89" s="176" t="s">
        <v>172</v>
      </c>
      <c r="E89" s="177" t="s">
        <v>35</v>
      </c>
      <c r="F89" s="178" t="s">
        <v>827</v>
      </c>
      <c r="G89" s="175"/>
      <c r="H89" s="179">
        <v>1941</v>
      </c>
      <c r="I89" s="180"/>
      <c r="J89" s="175"/>
      <c r="K89" s="175"/>
      <c r="L89" s="181"/>
      <c r="M89" s="182"/>
      <c r="N89" s="183"/>
      <c r="O89" s="183"/>
      <c r="P89" s="183"/>
      <c r="Q89" s="183"/>
      <c r="R89" s="183"/>
      <c r="S89" s="183"/>
      <c r="T89" s="184"/>
      <c r="AT89" s="185" t="s">
        <v>172</v>
      </c>
      <c r="AU89" s="185" t="s">
        <v>83</v>
      </c>
      <c r="AV89" s="12" t="s">
        <v>85</v>
      </c>
      <c r="AW89" s="12" t="s">
        <v>37</v>
      </c>
      <c r="AX89" s="12" t="s">
        <v>83</v>
      </c>
      <c r="AY89" s="185" t="s">
        <v>169</v>
      </c>
    </row>
    <row r="90" spans="1:65" s="2" customFormat="1" ht="16.5" customHeight="1">
      <c r="A90" s="32"/>
      <c r="B90" s="33"/>
      <c r="C90" s="206" t="s">
        <v>202</v>
      </c>
      <c r="D90" s="206" t="s">
        <v>190</v>
      </c>
      <c r="E90" s="207" t="s">
        <v>828</v>
      </c>
      <c r="F90" s="208" t="s">
        <v>829</v>
      </c>
      <c r="G90" s="209" t="s">
        <v>810</v>
      </c>
      <c r="H90" s="218"/>
      <c r="I90" s="211"/>
      <c r="J90" s="212">
        <f>ROUND(I90*H90,2)</f>
        <v>0</v>
      </c>
      <c r="K90" s="208" t="s">
        <v>167</v>
      </c>
      <c r="L90" s="37"/>
      <c r="M90" s="213" t="s">
        <v>35</v>
      </c>
      <c r="N90" s="214" t="s">
        <v>47</v>
      </c>
      <c r="O90" s="62"/>
      <c r="P90" s="170">
        <f>O90*H90</f>
        <v>0</v>
      </c>
      <c r="Q90" s="170">
        <v>0</v>
      </c>
      <c r="R90" s="170">
        <f>Q90*H90</f>
        <v>0</v>
      </c>
      <c r="S90" s="170">
        <v>0</v>
      </c>
      <c r="T90" s="171">
        <f>S90*H90</f>
        <v>0</v>
      </c>
      <c r="U90" s="32"/>
      <c r="V90" s="32"/>
      <c r="W90" s="32"/>
      <c r="X90" s="32"/>
      <c r="Y90" s="32"/>
      <c r="Z90" s="32"/>
      <c r="AA90" s="32"/>
      <c r="AB90" s="32"/>
      <c r="AC90" s="32"/>
      <c r="AD90" s="32"/>
      <c r="AE90" s="32"/>
      <c r="AR90" s="172" t="s">
        <v>815</v>
      </c>
      <c r="AT90" s="172" t="s">
        <v>190</v>
      </c>
      <c r="AU90" s="172" t="s">
        <v>83</v>
      </c>
      <c r="AY90" s="15" t="s">
        <v>169</v>
      </c>
      <c r="BE90" s="173">
        <f>IF(N90="základní",J90,0)</f>
        <v>0</v>
      </c>
      <c r="BF90" s="173">
        <f>IF(N90="snížená",J90,0)</f>
        <v>0</v>
      </c>
      <c r="BG90" s="173">
        <f>IF(N90="zákl. přenesená",J90,0)</f>
        <v>0</v>
      </c>
      <c r="BH90" s="173">
        <f>IF(N90="sníž. přenesená",J90,0)</f>
        <v>0</v>
      </c>
      <c r="BI90" s="173">
        <f>IF(N90="nulová",J90,0)</f>
        <v>0</v>
      </c>
      <c r="BJ90" s="15" t="s">
        <v>83</v>
      </c>
      <c r="BK90" s="173">
        <f>ROUND(I90*H90,2)</f>
        <v>0</v>
      </c>
      <c r="BL90" s="15" t="s">
        <v>815</v>
      </c>
      <c r="BM90" s="172" t="s">
        <v>830</v>
      </c>
    </row>
    <row r="91" spans="1:65" s="2" customFormat="1" ht="16.5" customHeight="1">
      <c r="A91" s="32"/>
      <c r="B91" s="33"/>
      <c r="C91" s="206" t="s">
        <v>207</v>
      </c>
      <c r="D91" s="206" t="s">
        <v>190</v>
      </c>
      <c r="E91" s="207" t="s">
        <v>831</v>
      </c>
      <c r="F91" s="208" t="s">
        <v>832</v>
      </c>
      <c r="G91" s="209" t="s">
        <v>810</v>
      </c>
      <c r="H91" s="218"/>
      <c r="I91" s="211"/>
      <c r="J91" s="212">
        <f>ROUND(I91*H91,2)</f>
        <v>0</v>
      </c>
      <c r="K91" s="208" t="s">
        <v>167</v>
      </c>
      <c r="L91" s="37"/>
      <c r="M91" s="213" t="s">
        <v>35</v>
      </c>
      <c r="N91" s="214" t="s">
        <v>47</v>
      </c>
      <c r="O91" s="62"/>
      <c r="P91" s="170">
        <f>O91*H91</f>
        <v>0</v>
      </c>
      <c r="Q91" s="170">
        <v>0</v>
      </c>
      <c r="R91" s="170">
        <f>Q91*H91</f>
        <v>0</v>
      </c>
      <c r="S91" s="170">
        <v>0</v>
      </c>
      <c r="T91" s="171">
        <f>S91*H91</f>
        <v>0</v>
      </c>
      <c r="U91" s="32"/>
      <c r="V91" s="32"/>
      <c r="W91" s="32"/>
      <c r="X91" s="32"/>
      <c r="Y91" s="32"/>
      <c r="Z91" s="32"/>
      <c r="AA91" s="32"/>
      <c r="AB91" s="32"/>
      <c r="AC91" s="32"/>
      <c r="AD91" s="32"/>
      <c r="AE91" s="32"/>
      <c r="AR91" s="172" t="s">
        <v>815</v>
      </c>
      <c r="AT91" s="172" t="s">
        <v>190</v>
      </c>
      <c r="AU91" s="172" t="s">
        <v>83</v>
      </c>
      <c r="AY91" s="15" t="s">
        <v>169</v>
      </c>
      <c r="BE91" s="173">
        <f>IF(N91="základní",J91,0)</f>
        <v>0</v>
      </c>
      <c r="BF91" s="173">
        <f>IF(N91="snížená",J91,0)</f>
        <v>0</v>
      </c>
      <c r="BG91" s="173">
        <f>IF(N91="zákl. přenesená",J91,0)</f>
        <v>0</v>
      </c>
      <c r="BH91" s="173">
        <f>IF(N91="sníž. přenesená",J91,0)</f>
        <v>0</v>
      </c>
      <c r="BI91" s="173">
        <f>IF(N91="nulová",J91,0)</f>
        <v>0</v>
      </c>
      <c r="BJ91" s="15" t="s">
        <v>83</v>
      </c>
      <c r="BK91" s="173">
        <f>ROUND(I91*H91,2)</f>
        <v>0</v>
      </c>
      <c r="BL91" s="15" t="s">
        <v>815</v>
      </c>
      <c r="BM91" s="172" t="s">
        <v>833</v>
      </c>
    </row>
    <row r="92" spans="1:65" s="2" customFormat="1" ht="19.5">
      <c r="A92" s="32"/>
      <c r="B92" s="33"/>
      <c r="C92" s="34"/>
      <c r="D92" s="176" t="s">
        <v>183</v>
      </c>
      <c r="E92" s="34"/>
      <c r="F92" s="186" t="s">
        <v>820</v>
      </c>
      <c r="G92" s="34"/>
      <c r="H92" s="34"/>
      <c r="I92" s="187"/>
      <c r="J92" s="34"/>
      <c r="K92" s="34"/>
      <c r="L92" s="37"/>
      <c r="M92" s="219"/>
      <c r="N92" s="220"/>
      <c r="O92" s="221"/>
      <c r="P92" s="221"/>
      <c r="Q92" s="221"/>
      <c r="R92" s="221"/>
      <c r="S92" s="221"/>
      <c r="T92" s="222"/>
      <c r="U92" s="32"/>
      <c r="V92" s="32"/>
      <c r="W92" s="32"/>
      <c r="X92" s="32"/>
      <c r="Y92" s="32"/>
      <c r="Z92" s="32"/>
      <c r="AA92" s="32"/>
      <c r="AB92" s="32"/>
      <c r="AC92" s="32"/>
      <c r="AD92" s="32"/>
      <c r="AE92" s="32"/>
      <c r="AT92" s="15" t="s">
        <v>183</v>
      </c>
      <c r="AU92" s="15" t="s">
        <v>83</v>
      </c>
    </row>
    <row r="93" spans="1:65" s="2" customFormat="1" ht="6.95" customHeight="1">
      <c r="A93" s="32"/>
      <c r="B93" s="45"/>
      <c r="C93" s="46"/>
      <c r="D93" s="46"/>
      <c r="E93" s="46"/>
      <c r="F93" s="46"/>
      <c r="G93" s="46"/>
      <c r="H93" s="46"/>
      <c r="I93" s="46"/>
      <c r="J93" s="46"/>
      <c r="K93" s="46"/>
      <c r="L93" s="37"/>
      <c r="M93" s="32"/>
      <c r="O93" s="32"/>
      <c r="P93" s="32"/>
      <c r="Q93" s="32"/>
      <c r="R93" s="32"/>
      <c r="S93" s="32"/>
      <c r="T93" s="32"/>
      <c r="U93" s="32"/>
      <c r="V93" s="32"/>
      <c r="W93" s="32"/>
      <c r="X93" s="32"/>
      <c r="Y93" s="32"/>
      <c r="Z93" s="32"/>
      <c r="AA93" s="32"/>
      <c r="AB93" s="32"/>
      <c r="AC93" s="32"/>
      <c r="AD93" s="32"/>
      <c r="AE93" s="32"/>
    </row>
  </sheetData>
  <sheetProtection algorithmName="SHA-512" hashValue="S+ZBpe/DmqSpUGqpAwnmmss4W0hhOElWasbXNXw0VOVN3BfzYk8nbGPqPWILVE+EkM7yBhSoKXlR1YnJvZbGWw==" saltValue="y+jdezdJm1rYIeMjRnXcsmrBoCLUkHb4tFJVwKyKL69S+1JQ5k0NVtHTZ4V1FiGUhsGnYegpC+jhvA3TuBVE4A==" spinCount="100000" sheet="1" objects="1" scenarios="1" formatColumns="0" formatRows="0" autoFilter="0"/>
  <autoFilter ref="C79:K92"/>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7"/>
  <sheetViews>
    <sheetView showGridLines="0" topLeftCell="A78"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0"/>
      <c r="M2" s="250"/>
      <c r="N2" s="250"/>
      <c r="O2" s="250"/>
      <c r="P2" s="250"/>
      <c r="Q2" s="250"/>
      <c r="R2" s="250"/>
      <c r="S2" s="250"/>
      <c r="T2" s="250"/>
      <c r="U2" s="250"/>
      <c r="V2" s="250"/>
      <c r="AT2" s="15" t="s">
        <v>90</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135</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26.25" hidden="1" customHeight="1">
      <c r="B7" s="18"/>
      <c r="E7" s="267" t="str">
        <f>'Rekapitulace stavby'!K6</f>
        <v>Oprava kolejí a výhybek v úseku Veselí nad Lužnicí - J. Hradec na trati Veselí nad Lužnicí - H. Cerekev</v>
      </c>
      <c r="F7" s="268"/>
      <c r="G7" s="268"/>
      <c r="H7" s="268"/>
      <c r="L7" s="18"/>
    </row>
    <row r="8" spans="1:46" s="1" customFormat="1" ht="12" hidden="1" customHeight="1">
      <c r="B8" s="18"/>
      <c r="D8" s="110" t="s">
        <v>136</v>
      </c>
      <c r="L8" s="18"/>
    </row>
    <row r="9" spans="1:46" s="2" customFormat="1" ht="16.5" hidden="1" customHeight="1">
      <c r="A9" s="32"/>
      <c r="B9" s="37"/>
      <c r="C9" s="32"/>
      <c r="D9" s="32"/>
      <c r="E9" s="267" t="s">
        <v>137</v>
      </c>
      <c r="F9" s="269"/>
      <c r="G9" s="269"/>
      <c r="H9" s="269"/>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138</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0" t="s">
        <v>139</v>
      </c>
      <c r="F11" s="269"/>
      <c r="G11" s="269"/>
      <c r="H11" s="269"/>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140</v>
      </c>
      <c r="G14" s="32"/>
      <c r="H14" s="32"/>
      <c r="I14" s="110" t="s">
        <v>24</v>
      </c>
      <c r="J14" s="112" t="str">
        <f>'Rekapitulace stavby'!AN8</f>
        <v>29. 4. 2021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141</v>
      </c>
      <c r="F17" s="32"/>
      <c r="G17" s="32"/>
      <c r="H17" s="32"/>
      <c r="I17" s="110" t="s">
        <v>30</v>
      </c>
      <c r="J17" s="101" t="s">
        <v>142</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1" t="str">
        <f>'Rekapitulace stavby'!E14</f>
        <v>Vyplň údaj</v>
      </c>
      <c r="F20" s="272"/>
      <c r="G20" s="272"/>
      <c r="H20" s="272"/>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3" t="s">
        <v>35</v>
      </c>
      <c r="F29" s="273"/>
      <c r="G29" s="273"/>
      <c r="H29" s="273"/>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ROUND(J88,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ROUND((SUM(BE88:BE156)),  2)</f>
        <v>0</v>
      </c>
      <c r="G35" s="32"/>
      <c r="H35" s="32"/>
      <c r="I35" s="122">
        <v>0.21</v>
      </c>
      <c r="J35" s="121">
        <f>ROUND(((SUM(BE88:BE156))*I35),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ROUND((SUM(BF88:BF156)),  2)</f>
        <v>0</v>
      </c>
      <c r="G36" s="32"/>
      <c r="H36" s="32"/>
      <c r="I36" s="122">
        <v>0.15</v>
      </c>
      <c r="J36" s="121">
        <f>ROUND(((SUM(BF88:BF156))*I36),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ROUND((SUM(BG88:BG156)),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ROUND((SUM(BH88:BH156)),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ROUND((SUM(BI88:BI156)),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143</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26.25" hidden="1" customHeight="1">
      <c r="A50" s="32"/>
      <c r="B50" s="33"/>
      <c r="C50" s="34"/>
      <c r="D50" s="34"/>
      <c r="E50" s="274" t="str">
        <f>E7</f>
        <v>Oprava kolejí a výhybek v úseku Veselí nad Lužnicí - J. Hradec na trati Veselí nad Lužnicí - H. Cerekev</v>
      </c>
      <c r="F50" s="275"/>
      <c r="G50" s="275"/>
      <c r="H50" s="275"/>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136</v>
      </c>
      <c r="D51" s="20"/>
      <c r="E51" s="20"/>
      <c r="F51" s="20"/>
      <c r="G51" s="20"/>
      <c r="H51" s="20"/>
      <c r="I51" s="20"/>
      <c r="J51" s="20"/>
      <c r="K51" s="20"/>
      <c r="L51" s="18"/>
    </row>
    <row r="52" spans="1:47" s="2" customFormat="1" ht="16.5" hidden="1" customHeight="1">
      <c r="A52" s="32"/>
      <c r="B52" s="33"/>
      <c r="C52" s="34"/>
      <c r="D52" s="34"/>
      <c r="E52" s="274" t="s">
        <v>137</v>
      </c>
      <c r="F52" s="276"/>
      <c r="G52" s="276"/>
      <c r="H52" s="276"/>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138</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28" t="str">
        <f>E11</f>
        <v>SO 01.1 - Železniční svršek</v>
      </c>
      <c r="F54" s="276"/>
      <c r="G54" s="276"/>
      <c r="H54" s="276"/>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225 dle JŘ, TÚ Doňov - K. Řečice</v>
      </c>
      <c r="G56" s="34"/>
      <c r="H56" s="34"/>
      <c r="I56" s="27" t="s">
        <v>24</v>
      </c>
      <c r="J56" s="57" t="str">
        <f>IF(J14="","",J14)</f>
        <v>29. 4. 2021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144</v>
      </c>
      <c r="D61" s="135"/>
      <c r="E61" s="135"/>
      <c r="F61" s="135"/>
      <c r="G61" s="135"/>
      <c r="H61" s="135"/>
      <c r="I61" s="135"/>
      <c r="J61" s="136" t="s">
        <v>145</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J88</f>
        <v>0</v>
      </c>
      <c r="K63" s="34"/>
      <c r="L63" s="111"/>
      <c r="S63" s="32"/>
      <c r="T63" s="32"/>
      <c r="U63" s="32"/>
      <c r="V63" s="32"/>
      <c r="W63" s="32"/>
      <c r="X63" s="32"/>
      <c r="Y63" s="32"/>
      <c r="Z63" s="32"/>
      <c r="AA63" s="32"/>
      <c r="AB63" s="32"/>
      <c r="AC63" s="32"/>
      <c r="AD63" s="32"/>
      <c r="AE63" s="32"/>
      <c r="AU63" s="15" t="s">
        <v>146</v>
      </c>
    </row>
    <row r="64" spans="1:47" s="9" customFormat="1" ht="24.95" hidden="1" customHeight="1">
      <c r="B64" s="138"/>
      <c r="C64" s="139"/>
      <c r="D64" s="140" t="s">
        <v>147</v>
      </c>
      <c r="E64" s="141"/>
      <c r="F64" s="141"/>
      <c r="G64" s="141"/>
      <c r="H64" s="141"/>
      <c r="I64" s="141"/>
      <c r="J64" s="142">
        <f>J96</f>
        <v>0</v>
      </c>
      <c r="K64" s="139"/>
      <c r="L64" s="143"/>
    </row>
    <row r="65" spans="1:31" s="10" customFormat="1" ht="19.899999999999999" hidden="1" customHeight="1">
      <c r="B65" s="144"/>
      <c r="C65" s="95"/>
      <c r="D65" s="145" t="s">
        <v>148</v>
      </c>
      <c r="E65" s="146"/>
      <c r="F65" s="146"/>
      <c r="G65" s="146"/>
      <c r="H65" s="146"/>
      <c r="I65" s="146"/>
      <c r="J65" s="147">
        <f>J97</f>
        <v>0</v>
      </c>
      <c r="K65" s="95"/>
      <c r="L65" s="148"/>
    </row>
    <row r="66" spans="1:31" s="9" customFormat="1" ht="24.95" hidden="1" customHeight="1">
      <c r="B66" s="138"/>
      <c r="C66" s="139"/>
      <c r="D66" s="140" t="s">
        <v>149</v>
      </c>
      <c r="E66" s="141"/>
      <c r="F66" s="141"/>
      <c r="G66" s="141"/>
      <c r="H66" s="141"/>
      <c r="I66" s="141"/>
      <c r="J66" s="142">
        <f>J116</f>
        <v>0</v>
      </c>
      <c r="K66" s="139"/>
      <c r="L66" s="143"/>
    </row>
    <row r="67" spans="1:31" s="2" customFormat="1" ht="21.75" hidden="1" customHeight="1">
      <c r="A67" s="32"/>
      <c r="B67" s="33"/>
      <c r="C67" s="34"/>
      <c r="D67" s="34"/>
      <c r="E67" s="34"/>
      <c r="F67" s="34"/>
      <c r="G67" s="34"/>
      <c r="H67" s="34"/>
      <c r="I67" s="34"/>
      <c r="J67" s="34"/>
      <c r="K67" s="34"/>
      <c r="L67" s="111"/>
      <c r="S67" s="32"/>
      <c r="T67" s="32"/>
      <c r="U67" s="32"/>
      <c r="V67" s="32"/>
      <c r="W67" s="32"/>
      <c r="X67" s="32"/>
      <c r="Y67" s="32"/>
      <c r="Z67" s="32"/>
      <c r="AA67" s="32"/>
      <c r="AB67" s="32"/>
      <c r="AC67" s="32"/>
      <c r="AD67" s="32"/>
      <c r="AE67" s="32"/>
    </row>
    <row r="68" spans="1:31" s="2" customFormat="1" ht="6.95" hidden="1" customHeight="1">
      <c r="A68" s="32"/>
      <c r="B68" s="45"/>
      <c r="C68" s="46"/>
      <c r="D68" s="46"/>
      <c r="E68" s="46"/>
      <c r="F68" s="46"/>
      <c r="G68" s="46"/>
      <c r="H68" s="46"/>
      <c r="I68" s="46"/>
      <c r="J68" s="46"/>
      <c r="K68" s="46"/>
      <c r="L68" s="111"/>
      <c r="S68" s="32"/>
      <c r="T68" s="32"/>
      <c r="U68" s="32"/>
      <c r="V68" s="32"/>
      <c r="W68" s="32"/>
      <c r="X68" s="32"/>
      <c r="Y68" s="32"/>
      <c r="Z68" s="32"/>
      <c r="AA68" s="32"/>
      <c r="AB68" s="32"/>
      <c r="AC68" s="32"/>
      <c r="AD68" s="32"/>
      <c r="AE68" s="32"/>
    </row>
    <row r="69" spans="1:31" ht="11.25" hidden="1"/>
    <row r="70" spans="1:31" ht="11.25" hidden="1"/>
    <row r="71" spans="1:31" ht="11.25" hidden="1"/>
    <row r="72" spans="1:31" s="2" customFormat="1" ht="6.95" customHeight="1">
      <c r="A72" s="32"/>
      <c r="B72" s="47"/>
      <c r="C72" s="48"/>
      <c r="D72" s="48"/>
      <c r="E72" s="48"/>
      <c r="F72" s="48"/>
      <c r="G72" s="48"/>
      <c r="H72" s="48"/>
      <c r="I72" s="48"/>
      <c r="J72" s="48"/>
      <c r="K72" s="48"/>
      <c r="L72" s="111"/>
      <c r="S72" s="32"/>
      <c r="T72" s="32"/>
      <c r="U72" s="32"/>
      <c r="V72" s="32"/>
      <c r="W72" s="32"/>
      <c r="X72" s="32"/>
      <c r="Y72" s="32"/>
      <c r="Z72" s="32"/>
      <c r="AA72" s="32"/>
      <c r="AB72" s="32"/>
      <c r="AC72" s="32"/>
      <c r="AD72" s="32"/>
      <c r="AE72" s="32"/>
    </row>
    <row r="73" spans="1:31" s="2" customFormat="1" ht="24.95" customHeight="1">
      <c r="A73" s="32"/>
      <c r="B73" s="33"/>
      <c r="C73" s="21" t="s">
        <v>150</v>
      </c>
      <c r="D73" s="34"/>
      <c r="E73" s="34"/>
      <c r="F73" s="34"/>
      <c r="G73" s="34"/>
      <c r="H73" s="34"/>
      <c r="I73" s="34"/>
      <c r="J73" s="34"/>
      <c r="K73" s="34"/>
      <c r="L73" s="111"/>
      <c r="S73" s="32"/>
      <c r="T73" s="32"/>
      <c r="U73" s="32"/>
      <c r="V73" s="32"/>
      <c r="W73" s="32"/>
      <c r="X73" s="32"/>
      <c r="Y73" s="32"/>
      <c r="Z73" s="32"/>
      <c r="AA73" s="32"/>
      <c r="AB73" s="32"/>
      <c r="AC73" s="32"/>
      <c r="AD73" s="32"/>
      <c r="AE73" s="32"/>
    </row>
    <row r="74" spans="1:31" s="2" customFormat="1" ht="6.95" customHeight="1">
      <c r="A74" s="32"/>
      <c r="B74" s="33"/>
      <c r="C74" s="34"/>
      <c r="D74" s="34"/>
      <c r="E74" s="34"/>
      <c r="F74" s="34"/>
      <c r="G74" s="34"/>
      <c r="H74" s="34"/>
      <c r="I74" s="34"/>
      <c r="J74" s="34"/>
      <c r="K74" s="34"/>
      <c r="L74" s="111"/>
      <c r="S74" s="32"/>
      <c r="T74" s="32"/>
      <c r="U74" s="32"/>
      <c r="V74" s="32"/>
      <c r="W74" s="32"/>
      <c r="X74" s="32"/>
      <c r="Y74" s="32"/>
      <c r="Z74" s="32"/>
      <c r="AA74" s="32"/>
      <c r="AB74" s="32"/>
      <c r="AC74" s="32"/>
      <c r="AD74" s="32"/>
      <c r="AE74" s="32"/>
    </row>
    <row r="75" spans="1:31" s="2" customFormat="1" ht="12" customHeight="1">
      <c r="A75" s="32"/>
      <c r="B75" s="33"/>
      <c r="C75" s="27" t="s">
        <v>16</v>
      </c>
      <c r="D75" s="34"/>
      <c r="E75" s="34"/>
      <c r="F75" s="34"/>
      <c r="G75" s="34"/>
      <c r="H75" s="34"/>
      <c r="I75" s="34"/>
      <c r="J75" s="34"/>
      <c r="K75" s="34"/>
      <c r="L75" s="111"/>
      <c r="S75" s="32"/>
      <c r="T75" s="32"/>
      <c r="U75" s="32"/>
      <c r="V75" s="32"/>
      <c r="W75" s="32"/>
      <c r="X75" s="32"/>
      <c r="Y75" s="32"/>
      <c r="Z75" s="32"/>
      <c r="AA75" s="32"/>
      <c r="AB75" s="32"/>
      <c r="AC75" s="32"/>
      <c r="AD75" s="32"/>
      <c r="AE75" s="32"/>
    </row>
    <row r="76" spans="1:31" s="2" customFormat="1" ht="26.25" customHeight="1">
      <c r="A76" s="32"/>
      <c r="B76" s="33"/>
      <c r="C76" s="34"/>
      <c r="D76" s="34"/>
      <c r="E76" s="274" t="str">
        <f>E7</f>
        <v>Oprava kolejí a výhybek v úseku Veselí nad Lužnicí - J. Hradec na trati Veselí nad Lužnicí - H. Cerekev</v>
      </c>
      <c r="F76" s="275"/>
      <c r="G76" s="275"/>
      <c r="H76" s="275"/>
      <c r="I76" s="34"/>
      <c r="J76" s="34"/>
      <c r="K76" s="34"/>
      <c r="L76" s="111"/>
      <c r="S76" s="32"/>
      <c r="T76" s="32"/>
      <c r="U76" s="32"/>
      <c r="V76" s="32"/>
      <c r="W76" s="32"/>
      <c r="X76" s="32"/>
      <c r="Y76" s="32"/>
      <c r="Z76" s="32"/>
      <c r="AA76" s="32"/>
      <c r="AB76" s="32"/>
      <c r="AC76" s="32"/>
      <c r="AD76" s="32"/>
      <c r="AE76" s="32"/>
    </row>
    <row r="77" spans="1:31" s="1" customFormat="1" ht="12" customHeight="1">
      <c r="B77" s="19"/>
      <c r="C77" s="27" t="s">
        <v>136</v>
      </c>
      <c r="D77" s="20"/>
      <c r="E77" s="20"/>
      <c r="F77" s="20"/>
      <c r="G77" s="20"/>
      <c r="H77" s="20"/>
      <c r="I77" s="20"/>
      <c r="J77" s="20"/>
      <c r="K77" s="20"/>
      <c r="L77" s="18"/>
    </row>
    <row r="78" spans="1:31" s="2" customFormat="1" ht="16.5" customHeight="1">
      <c r="A78" s="32"/>
      <c r="B78" s="33"/>
      <c r="C78" s="34"/>
      <c r="D78" s="34"/>
      <c r="E78" s="274" t="s">
        <v>137</v>
      </c>
      <c r="F78" s="276"/>
      <c r="G78" s="276"/>
      <c r="H78" s="276"/>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138</v>
      </c>
      <c r="D79" s="34"/>
      <c r="E79" s="34"/>
      <c r="F79" s="34"/>
      <c r="G79" s="34"/>
      <c r="H79" s="34"/>
      <c r="I79" s="34"/>
      <c r="J79" s="34"/>
      <c r="K79" s="34"/>
      <c r="L79" s="111"/>
      <c r="S79" s="32"/>
      <c r="T79" s="32"/>
      <c r="U79" s="32"/>
      <c r="V79" s="32"/>
      <c r="W79" s="32"/>
      <c r="X79" s="32"/>
      <c r="Y79" s="32"/>
      <c r="Z79" s="32"/>
      <c r="AA79" s="32"/>
      <c r="AB79" s="32"/>
      <c r="AC79" s="32"/>
      <c r="AD79" s="32"/>
      <c r="AE79" s="32"/>
    </row>
    <row r="80" spans="1:31" s="2" customFormat="1" ht="16.5" customHeight="1">
      <c r="A80" s="32"/>
      <c r="B80" s="33"/>
      <c r="C80" s="34"/>
      <c r="D80" s="34"/>
      <c r="E80" s="228" t="str">
        <f>E11</f>
        <v>SO 01.1 - Železniční svršek</v>
      </c>
      <c r="F80" s="276"/>
      <c r="G80" s="276"/>
      <c r="H80" s="276"/>
      <c r="I80" s="34"/>
      <c r="J80" s="34"/>
      <c r="K80" s="34"/>
      <c r="L80" s="111"/>
      <c r="S80" s="32"/>
      <c r="T80" s="32"/>
      <c r="U80" s="32"/>
      <c r="V80" s="32"/>
      <c r="W80" s="32"/>
      <c r="X80" s="32"/>
      <c r="Y80" s="32"/>
      <c r="Z80" s="32"/>
      <c r="AA80" s="32"/>
      <c r="AB80" s="32"/>
      <c r="AC80" s="32"/>
      <c r="AD80" s="32"/>
      <c r="AE80" s="32"/>
    </row>
    <row r="81" spans="1:65" s="2" customFormat="1" ht="6.95" customHeight="1">
      <c r="A81" s="32"/>
      <c r="B81" s="33"/>
      <c r="C81" s="34"/>
      <c r="D81" s="34"/>
      <c r="E81" s="34"/>
      <c r="F81" s="34"/>
      <c r="G81" s="34"/>
      <c r="H81" s="34"/>
      <c r="I81" s="34"/>
      <c r="J81" s="34"/>
      <c r="K81" s="34"/>
      <c r="L81" s="111"/>
      <c r="S81" s="32"/>
      <c r="T81" s="32"/>
      <c r="U81" s="32"/>
      <c r="V81" s="32"/>
      <c r="W81" s="32"/>
      <c r="X81" s="32"/>
      <c r="Y81" s="32"/>
      <c r="Z81" s="32"/>
      <c r="AA81" s="32"/>
      <c r="AB81" s="32"/>
      <c r="AC81" s="32"/>
      <c r="AD81" s="32"/>
      <c r="AE81" s="32"/>
    </row>
    <row r="82" spans="1:65" s="2" customFormat="1" ht="12" customHeight="1">
      <c r="A82" s="32"/>
      <c r="B82" s="33"/>
      <c r="C82" s="27" t="s">
        <v>22</v>
      </c>
      <c r="D82" s="34"/>
      <c r="E82" s="34"/>
      <c r="F82" s="25" t="str">
        <f>F14</f>
        <v>trať 225 dle JŘ, TÚ Doňov - K. Řečice</v>
      </c>
      <c r="G82" s="34"/>
      <c r="H82" s="34"/>
      <c r="I82" s="27" t="s">
        <v>24</v>
      </c>
      <c r="J82" s="57" t="str">
        <f>IF(J14="","",J14)</f>
        <v>29. 4. 2021</v>
      </c>
      <c r="K82" s="34"/>
      <c r="L82" s="111"/>
      <c r="S82" s="32"/>
      <c r="T82" s="32"/>
      <c r="U82" s="32"/>
      <c r="V82" s="32"/>
      <c r="W82" s="32"/>
      <c r="X82" s="32"/>
      <c r="Y82" s="32"/>
      <c r="Z82" s="32"/>
      <c r="AA82" s="32"/>
      <c r="AB82" s="32"/>
      <c r="AC82" s="32"/>
      <c r="AD82" s="32"/>
      <c r="AE82" s="32"/>
    </row>
    <row r="83" spans="1:65" s="2" customFormat="1" ht="6.9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2" customFormat="1" ht="15.2" customHeight="1">
      <c r="A84" s="32"/>
      <c r="B84" s="33"/>
      <c r="C84" s="27" t="s">
        <v>26</v>
      </c>
      <c r="D84" s="34"/>
      <c r="E84" s="34"/>
      <c r="F84" s="25" t="str">
        <f>E17</f>
        <v xml:space="preserve">Správa železnic, s. o., OŘ Plzeň </v>
      </c>
      <c r="G84" s="34"/>
      <c r="H84" s="34"/>
      <c r="I84" s="27" t="s">
        <v>34</v>
      </c>
      <c r="J84" s="30" t="str">
        <f>E23</f>
        <v xml:space="preserve"> </v>
      </c>
      <c r="K84" s="34"/>
      <c r="L84" s="111"/>
      <c r="S84" s="32"/>
      <c r="T84" s="32"/>
      <c r="U84" s="32"/>
      <c r="V84" s="32"/>
      <c r="W84" s="32"/>
      <c r="X84" s="32"/>
      <c r="Y84" s="32"/>
      <c r="Z84" s="32"/>
      <c r="AA84" s="32"/>
      <c r="AB84" s="32"/>
      <c r="AC84" s="32"/>
      <c r="AD84" s="32"/>
      <c r="AE84" s="32"/>
    </row>
    <row r="85" spans="1:65" s="2" customFormat="1" ht="15.2" customHeight="1">
      <c r="A85" s="32"/>
      <c r="B85" s="33"/>
      <c r="C85" s="27" t="s">
        <v>32</v>
      </c>
      <c r="D85" s="34"/>
      <c r="E85" s="34"/>
      <c r="F85" s="25" t="str">
        <f>IF(E20="","",E20)</f>
        <v>Vyplň údaj</v>
      </c>
      <c r="G85" s="34"/>
      <c r="H85" s="34"/>
      <c r="I85" s="27" t="s">
        <v>38</v>
      </c>
      <c r="J85" s="30" t="str">
        <f>E26</f>
        <v>Libor Brabenec</v>
      </c>
      <c r="K85" s="34"/>
      <c r="L85" s="111"/>
      <c r="S85" s="32"/>
      <c r="T85" s="32"/>
      <c r="U85" s="32"/>
      <c r="V85" s="32"/>
      <c r="W85" s="32"/>
      <c r="X85" s="32"/>
      <c r="Y85" s="32"/>
      <c r="Z85" s="32"/>
      <c r="AA85" s="32"/>
      <c r="AB85" s="32"/>
      <c r="AC85" s="32"/>
      <c r="AD85" s="32"/>
      <c r="AE85" s="32"/>
    </row>
    <row r="86" spans="1:65" s="2" customFormat="1" ht="10.35" customHeight="1">
      <c r="A86" s="32"/>
      <c r="B86" s="33"/>
      <c r="C86" s="34"/>
      <c r="D86" s="34"/>
      <c r="E86" s="34"/>
      <c r="F86" s="34"/>
      <c r="G86" s="34"/>
      <c r="H86" s="34"/>
      <c r="I86" s="34"/>
      <c r="J86" s="34"/>
      <c r="K86" s="34"/>
      <c r="L86" s="111"/>
      <c r="S86" s="32"/>
      <c r="T86" s="32"/>
      <c r="U86" s="32"/>
      <c r="V86" s="32"/>
      <c r="W86" s="32"/>
      <c r="X86" s="32"/>
      <c r="Y86" s="32"/>
      <c r="Z86" s="32"/>
      <c r="AA86" s="32"/>
      <c r="AB86" s="32"/>
      <c r="AC86" s="32"/>
      <c r="AD86" s="32"/>
      <c r="AE86" s="32"/>
    </row>
    <row r="87" spans="1:65" s="11" customFormat="1" ht="29.25" customHeight="1">
      <c r="A87" s="149"/>
      <c r="B87" s="150"/>
      <c r="C87" s="151" t="s">
        <v>151</v>
      </c>
      <c r="D87" s="152" t="s">
        <v>61</v>
      </c>
      <c r="E87" s="152" t="s">
        <v>57</v>
      </c>
      <c r="F87" s="152" t="s">
        <v>58</v>
      </c>
      <c r="G87" s="152" t="s">
        <v>152</v>
      </c>
      <c r="H87" s="152" t="s">
        <v>153</v>
      </c>
      <c r="I87" s="152" t="s">
        <v>154</v>
      </c>
      <c r="J87" s="152" t="s">
        <v>145</v>
      </c>
      <c r="K87" s="153" t="s">
        <v>155</v>
      </c>
      <c r="L87" s="154"/>
      <c r="M87" s="66" t="s">
        <v>35</v>
      </c>
      <c r="N87" s="67" t="s">
        <v>46</v>
      </c>
      <c r="O87" s="67" t="s">
        <v>156</v>
      </c>
      <c r="P87" s="67" t="s">
        <v>157</v>
      </c>
      <c r="Q87" s="67" t="s">
        <v>158</v>
      </c>
      <c r="R87" s="67" t="s">
        <v>159</v>
      </c>
      <c r="S87" s="67" t="s">
        <v>160</v>
      </c>
      <c r="T87" s="68" t="s">
        <v>161</v>
      </c>
      <c r="U87" s="149"/>
      <c r="V87" s="149"/>
      <c r="W87" s="149"/>
      <c r="X87" s="149"/>
      <c r="Y87" s="149"/>
      <c r="Z87" s="149"/>
      <c r="AA87" s="149"/>
      <c r="AB87" s="149"/>
      <c r="AC87" s="149"/>
      <c r="AD87" s="149"/>
      <c r="AE87" s="149"/>
    </row>
    <row r="88" spans="1:65" s="2" customFormat="1" ht="22.9" customHeight="1">
      <c r="A88" s="32"/>
      <c r="B88" s="33"/>
      <c r="C88" s="73" t="s">
        <v>162</v>
      </c>
      <c r="D88" s="34"/>
      <c r="E88" s="34"/>
      <c r="F88" s="34"/>
      <c r="G88" s="34"/>
      <c r="H88" s="34"/>
      <c r="I88" s="34"/>
      <c r="J88" s="155">
        <f>BK88</f>
        <v>0</v>
      </c>
      <c r="K88" s="34"/>
      <c r="L88" s="37"/>
      <c r="M88" s="69"/>
      <c r="N88" s="156"/>
      <c r="O88" s="70"/>
      <c r="P88" s="157">
        <f>P89+SUM(P90:P96)+P116</f>
        <v>0</v>
      </c>
      <c r="Q88" s="70"/>
      <c r="R88" s="157">
        <f>R89+SUM(R90:R96)+R116</f>
        <v>108.35040000000001</v>
      </c>
      <c r="S88" s="70"/>
      <c r="T88" s="158">
        <f>T89+SUM(T90:T96)+T116</f>
        <v>0</v>
      </c>
      <c r="U88" s="32"/>
      <c r="V88" s="32"/>
      <c r="W88" s="32"/>
      <c r="X88" s="32"/>
      <c r="Y88" s="32"/>
      <c r="Z88" s="32"/>
      <c r="AA88" s="32"/>
      <c r="AB88" s="32"/>
      <c r="AC88" s="32"/>
      <c r="AD88" s="32"/>
      <c r="AE88" s="32"/>
      <c r="AT88" s="15" t="s">
        <v>75</v>
      </c>
      <c r="AU88" s="15" t="s">
        <v>146</v>
      </c>
      <c r="BK88" s="159">
        <f>BK89+SUM(BK90:BK96)+BK116</f>
        <v>0</v>
      </c>
    </row>
    <row r="89" spans="1:65" s="2" customFormat="1" ht="16.5" customHeight="1">
      <c r="A89" s="32"/>
      <c r="B89" s="33"/>
      <c r="C89" s="160" t="s">
        <v>83</v>
      </c>
      <c r="D89" s="160" t="s">
        <v>163</v>
      </c>
      <c r="E89" s="161" t="s">
        <v>164</v>
      </c>
      <c r="F89" s="162" t="s">
        <v>165</v>
      </c>
      <c r="G89" s="163" t="s">
        <v>166</v>
      </c>
      <c r="H89" s="164">
        <v>20</v>
      </c>
      <c r="I89" s="165"/>
      <c r="J89" s="166">
        <f>ROUND(I89*H89,2)</f>
        <v>0</v>
      </c>
      <c r="K89" s="162" t="s">
        <v>167</v>
      </c>
      <c r="L89" s="167"/>
      <c r="M89" s="168" t="s">
        <v>35</v>
      </c>
      <c r="N89" s="169" t="s">
        <v>47</v>
      </c>
      <c r="O89" s="62"/>
      <c r="P89" s="170">
        <f>O89*H89</f>
        <v>0</v>
      </c>
      <c r="Q89" s="170">
        <v>1.23E-3</v>
      </c>
      <c r="R89" s="170">
        <f>Q89*H89</f>
        <v>2.46E-2</v>
      </c>
      <c r="S89" s="170">
        <v>0</v>
      </c>
      <c r="T89" s="171">
        <f>S89*H89</f>
        <v>0</v>
      </c>
      <c r="U89" s="32"/>
      <c r="V89" s="32"/>
      <c r="W89" s="32"/>
      <c r="X89" s="32"/>
      <c r="Y89" s="32"/>
      <c r="Z89" s="32"/>
      <c r="AA89" s="32"/>
      <c r="AB89" s="32"/>
      <c r="AC89" s="32"/>
      <c r="AD89" s="32"/>
      <c r="AE89" s="32"/>
      <c r="AR89" s="172" t="s">
        <v>168</v>
      </c>
      <c r="AT89" s="172" t="s">
        <v>163</v>
      </c>
      <c r="AU89" s="172" t="s">
        <v>76</v>
      </c>
      <c r="AY89" s="15" t="s">
        <v>169</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170</v>
      </c>
      <c r="BM89" s="172" t="s">
        <v>171</v>
      </c>
    </row>
    <row r="90" spans="1:65" s="12" customFormat="1" ht="11.25">
      <c r="B90" s="174"/>
      <c r="C90" s="175"/>
      <c r="D90" s="176" t="s">
        <v>172</v>
      </c>
      <c r="E90" s="177" t="s">
        <v>35</v>
      </c>
      <c r="F90" s="178" t="s">
        <v>173</v>
      </c>
      <c r="G90" s="175"/>
      <c r="H90" s="179">
        <v>20</v>
      </c>
      <c r="I90" s="180"/>
      <c r="J90" s="175"/>
      <c r="K90" s="175"/>
      <c r="L90" s="181"/>
      <c r="M90" s="182"/>
      <c r="N90" s="183"/>
      <c r="O90" s="183"/>
      <c r="P90" s="183"/>
      <c r="Q90" s="183"/>
      <c r="R90" s="183"/>
      <c r="S90" s="183"/>
      <c r="T90" s="184"/>
      <c r="AT90" s="185" t="s">
        <v>172</v>
      </c>
      <c r="AU90" s="185" t="s">
        <v>76</v>
      </c>
      <c r="AV90" s="12" t="s">
        <v>85</v>
      </c>
      <c r="AW90" s="12" t="s">
        <v>37</v>
      </c>
      <c r="AX90" s="12" t="s">
        <v>83</v>
      </c>
      <c r="AY90" s="185" t="s">
        <v>169</v>
      </c>
    </row>
    <row r="91" spans="1:65" s="2" customFormat="1" ht="16.5" customHeight="1">
      <c r="A91" s="32"/>
      <c r="B91" s="33"/>
      <c r="C91" s="160" t="s">
        <v>85</v>
      </c>
      <c r="D91" s="160" t="s">
        <v>163</v>
      </c>
      <c r="E91" s="161" t="s">
        <v>174</v>
      </c>
      <c r="F91" s="162" t="s">
        <v>175</v>
      </c>
      <c r="G91" s="163" t="s">
        <v>166</v>
      </c>
      <c r="H91" s="164">
        <v>1810</v>
      </c>
      <c r="I91" s="165"/>
      <c r="J91" s="166">
        <f>ROUND(I91*H91,2)</f>
        <v>0</v>
      </c>
      <c r="K91" s="162" t="s">
        <v>167</v>
      </c>
      <c r="L91" s="167"/>
      <c r="M91" s="168" t="s">
        <v>35</v>
      </c>
      <c r="N91" s="169" t="s">
        <v>47</v>
      </c>
      <c r="O91" s="62"/>
      <c r="P91" s="170">
        <f>O91*H91</f>
        <v>0</v>
      </c>
      <c r="Q91" s="170">
        <v>1.8000000000000001E-4</v>
      </c>
      <c r="R91" s="170">
        <f>Q91*H91</f>
        <v>0.32580000000000003</v>
      </c>
      <c r="S91" s="170">
        <v>0</v>
      </c>
      <c r="T91" s="171">
        <f>S91*H91</f>
        <v>0</v>
      </c>
      <c r="U91" s="32"/>
      <c r="V91" s="32"/>
      <c r="W91" s="32"/>
      <c r="X91" s="32"/>
      <c r="Y91" s="32"/>
      <c r="Z91" s="32"/>
      <c r="AA91" s="32"/>
      <c r="AB91" s="32"/>
      <c r="AC91" s="32"/>
      <c r="AD91" s="32"/>
      <c r="AE91" s="32"/>
      <c r="AR91" s="172" t="s">
        <v>168</v>
      </c>
      <c r="AT91" s="172" t="s">
        <v>163</v>
      </c>
      <c r="AU91" s="172" t="s">
        <v>76</v>
      </c>
      <c r="AY91" s="15" t="s">
        <v>169</v>
      </c>
      <c r="BE91" s="173">
        <f>IF(N91="základní",J91,0)</f>
        <v>0</v>
      </c>
      <c r="BF91" s="173">
        <f>IF(N91="snížená",J91,0)</f>
        <v>0</v>
      </c>
      <c r="BG91" s="173">
        <f>IF(N91="zákl. přenesená",J91,0)</f>
        <v>0</v>
      </c>
      <c r="BH91" s="173">
        <f>IF(N91="sníž. přenesená",J91,0)</f>
        <v>0</v>
      </c>
      <c r="BI91" s="173">
        <f>IF(N91="nulová",J91,0)</f>
        <v>0</v>
      </c>
      <c r="BJ91" s="15" t="s">
        <v>83</v>
      </c>
      <c r="BK91" s="173">
        <f>ROUND(I91*H91,2)</f>
        <v>0</v>
      </c>
      <c r="BL91" s="15" t="s">
        <v>170</v>
      </c>
      <c r="BM91" s="172" t="s">
        <v>176</v>
      </c>
    </row>
    <row r="92" spans="1:65" s="12" customFormat="1" ht="11.25">
      <c r="B92" s="174"/>
      <c r="C92" s="175"/>
      <c r="D92" s="176" t="s">
        <v>172</v>
      </c>
      <c r="E92" s="177" t="s">
        <v>35</v>
      </c>
      <c r="F92" s="178" t="s">
        <v>177</v>
      </c>
      <c r="G92" s="175"/>
      <c r="H92" s="179">
        <v>1810</v>
      </c>
      <c r="I92" s="180"/>
      <c r="J92" s="175"/>
      <c r="K92" s="175"/>
      <c r="L92" s="181"/>
      <c r="M92" s="182"/>
      <c r="N92" s="183"/>
      <c r="O92" s="183"/>
      <c r="P92" s="183"/>
      <c r="Q92" s="183"/>
      <c r="R92" s="183"/>
      <c r="S92" s="183"/>
      <c r="T92" s="184"/>
      <c r="AT92" s="185" t="s">
        <v>172</v>
      </c>
      <c r="AU92" s="185" t="s">
        <v>76</v>
      </c>
      <c r="AV92" s="12" t="s">
        <v>85</v>
      </c>
      <c r="AW92" s="12" t="s">
        <v>37</v>
      </c>
      <c r="AX92" s="12" t="s">
        <v>83</v>
      </c>
      <c r="AY92" s="185" t="s">
        <v>169</v>
      </c>
    </row>
    <row r="93" spans="1:65" s="2" customFormat="1" ht="16.5" customHeight="1">
      <c r="A93" s="32"/>
      <c r="B93" s="33"/>
      <c r="C93" s="160" t="s">
        <v>178</v>
      </c>
      <c r="D93" s="160" t="s">
        <v>163</v>
      </c>
      <c r="E93" s="161" t="s">
        <v>179</v>
      </c>
      <c r="F93" s="162" t="s">
        <v>180</v>
      </c>
      <c r="G93" s="163" t="s">
        <v>181</v>
      </c>
      <c r="H93" s="164">
        <v>108</v>
      </c>
      <c r="I93" s="165"/>
      <c r="J93" s="166">
        <f>ROUND(I93*H93,2)</f>
        <v>0</v>
      </c>
      <c r="K93" s="162" t="s">
        <v>167</v>
      </c>
      <c r="L93" s="167"/>
      <c r="M93" s="168" t="s">
        <v>35</v>
      </c>
      <c r="N93" s="169" t="s">
        <v>47</v>
      </c>
      <c r="O93" s="62"/>
      <c r="P93" s="170">
        <f>O93*H93</f>
        <v>0</v>
      </c>
      <c r="Q93" s="170">
        <v>1</v>
      </c>
      <c r="R93" s="170">
        <f>Q93*H93</f>
        <v>108</v>
      </c>
      <c r="S93" s="170">
        <v>0</v>
      </c>
      <c r="T93" s="171">
        <f>S93*H93</f>
        <v>0</v>
      </c>
      <c r="U93" s="32"/>
      <c r="V93" s="32"/>
      <c r="W93" s="32"/>
      <c r="X93" s="32"/>
      <c r="Y93" s="32"/>
      <c r="Z93" s="32"/>
      <c r="AA93" s="32"/>
      <c r="AB93" s="32"/>
      <c r="AC93" s="32"/>
      <c r="AD93" s="32"/>
      <c r="AE93" s="32"/>
      <c r="AR93" s="172" t="s">
        <v>168</v>
      </c>
      <c r="AT93" s="172" t="s">
        <v>163</v>
      </c>
      <c r="AU93" s="172" t="s">
        <v>76</v>
      </c>
      <c r="AY93" s="15" t="s">
        <v>169</v>
      </c>
      <c r="BE93" s="173">
        <f>IF(N93="základní",J93,0)</f>
        <v>0</v>
      </c>
      <c r="BF93" s="173">
        <f>IF(N93="snížená",J93,0)</f>
        <v>0</v>
      </c>
      <c r="BG93" s="173">
        <f>IF(N93="zákl. přenesená",J93,0)</f>
        <v>0</v>
      </c>
      <c r="BH93" s="173">
        <f>IF(N93="sníž. přenesená",J93,0)</f>
        <v>0</v>
      </c>
      <c r="BI93" s="173">
        <f>IF(N93="nulová",J93,0)</f>
        <v>0</v>
      </c>
      <c r="BJ93" s="15" t="s">
        <v>83</v>
      </c>
      <c r="BK93" s="173">
        <f>ROUND(I93*H93,2)</f>
        <v>0</v>
      </c>
      <c r="BL93" s="15" t="s">
        <v>170</v>
      </c>
      <c r="BM93" s="172" t="s">
        <v>182</v>
      </c>
    </row>
    <row r="94" spans="1:65" s="2" customFormat="1" ht="19.5">
      <c r="A94" s="32"/>
      <c r="B94" s="33"/>
      <c r="C94" s="34"/>
      <c r="D94" s="176" t="s">
        <v>183</v>
      </c>
      <c r="E94" s="34"/>
      <c r="F94" s="186" t="s">
        <v>184</v>
      </c>
      <c r="G94" s="34"/>
      <c r="H94" s="34"/>
      <c r="I94" s="187"/>
      <c r="J94" s="34"/>
      <c r="K94" s="34"/>
      <c r="L94" s="37"/>
      <c r="M94" s="188"/>
      <c r="N94" s="189"/>
      <c r="O94" s="62"/>
      <c r="P94" s="62"/>
      <c r="Q94" s="62"/>
      <c r="R94" s="62"/>
      <c r="S94" s="62"/>
      <c r="T94" s="63"/>
      <c r="U94" s="32"/>
      <c r="V94" s="32"/>
      <c r="W94" s="32"/>
      <c r="X94" s="32"/>
      <c r="Y94" s="32"/>
      <c r="Z94" s="32"/>
      <c r="AA94" s="32"/>
      <c r="AB94" s="32"/>
      <c r="AC94" s="32"/>
      <c r="AD94" s="32"/>
      <c r="AE94" s="32"/>
      <c r="AT94" s="15" t="s">
        <v>183</v>
      </c>
      <c r="AU94" s="15" t="s">
        <v>76</v>
      </c>
    </row>
    <row r="95" spans="1:65" s="12" customFormat="1" ht="11.25">
      <c r="B95" s="174"/>
      <c r="C95" s="175"/>
      <c r="D95" s="176" t="s">
        <v>172</v>
      </c>
      <c r="E95" s="177" t="s">
        <v>35</v>
      </c>
      <c r="F95" s="178" t="s">
        <v>185</v>
      </c>
      <c r="G95" s="175"/>
      <c r="H95" s="179">
        <v>108</v>
      </c>
      <c r="I95" s="180"/>
      <c r="J95" s="175"/>
      <c r="K95" s="175"/>
      <c r="L95" s="181"/>
      <c r="M95" s="182"/>
      <c r="N95" s="183"/>
      <c r="O95" s="183"/>
      <c r="P95" s="183"/>
      <c r="Q95" s="183"/>
      <c r="R95" s="183"/>
      <c r="S95" s="183"/>
      <c r="T95" s="184"/>
      <c r="AT95" s="185" t="s">
        <v>172</v>
      </c>
      <c r="AU95" s="185" t="s">
        <v>76</v>
      </c>
      <c r="AV95" s="12" t="s">
        <v>85</v>
      </c>
      <c r="AW95" s="12" t="s">
        <v>37</v>
      </c>
      <c r="AX95" s="12" t="s">
        <v>83</v>
      </c>
      <c r="AY95" s="185" t="s">
        <v>169</v>
      </c>
    </row>
    <row r="96" spans="1:65" s="13" customFormat="1" ht="25.9" customHeight="1">
      <c r="B96" s="190"/>
      <c r="C96" s="191"/>
      <c r="D96" s="192" t="s">
        <v>75</v>
      </c>
      <c r="E96" s="193" t="s">
        <v>186</v>
      </c>
      <c r="F96" s="193" t="s">
        <v>187</v>
      </c>
      <c r="G96" s="191"/>
      <c r="H96" s="191"/>
      <c r="I96" s="194"/>
      <c r="J96" s="195">
        <f>BK96</f>
        <v>0</v>
      </c>
      <c r="K96" s="191"/>
      <c r="L96" s="196"/>
      <c r="M96" s="197"/>
      <c r="N96" s="198"/>
      <c r="O96" s="198"/>
      <c r="P96" s="199">
        <f>P97</f>
        <v>0</v>
      </c>
      <c r="Q96" s="198"/>
      <c r="R96" s="199">
        <f>R97</f>
        <v>0</v>
      </c>
      <c r="S96" s="198"/>
      <c r="T96" s="200">
        <f>T97</f>
        <v>0</v>
      </c>
      <c r="AR96" s="201" t="s">
        <v>83</v>
      </c>
      <c r="AT96" s="202" t="s">
        <v>75</v>
      </c>
      <c r="AU96" s="202" t="s">
        <v>76</v>
      </c>
      <c r="AY96" s="201" t="s">
        <v>169</v>
      </c>
      <c r="BK96" s="203">
        <f>BK97</f>
        <v>0</v>
      </c>
    </row>
    <row r="97" spans="1:65" s="13" customFormat="1" ht="22.9" customHeight="1">
      <c r="B97" s="190"/>
      <c r="C97" s="191"/>
      <c r="D97" s="192" t="s">
        <v>75</v>
      </c>
      <c r="E97" s="204" t="s">
        <v>188</v>
      </c>
      <c r="F97" s="204" t="s">
        <v>189</v>
      </c>
      <c r="G97" s="191"/>
      <c r="H97" s="191"/>
      <c r="I97" s="194"/>
      <c r="J97" s="205">
        <f>BK97</f>
        <v>0</v>
      </c>
      <c r="K97" s="191"/>
      <c r="L97" s="196"/>
      <c r="M97" s="197"/>
      <c r="N97" s="198"/>
      <c r="O97" s="198"/>
      <c r="P97" s="199">
        <f>SUM(P98:P115)</f>
        <v>0</v>
      </c>
      <c r="Q97" s="198"/>
      <c r="R97" s="199">
        <f>SUM(R98:R115)</f>
        <v>0</v>
      </c>
      <c r="S97" s="198"/>
      <c r="T97" s="200">
        <f>SUM(T98:T115)</f>
        <v>0</v>
      </c>
      <c r="AR97" s="201" t="s">
        <v>83</v>
      </c>
      <c r="AT97" s="202" t="s">
        <v>75</v>
      </c>
      <c r="AU97" s="202" t="s">
        <v>83</v>
      </c>
      <c r="AY97" s="201" t="s">
        <v>169</v>
      </c>
      <c r="BK97" s="203">
        <f>SUM(BK98:BK115)</f>
        <v>0</v>
      </c>
    </row>
    <row r="98" spans="1:65" s="2" customFormat="1" ht="55.5" customHeight="1">
      <c r="A98" s="32"/>
      <c r="B98" s="33"/>
      <c r="C98" s="206" t="s">
        <v>170</v>
      </c>
      <c r="D98" s="206" t="s">
        <v>190</v>
      </c>
      <c r="E98" s="207" t="s">
        <v>191</v>
      </c>
      <c r="F98" s="208" t="s">
        <v>192</v>
      </c>
      <c r="G98" s="209" t="s">
        <v>193</v>
      </c>
      <c r="H98" s="210">
        <v>1200</v>
      </c>
      <c r="I98" s="211"/>
      <c r="J98" s="212">
        <f>ROUND(I98*H98,2)</f>
        <v>0</v>
      </c>
      <c r="K98" s="208" t="s">
        <v>167</v>
      </c>
      <c r="L98" s="37"/>
      <c r="M98" s="213" t="s">
        <v>35</v>
      </c>
      <c r="N98" s="214" t="s">
        <v>47</v>
      </c>
      <c r="O98" s="62"/>
      <c r="P98" s="170">
        <f>O98*H98</f>
        <v>0</v>
      </c>
      <c r="Q98" s="170">
        <v>0</v>
      </c>
      <c r="R98" s="170">
        <f>Q98*H98</f>
        <v>0</v>
      </c>
      <c r="S98" s="170">
        <v>0</v>
      </c>
      <c r="T98" s="171">
        <f>S98*H98</f>
        <v>0</v>
      </c>
      <c r="U98" s="32"/>
      <c r="V98" s="32"/>
      <c r="W98" s="32"/>
      <c r="X98" s="32"/>
      <c r="Y98" s="32"/>
      <c r="Z98" s="32"/>
      <c r="AA98" s="32"/>
      <c r="AB98" s="32"/>
      <c r="AC98" s="32"/>
      <c r="AD98" s="32"/>
      <c r="AE98" s="32"/>
      <c r="AR98" s="172" t="s">
        <v>170</v>
      </c>
      <c r="AT98" s="172" t="s">
        <v>190</v>
      </c>
      <c r="AU98" s="172" t="s">
        <v>85</v>
      </c>
      <c r="AY98" s="15" t="s">
        <v>169</v>
      </c>
      <c r="BE98" s="173">
        <f>IF(N98="základní",J98,0)</f>
        <v>0</v>
      </c>
      <c r="BF98" s="173">
        <f>IF(N98="snížená",J98,0)</f>
        <v>0</v>
      </c>
      <c r="BG98" s="173">
        <f>IF(N98="zákl. přenesená",J98,0)</f>
        <v>0</v>
      </c>
      <c r="BH98" s="173">
        <f>IF(N98="sníž. přenesená",J98,0)</f>
        <v>0</v>
      </c>
      <c r="BI98" s="173">
        <f>IF(N98="nulová",J98,0)</f>
        <v>0</v>
      </c>
      <c r="BJ98" s="15" t="s">
        <v>83</v>
      </c>
      <c r="BK98" s="173">
        <f>ROUND(I98*H98,2)</f>
        <v>0</v>
      </c>
      <c r="BL98" s="15" t="s">
        <v>170</v>
      </c>
      <c r="BM98" s="172" t="s">
        <v>194</v>
      </c>
    </row>
    <row r="99" spans="1:65" s="12" customFormat="1" ht="11.25">
      <c r="B99" s="174"/>
      <c r="C99" s="175"/>
      <c r="D99" s="176" t="s">
        <v>172</v>
      </c>
      <c r="E99" s="177" t="s">
        <v>35</v>
      </c>
      <c r="F99" s="178" t="s">
        <v>195</v>
      </c>
      <c r="G99" s="175"/>
      <c r="H99" s="179">
        <v>1200</v>
      </c>
      <c r="I99" s="180"/>
      <c r="J99" s="175"/>
      <c r="K99" s="175"/>
      <c r="L99" s="181"/>
      <c r="M99" s="182"/>
      <c r="N99" s="183"/>
      <c r="O99" s="183"/>
      <c r="P99" s="183"/>
      <c r="Q99" s="183"/>
      <c r="R99" s="183"/>
      <c r="S99" s="183"/>
      <c r="T99" s="184"/>
      <c r="AT99" s="185" t="s">
        <v>172</v>
      </c>
      <c r="AU99" s="185" t="s">
        <v>85</v>
      </c>
      <c r="AV99" s="12" t="s">
        <v>85</v>
      </c>
      <c r="AW99" s="12" t="s">
        <v>37</v>
      </c>
      <c r="AX99" s="12" t="s">
        <v>83</v>
      </c>
      <c r="AY99" s="185" t="s">
        <v>169</v>
      </c>
    </row>
    <row r="100" spans="1:65" s="2" customFormat="1" ht="36">
      <c r="A100" s="32"/>
      <c r="B100" s="33"/>
      <c r="C100" s="206" t="s">
        <v>188</v>
      </c>
      <c r="D100" s="206" t="s">
        <v>190</v>
      </c>
      <c r="E100" s="207" t="s">
        <v>196</v>
      </c>
      <c r="F100" s="208" t="s">
        <v>197</v>
      </c>
      <c r="G100" s="209" t="s">
        <v>198</v>
      </c>
      <c r="H100" s="210">
        <v>72</v>
      </c>
      <c r="I100" s="211"/>
      <c r="J100" s="212">
        <f>ROUND(I100*H100,2)</f>
        <v>0</v>
      </c>
      <c r="K100" s="208" t="s">
        <v>167</v>
      </c>
      <c r="L100" s="37"/>
      <c r="M100" s="213" t="s">
        <v>35</v>
      </c>
      <c r="N100" s="214" t="s">
        <v>47</v>
      </c>
      <c r="O100" s="62"/>
      <c r="P100" s="170">
        <f>O100*H100</f>
        <v>0</v>
      </c>
      <c r="Q100" s="170">
        <v>0</v>
      </c>
      <c r="R100" s="170">
        <f>Q100*H100</f>
        <v>0</v>
      </c>
      <c r="S100" s="170">
        <v>0</v>
      </c>
      <c r="T100" s="171">
        <f>S100*H100</f>
        <v>0</v>
      </c>
      <c r="U100" s="32"/>
      <c r="V100" s="32"/>
      <c r="W100" s="32"/>
      <c r="X100" s="32"/>
      <c r="Y100" s="32"/>
      <c r="Z100" s="32"/>
      <c r="AA100" s="32"/>
      <c r="AB100" s="32"/>
      <c r="AC100" s="32"/>
      <c r="AD100" s="32"/>
      <c r="AE100" s="32"/>
      <c r="AR100" s="172" t="s">
        <v>170</v>
      </c>
      <c r="AT100" s="172" t="s">
        <v>190</v>
      </c>
      <c r="AU100" s="172" t="s">
        <v>85</v>
      </c>
      <c r="AY100" s="15" t="s">
        <v>169</v>
      </c>
      <c r="BE100" s="173">
        <f>IF(N100="základní",J100,0)</f>
        <v>0</v>
      </c>
      <c r="BF100" s="173">
        <f>IF(N100="snížená",J100,0)</f>
        <v>0</v>
      </c>
      <c r="BG100" s="173">
        <f>IF(N100="zákl. přenesená",J100,0)</f>
        <v>0</v>
      </c>
      <c r="BH100" s="173">
        <f>IF(N100="sníž. přenesená",J100,0)</f>
        <v>0</v>
      </c>
      <c r="BI100" s="173">
        <f>IF(N100="nulová",J100,0)</f>
        <v>0</v>
      </c>
      <c r="BJ100" s="15" t="s">
        <v>83</v>
      </c>
      <c r="BK100" s="173">
        <f>ROUND(I100*H100,2)</f>
        <v>0</v>
      </c>
      <c r="BL100" s="15" t="s">
        <v>170</v>
      </c>
      <c r="BM100" s="172" t="s">
        <v>199</v>
      </c>
    </row>
    <row r="101" spans="1:65" s="2" customFormat="1" ht="19.5">
      <c r="A101" s="32"/>
      <c r="B101" s="33"/>
      <c r="C101" s="34"/>
      <c r="D101" s="176" t="s">
        <v>183</v>
      </c>
      <c r="E101" s="34"/>
      <c r="F101" s="186" t="s">
        <v>200</v>
      </c>
      <c r="G101" s="34"/>
      <c r="H101" s="34"/>
      <c r="I101" s="187"/>
      <c r="J101" s="34"/>
      <c r="K101" s="34"/>
      <c r="L101" s="37"/>
      <c r="M101" s="188"/>
      <c r="N101" s="189"/>
      <c r="O101" s="62"/>
      <c r="P101" s="62"/>
      <c r="Q101" s="62"/>
      <c r="R101" s="62"/>
      <c r="S101" s="62"/>
      <c r="T101" s="63"/>
      <c r="U101" s="32"/>
      <c r="V101" s="32"/>
      <c r="W101" s="32"/>
      <c r="X101" s="32"/>
      <c r="Y101" s="32"/>
      <c r="Z101" s="32"/>
      <c r="AA101" s="32"/>
      <c r="AB101" s="32"/>
      <c r="AC101" s="32"/>
      <c r="AD101" s="32"/>
      <c r="AE101" s="32"/>
      <c r="AT101" s="15" t="s">
        <v>183</v>
      </c>
      <c r="AU101" s="15" t="s">
        <v>85</v>
      </c>
    </row>
    <row r="102" spans="1:65" s="12" customFormat="1" ht="11.25">
      <c r="B102" s="174"/>
      <c r="C102" s="175"/>
      <c r="D102" s="176" t="s">
        <v>172</v>
      </c>
      <c r="E102" s="177" t="s">
        <v>35</v>
      </c>
      <c r="F102" s="178" t="s">
        <v>201</v>
      </c>
      <c r="G102" s="175"/>
      <c r="H102" s="179">
        <v>72</v>
      </c>
      <c r="I102" s="180"/>
      <c r="J102" s="175"/>
      <c r="K102" s="175"/>
      <c r="L102" s="181"/>
      <c r="M102" s="182"/>
      <c r="N102" s="183"/>
      <c r="O102" s="183"/>
      <c r="P102" s="183"/>
      <c r="Q102" s="183"/>
      <c r="R102" s="183"/>
      <c r="S102" s="183"/>
      <c r="T102" s="184"/>
      <c r="AT102" s="185" t="s">
        <v>172</v>
      </c>
      <c r="AU102" s="185" t="s">
        <v>85</v>
      </c>
      <c r="AV102" s="12" t="s">
        <v>85</v>
      </c>
      <c r="AW102" s="12" t="s">
        <v>37</v>
      </c>
      <c r="AX102" s="12" t="s">
        <v>83</v>
      </c>
      <c r="AY102" s="185" t="s">
        <v>169</v>
      </c>
    </row>
    <row r="103" spans="1:65" s="2" customFormat="1" ht="24">
      <c r="A103" s="32"/>
      <c r="B103" s="33"/>
      <c r="C103" s="206" t="s">
        <v>202</v>
      </c>
      <c r="D103" s="206" t="s">
        <v>190</v>
      </c>
      <c r="E103" s="207" t="s">
        <v>203</v>
      </c>
      <c r="F103" s="208" t="s">
        <v>204</v>
      </c>
      <c r="G103" s="209" t="s">
        <v>166</v>
      </c>
      <c r="H103" s="210">
        <v>50</v>
      </c>
      <c r="I103" s="211"/>
      <c r="J103" s="212">
        <f>ROUND(I103*H103,2)</f>
        <v>0</v>
      </c>
      <c r="K103" s="208" t="s">
        <v>167</v>
      </c>
      <c r="L103" s="37"/>
      <c r="M103" s="213" t="s">
        <v>35</v>
      </c>
      <c r="N103" s="214" t="s">
        <v>47</v>
      </c>
      <c r="O103" s="62"/>
      <c r="P103" s="170">
        <f>O103*H103</f>
        <v>0</v>
      </c>
      <c r="Q103" s="170">
        <v>0</v>
      </c>
      <c r="R103" s="170">
        <f>Q103*H103</f>
        <v>0</v>
      </c>
      <c r="S103" s="170">
        <v>0</v>
      </c>
      <c r="T103" s="171">
        <f>S103*H103</f>
        <v>0</v>
      </c>
      <c r="U103" s="32"/>
      <c r="V103" s="32"/>
      <c r="W103" s="32"/>
      <c r="X103" s="32"/>
      <c r="Y103" s="32"/>
      <c r="Z103" s="32"/>
      <c r="AA103" s="32"/>
      <c r="AB103" s="32"/>
      <c r="AC103" s="32"/>
      <c r="AD103" s="32"/>
      <c r="AE103" s="32"/>
      <c r="AR103" s="172" t="s">
        <v>170</v>
      </c>
      <c r="AT103" s="172" t="s">
        <v>190</v>
      </c>
      <c r="AU103" s="172" t="s">
        <v>85</v>
      </c>
      <c r="AY103" s="15" t="s">
        <v>169</v>
      </c>
      <c r="BE103" s="173">
        <f>IF(N103="základní",J103,0)</f>
        <v>0</v>
      </c>
      <c r="BF103" s="173">
        <f>IF(N103="snížená",J103,0)</f>
        <v>0</v>
      </c>
      <c r="BG103" s="173">
        <f>IF(N103="zákl. přenesená",J103,0)</f>
        <v>0</v>
      </c>
      <c r="BH103" s="173">
        <f>IF(N103="sníž. přenesená",J103,0)</f>
        <v>0</v>
      </c>
      <c r="BI103" s="173">
        <f>IF(N103="nulová",J103,0)</f>
        <v>0</v>
      </c>
      <c r="BJ103" s="15" t="s">
        <v>83</v>
      </c>
      <c r="BK103" s="173">
        <f>ROUND(I103*H103,2)</f>
        <v>0</v>
      </c>
      <c r="BL103" s="15" t="s">
        <v>170</v>
      </c>
      <c r="BM103" s="172" t="s">
        <v>205</v>
      </c>
    </row>
    <row r="104" spans="1:65" s="12" customFormat="1" ht="11.25">
      <c r="B104" s="174"/>
      <c r="C104" s="175"/>
      <c r="D104" s="176" t="s">
        <v>172</v>
      </c>
      <c r="E104" s="177" t="s">
        <v>35</v>
      </c>
      <c r="F104" s="178" t="s">
        <v>206</v>
      </c>
      <c r="G104" s="175"/>
      <c r="H104" s="179">
        <v>50</v>
      </c>
      <c r="I104" s="180"/>
      <c r="J104" s="175"/>
      <c r="K104" s="175"/>
      <c r="L104" s="181"/>
      <c r="M104" s="182"/>
      <c r="N104" s="183"/>
      <c r="O104" s="183"/>
      <c r="P104" s="183"/>
      <c r="Q104" s="183"/>
      <c r="R104" s="183"/>
      <c r="S104" s="183"/>
      <c r="T104" s="184"/>
      <c r="AT104" s="185" t="s">
        <v>172</v>
      </c>
      <c r="AU104" s="185" t="s">
        <v>85</v>
      </c>
      <c r="AV104" s="12" t="s">
        <v>85</v>
      </c>
      <c r="AW104" s="12" t="s">
        <v>37</v>
      </c>
      <c r="AX104" s="12" t="s">
        <v>83</v>
      </c>
      <c r="AY104" s="185" t="s">
        <v>169</v>
      </c>
    </row>
    <row r="105" spans="1:65" s="2" customFormat="1" ht="48">
      <c r="A105" s="32"/>
      <c r="B105" s="33"/>
      <c r="C105" s="206" t="s">
        <v>207</v>
      </c>
      <c r="D105" s="206" t="s">
        <v>190</v>
      </c>
      <c r="E105" s="207" t="s">
        <v>208</v>
      </c>
      <c r="F105" s="208" t="s">
        <v>209</v>
      </c>
      <c r="G105" s="209" t="s">
        <v>193</v>
      </c>
      <c r="H105" s="210">
        <v>1400</v>
      </c>
      <c r="I105" s="211"/>
      <c r="J105" s="212">
        <f>ROUND(I105*H105,2)</f>
        <v>0</v>
      </c>
      <c r="K105" s="208" t="s">
        <v>167</v>
      </c>
      <c r="L105" s="37"/>
      <c r="M105" s="213" t="s">
        <v>35</v>
      </c>
      <c r="N105" s="214" t="s">
        <v>47</v>
      </c>
      <c r="O105" s="62"/>
      <c r="P105" s="170">
        <f>O105*H105</f>
        <v>0</v>
      </c>
      <c r="Q105" s="170">
        <v>0</v>
      </c>
      <c r="R105" s="170">
        <f>Q105*H105</f>
        <v>0</v>
      </c>
      <c r="S105" s="170">
        <v>0</v>
      </c>
      <c r="T105" s="171">
        <f>S105*H105</f>
        <v>0</v>
      </c>
      <c r="U105" s="32"/>
      <c r="V105" s="32"/>
      <c r="W105" s="32"/>
      <c r="X105" s="32"/>
      <c r="Y105" s="32"/>
      <c r="Z105" s="32"/>
      <c r="AA105" s="32"/>
      <c r="AB105" s="32"/>
      <c r="AC105" s="32"/>
      <c r="AD105" s="32"/>
      <c r="AE105" s="32"/>
      <c r="AR105" s="172" t="s">
        <v>170</v>
      </c>
      <c r="AT105" s="172" t="s">
        <v>190</v>
      </c>
      <c r="AU105" s="172" t="s">
        <v>85</v>
      </c>
      <c r="AY105" s="15" t="s">
        <v>169</v>
      </c>
      <c r="BE105" s="173">
        <f>IF(N105="základní",J105,0)</f>
        <v>0</v>
      </c>
      <c r="BF105" s="173">
        <f>IF(N105="snížená",J105,0)</f>
        <v>0</v>
      </c>
      <c r="BG105" s="173">
        <f>IF(N105="zákl. přenesená",J105,0)</f>
        <v>0</v>
      </c>
      <c r="BH105" s="173">
        <f>IF(N105="sníž. přenesená",J105,0)</f>
        <v>0</v>
      </c>
      <c r="BI105" s="173">
        <f>IF(N105="nulová",J105,0)</f>
        <v>0</v>
      </c>
      <c r="BJ105" s="15" t="s">
        <v>83</v>
      </c>
      <c r="BK105" s="173">
        <f>ROUND(I105*H105,2)</f>
        <v>0</v>
      </c>
      <c r="BL105" s="15" t="s">
        <v>170</v>
      </c>
      <c r="BM105" s="172" t="s">
        <v>210</v>
      </c>
    </row>
    <row r="106" spans="1:65" s="12" customFormat="1" ht="11.25">
      <c r="B106" s="174"/>
      <c r="C106" s="175"/>
      <c r="D106" s="176" t="s">
        <v>172</v>
      </c>
      <c r="E106" s="177" t="s">
        <v>35</v>
      </c>
      <c r="F106" s="178" t="s">
        <v>211</v>
      </c>
      <c r="G106" s="175"/>
      <c r="H106" s="179">
        <v>1400</v>
      </c>
      <c r="I106" s="180"/>
      <c r="J106" s="175"/>
      <c r="K106" s="175"/>
      <c r="L106" s="181"/>
      <c r="M106" s="182"/>
      <c r="N106" s="183"/>
      <c r="O106" s="183"/>
      <c r="P106" s="183"/>
      <c r="Q106" s="183"/>
      <c r="R106" s="183"/>
      <c r="S106" s="183"/>
      <c r="T106" s="184"/>
      <c r="AT106" s="185" t="s">
        <v>172</v>
      </c>
      <c r="AU106" s="185" t="s">
        <v>85</v>
      </c>
      <c r="AV106" s="12" t="s">
        <v>85</v>
      </c>
      <c r="AW106" s="12" t="s">
        <v>37</v>
      </c>
      <c r="AX106" s="12" t="s">
        <v>83</v>
      </c>
      <c r="AY106" s="185" t="s">
        <v>169</v>
      </c>
    </row>
    <row r="107" spans="1:65" s="2" customFormat="1" ht="48">
      <c r="A107" s="32"/>
      <c r="B107" s="33"/>
      <c r="C107" s="206" t="s">
        <v>168</v>
      </c>
      <c r="D107" s="206" t="s">
        <v>190</v>
      </c>
      <c r="E107" s="207" t="s">
        <v>212</v>
      </c>
      <c r="F107" s="208" t="s">
        <v>213</v>
      </c>
      <c r="G107" s="209" t="s">
        <v>193</v>
      </c>
      <c r="H107" s="210">
        <v>1400</v>
      </c>
      <c r="I107" s="211"/>
      <c r="J107" s="212">
        <f>ROUND(I107*H107,2)</f>
        <v>0</v>
      </c>
      <c r="K107" s="208" t="s">
        <v>167</v>
      </c>
      <c r="L107" s="37"/>
      <c r="M107" s="213" t="s">
        <v>35</v>
      </c>
      <c r="N107" s="214" t="s">
        <v>47</v>
      </c>
      <c r="O107" s="62"/>
      <c r="P107" s="170">
        <f>O107*H107</f>
        <v>0</v>
      </c>
      <c r="Q107" s="170">
        <v>0</v>
      </c>
      <c r="R107" s="170">
        <f>Q107*H107</f>
        <v>0</v>
      </c>
      <c r="S107" s="170">
        <v>0</v>
      </c>
      <c r="T107" s="171">
        <f>S107*H107</f>
        <v>0</v>
      </c>
      <c r="U107" s="32"/>
      <c r="V107" s="32"/>
      <c r="W107" s="32"/>
      <c r="X107" s="32"/>
      <c r="Y107" s="32"/>
      <c r="Z107" s="32"/>
      <c r="AA107" s="32"/>
      <c r="AB107" s="32"/>
      <c r="AC107" s="32"/>
      <c r="AD107" s="32"/>
      <c r="AE107" s="32"/>
      <c r="AR107" s="172" t="s">
        <v>170</v>
      </c>
      <c r="AT107" s="172" t="s">
        <v>190</v>
      </c>
      <c r="AU107" s="172" t="s">
        <v>85</v>
      </c>
      <c r="AY107" s="15" t="s">
        <v>169</v>
      </c>
      <c r="BE107" s="173">
        <f>IF(N107="základní",J107,0)</f>
        <v>0</v>
      </c>
      <c r="BF107" s="173">
        <f>IF(N107="snížená",J107,0)</f>
        <v>0</v>
      </c>
      <c r="BG107" s="173">
        <f>IF(N107="zákl. přenesená",J107,0)</f>
        <v>0</v>
      </c>
      <c r="BH107" s="173">
        <f>IF(N107="sníž. přenesená",J107,0)</f>
        <v>0</v>
      </c>
      <c r="BI107" s="173">
        <f>IF(N107="nulová",J107,0)</f>
        <v>0</v>
      </c>
      <c r="BJ107" s="15" t="s">
        <v>83</v>
      </c>
      <c r="BK107" s="173">
        <f>ROUND(I107*H107,2)</f>
        <v>0</v>
      </c>
      <c r="BL107" s="15" t="s">
        <v>170</v>
      </c>
      <c r="BM107" s="172" t="s">
        <v>214</v>
      </c>
    </row>
    <row r="108" spans="1:65" s="12" customFormat="1" ht="11.25">
      <c r="B108" s="174"/>
      <c r="C108" s="175"/>
      <c r="D108" s="176" t="s">
        <v>172</v>
      </c>
      <c r="E108" s="177" t="s">
        <v>35</v>
      </c>
      <c r="F108" s="178" t="s">
        <v>211</v>
      </c>
      <c r="G108" s="175"/>
      <c r="H108" s="179">
        <v>1400</v>
      </c>
      <c r="I108" s="180"/>
      <c r="J108" s="175"/>
      <c r="K108" s="175"/>
      <c r="L108" s="181"/>
      <c r="M108" s="182"/>
      <c r="N108" s="183"/>
      <c r="O108" s="183"/>
      <c r="P108" s="183"/>
      <c r="Q108" s="183"/>
      <c r="R108" s="183"/>
      <c r="S108" s="183"/>
      <c r="T108" s="184"/>
      <c r="AT108" s="185" t="s">
        <v>172</v>
      </c>
      <c r="AU108" s="185" t="s">
        <v>85</v>
      </c>
      <c r="AV108" s="12" t="s">
        <v>85</v>
      </c>
      <c r="AW108" s="12" t="s">
        <v>37</v>
      </c>
      <c r="AX108" s="12" t="s">
        <v>83</v>
      </c>
      <c r="AY108" s="185" t="s">
        <v>169</v>
      </c>
    </row>
    <row r="109" spans="1:65" s="2" customFormat="1" ht="55.5" customHeight="1">
      <c r="A109" s="32"/>
      <c r="B109" s="33"/>
      <c r="C109" s="206" t="s">
        <v>215</v>
      </c>
      <c r="D109" s="206" t="s">
        <v>190</v>
      </c>
      <c r="E109" s="207" t="s">
        <v>216</v>
      </c>
      <c r="F109" s="208" t="s">
        <v>217</v>
      </c>
      <c r="G109" s="209" t="s">
        <v>218</v>
      </c>
      <c r="H109" s="210">
        <v>18</v>
      </c>
      <c r="I109" s="211"/>
      <c r="J109" s="212">
        <f>ROUND(I109*H109,2)</f>
        <v>0</v>
      </c>
      <c r="K109" s="208" t="s">
        <v>167</v>
      </c>
      <c r="L109" s="37"/>
      <c r="M109" s="213" t="s">
        <v>35</v>
      </c>
      <c r="N109" s="214" t="s">
        <v>47</v>
      </c>
      <c r="O109" s="62"/>
      <c r="P109" s="170">
        <f>O109*H109</f>
        <v>0</v>
      </c>
      <c r="Q109" s="170">
        <v>0</v>
      </c>
      <c r="R109" s="170">
        <f>Q109*H109</f>
        <v>0</v>
      </c>
      <c r="S109" s="170">
        <v>0</v>
      </c>
      <c r="T109" s="171">
        <f>S109*H109</f>
        <v>0</v>
      </c>
      <c r="U109" s="32"/>
      <c r="V109" s="32"/>
      <c r="W109" s="32"/>
      <c r="X109" s="32"/>
      <c r="Y109" s="32"/>
      <c r="Z109" s="32"/>
      <c r="AA109" s="32"/>
      <c r="AB109" s="32"/>
      <c r="AC109" s="32"/>
      <c r="AD109" s="32"/>
      <c r="AE109" s="32"/>
      <c r="AR109" s="172" t="s">
        <v>170</v>
      </c>
      <c r="AT109" s="172" t="s">
        <v>190</v>
      </c>
      <c r="AU109" s="172" t="s">
        <v>85</v>
      </c>
      <c r="AY109" s="15" t="s">
        <v>169</v>
      </c>
      <c r="BE109" s="173">
        <f>IF(N109="základní",J109,0)</f>
        <v>0</v>
      </c>
      <c r="BF109" s="173">
        <f>IF(N109="snížená",J109,0)</f>
        <v>0</v>
      </c>
      <c r="BG109" s="173">
        <f>IF(N109="zákl. přenesená",J109,0)</f>
        <v>0</v>
      </c>
      <c r="BH109" s="173">
        <f>IF(N109="sníž. přenesená",J109,0)</f>
        <v>0</v>
      </c>
      <c r="BI109" s="173">
        <f>IF(N109="nulová",J109,0)</f>
        <v>0</v>
      </c>
      <c r="BJ109" s="15" t="s">
        <v>83</v>
      </c>
      <c r="BK109" s="173">
        <f>ROUND(I109*H109,2)</f>
        <v>0</v>
      </c>
      <c r="BL109" s="15" t="s">
        <v>170</v>
      </c>
      <c r="BM109" s="172" t="s">
        <v>219</v>
      </c>
    </row>
    <row r="110" spans="1:65" s="2" customFormat="1" ht="29.25">
      <c r="A110" s="32"/>
      <c r="B110" s="33"/>
      <c r="C110" s="34"/>
      <c r="D110" s="176" t="s">
        <v>183</v>
      </c>
      <c r="E110" s="34"/>
      <c r="F110" s="186" t="s">
        <v>220</v>
      </c>
      <c r="G110" s="34"/>
      <c r="H110" s="34"/>
      <c r="I110" s="187"/>
      <c r="J110" s="34"/>
      <c r="K110" s="34"/>
      <c r="L110" s="37"/>
      <c r="M110" s="188"/>
      <c r="N110" s="189"/>
      <c r="O110" s="62"/>
      <c r="P110" s="62"/>
      <c r="Q110" s="62"/>
      <c r="R110" s="62"/>
      <c r="S110" s="62"/>
      <c r="T110" s="63"/>
      <c r="U110" s="32"/>
      <c r="V110" s="32"/>
      <c r="W110" s="32"/>
      <c r="X110" s="32"/>
      <c r="Y110" s="32"/>
      <c r="Z110" s="32"/>
      <c r="AA110" s="32"/>
      <c r="AB110" s="32"/>
      <c r="AC110" s="32"/>
      <c r="AD110" s="32"/>
      <c r="AE110" s="32"/>
      <c r="AT110" s="15" t="s">
        <v>183</v>
      </c>
      <c r="AU110" s="15" t="s">
        <v>85</v>
      </c>
    </row>
    <row r="111" spans="1:65" s="12" customFormat="1" ht="11.25">
      <c r="B111" s="174"/>
      <c r="C111" s="175"/>
      <c r="D111" s="176" t="s">
        <v>172</v>
      </c>
      <c r="E111" s="177" t="s">
        <v>35</v>
      </c>
      <c r="F111" s="178" t="s">
        <v>221</v>
      </c>
      <c r="G111" s="175"/>
      <c r="H111" s="179">
        <v>18</v>
      </c>
      <c r="I111" s="180"/>
      <c r="J111" s="175"/>
      <c r="K111" s="175"/>
      <c r="L111" s="181"/>
      <c r="M111" s="182"/>
      <c r="N111" s="183"/>
      <c r="O111" s="183"/>
      <c r="P111" s="183"/>
      <c r="Q111" s="183"/>
      <c r="R111" s="183"/>
      <c r="S111" s="183"/>
      <c r="T111" s="184"/>
      <c r="AT111" s="185" t="s">
        <v>172</v>
      </c>
      <c r="AU111" s="185" t="s">
        <v>85</v>
      </c>
      <c r="AV111" s="12" t="s">
        <v>85</v>
      </c>
      <c r="AW111" s="12" t="s">
        <v>37</v>
      </c>
      <c r="AX111" s="12" t="s">
        <v>83</v>
      </c>
      <c r="AY111" s="185" t="s">
        <v>169</v>
      </c>
    </row>
    <row r="112" spans="1:65" s="2" customFormat="1" ht="33" customHeight="1">
      <c r="A112" s="32"/>
      <c r="B112" s="33"/>
      <c r="C112" s="206" t="s">
        <v>222</v>
      </c>
      <c r="D112" s="206" t="s">
        <v>190</v>
      </c>
      <c r="E112" s="207" t="s">
        <v>223</v>
      </c>
      <c r="F112" s="208" t="s">
        <v>224</v>
      </c>
      <c r="G112" s="209" t="s">
        <v>225</v>
      </c>
      <c r="H112" s="210">
        <v>0.65</v>
      </c>
      <c r="I112" s="211"/>
      <c r="J112" s="212">
        <f>ROUND(I112*H112,2)</f>
        <v>0</v>
      </c>
      <c r="K112" s="208" t="s">
        <v>167</v>
      </c>
      <c r="L112" s="37"/>
      <c r="M112" s="213" t="s">
        <v>35</v>
      </c>
      <c r="N112" s="214" t="s">
        <v>47</v>
      </c>
      <c r="O112" s="62"/>
      <c r="P112" s="170">
        <f>O112*H112</f>
        <v>0</v>
      </c>
      <c r="Q112" s="170">
        <v>0</v>
      </c>
      <c r="R112" s="170">
        <f>Q112*H112</f>
        <v>0</v>
      </c>
      <c r="S112" s="170">
        <v>0</v>
      </c>
      <c r="T112" s="171">
        <f>S112*H112</f>
        <v>0</v>
      </c>
      <c r="U112" s="32"/>
      <c r="V112" s="32"/>
      <c r="W112" s="32"/>
      <c r="X112" s="32"/>
      <c r="Y112" s="32"/>
      <c r="Z112" s="32"/>
      <c r="AA112" s="32"/>
      <c r="AB112" s="32"/>
      <c r="AC112" s="32"/>
      <c r="AD112" s="32"/>
      <c r="AE112" s="32"/>
      <c r="AR112" s="172" t="s">
        <v>170</v>
      </c>
      <c r="AT112" s="172" t="s">
        <v>190</v>
      </c>
      <c r="AU112" s="172" t="s">
        <v>85</v>
      </c>
      <c r="AY112" s="15" t="s">
        <v>169</v>
      </c>
      <c r="BE112" s="173">
        <f>IF(N112="základní",J112,0)</f>
        <v>0</v>
      </c>
      <c r="BF112" s="173">
        <f>IF(N112="snížená",J112,0)</f>
        <v>0</v>
      </c>
      <c r="BG112" s="173">
        <f>IF(N112="zákl. přenesená",J112,0)</f>
        <v>0</v>
      </c>
      <c r="BH112" s="173">
        <f>IF(N112="sníž. přenesená",J112,0)</f>
        <v>0</v>
      </c>
      <c r="BI112" s="173">
        <f>IF(N112="nulová",J112,0)</f>
        <v>0</v>
      </c>
      <c r="BJ112" s="15" t="s">
        <v>83</v>
      </c>
      <c r="BK112" s="173">
        <f>ROUND(I112*H112,2)</f>
        <v>0</v>
      </c>
      <c r="BL112" s="15" t="s">
        <v>170</v>
      </c>
      <c r="BM112" s="172" t="s">
        <v>226</v>
      </c>
    </row>
    <row r="113" spans="1:65" s="12" customFormat="1" ht="11.25">
      <c r="B113" s="174"/>
      <c r="C113" s="175"/>
      <c r="D113" s="176" t="s">
        <v>172</v>
      </c>
      <c r="E113" s="177" t="s">
        <v>35</v>
      </c>
      <c r="F113" s="178" t="s">
        <v>227</v>
      </c>
      <c r="G113" s="175"/>
      <c r="H113" s="179">
        <v>0.65</v>
      </c>
      <c r="I113" s="180"/>
      <c r="J113" s="175"/>
      <c r="K113" s="175"/>
      <c r="L113" s="181"/>
      <c r="M113" s="182"/>
      <c r="N113" s="183"/>
      <c r="O113" s="183"/>
      <c r="P113" s="183"/>
      <c r="Q113" s="183"/>
      <c r="R113" s="183"/>
      <c r="S113" s="183"/>
      <c r="T113" s="184"/>
      <c r="AT113" s="185" t="s">
        <v>172</v>
      </c>
      <c r="AU113" s="185" t="s">
        <v>85</v>
      </c>
      <c r="AV113" s="12" t="s">
        <v>85</v>
      </c>
      <c r="AW113" s="12" t="s">
        <v>37</v>
      </c>
      <c r="AX113" s="12" t="s">
        <v>83</v>
      </c>
      <c r="AY113" s="185" t="s">
        <v>169</v>
      </c>
    </row>
    <row r="114" spans="1:65" s="2" customFormat="1" ht="60">
      <c r="A114" s="32"/>
      <c r="B114" s="33"/>
      <c r="C114" s="206" t="s">
        <v>228</v>
      </c>
      <c r="D114" s="206" t="s">
        <v>190</v>
      </c>
      <c r="E114" s="207" t="s">
        <v>229</v>
      </c>
      <c r="F114" s="208" t="s">
        <v>230</v>
      </c>
      <c r="G114" s="209" t="s">
        <v>225</v>
      </c>
      <c r="H114" s="210">
        <v>0.65</v>
      </c>
      <c r="I114" s="211"/>
      <c r="J114" s="212">
        <f>ROUND(I114*H114,2)</f>
        <v>0</v>
      </c>
      <c r="K114" s="208" t="s">
        <v>167</v>
      </c>
      <c r="L114" s="37"/>
      <c r="M114" s="213" t="s">
        <v>35</v>
      </c>
      <c r="N114" s="214" t="s">
        <v>47</v>
      </c>
      <c r="O114" s="62"/>
      <c r="P114" s="170">
        <f>O114*H114</f>
        <v>0</v>
      </c>
      <c r="Q114" s="170">
        <v>0</v>
      </c>
      <c r="R114" s="170">
        <f>Q114*H114</f>
        <v>0</v>
      </c>
      <c r="S114" s="170">
        <v>0</v>
      </c>
      <c r="T114" s="171">
        <f>S114*H114</f>
        <v>0</v>
      </c>
      <c r="U114" s="32"/>
      <c r="V114" s="32"/>
      <c r="W114" s="32"/>
      <c r="X114" s="32"/>
      <c r="Y114" s="32"/>
      <c r="Z114" s="32"/>
      <c r="AA114" s="32"/>
      <c r="AB114" s="32"/>
      <c r="AC114" s="32"/>
      <c r="AD114" s="32"/>
      <c r="AE114" s="32"/>
      <c r="AR114" s="172" t="s">
        <v>170</v>
      </c>
      <c r="AT114" s="172" t="s">
        <v>190</v>
      </c>
      <c r="AU114" s="172" t="s">
        <v>85</v>
      </c>
      <c r="AY114" s="15" t="s">
        <v>169</v>
      </c>
      <c r="BE114" s="173">
        <f>IF(N114="základní",J114,0)</f>
        <v>0</v>
      </c>
      <c r="BF114" s="173">
        <f>IF(N114="snížená",J114,0)</f>
        <v>0</v>
      </c>
      <c r="BG114" s="173">
        <f>IF(N114="zákl. přenesená",J114,0)</f>
        <v>0</v>
      </c>
      <c r="BH114" s="173">
        <f>IF(N114="sníž. přenesená",J114,0)</f>
        <v>0</v>
      </c>
      <c r="BI114" s="173">
        <f>IF(N114="nulová",J114,0)</f>
        <v>0</v>
      </c>
      <c r="BJ114" s="15" t="s">
        <v>83</v>
      </c>
      <c r="BK114" s="173">
        <f>ROUND(I114*H114,2)</f>
        <v>0</v>
      </c>
      <c r="BL114" s="15" t="s">
        <v>170</v>
      </c>
      <c r="BM114" s="172" t="s">
        <v>231</v>
      </c>
    </row>
    <row r="115" spans="1:65" s="12" customFormat="1" ht="11.25">
      <c r="B115" s="174"/>
      <c r="C115" s="175"/>
      <c r="D115" s="176" t="s">
        <v>172</v>
      </c>
      <c r="E115" s="177" t="s">
        <v>35</v>
      </c>
      <c r="F115" s="178" t="s">
        <v>227</v>
      </c>
      <c r="G115" s="175"/>
      <c r="H115" s="179">
        <v>0.65</v>
      </c>
      <c r="I115" s="180"/>
      <c r="J115" s="175"/>
      <c r="K115" s="175"/>
      <c r="L115" s="181"/>
      <c r="M115" s="182"/>
      <c r="N115" s="183"/>
      <c r="O115" s="183"/>
      <c r="P115" s="183"/>
      <c r="Q115" s="183"/>
      <c r="R115" s="183"/>
      <c r="S115" s="183"/>
      <c r="T115" s="184"/>
      <c r="AT115" s="185" t="s">
        <v>172</v>
      </c>
      <c r="AU115" s="185" t="s">
        <v>85</v>
      </c>
      <c r="AV115" s="12" t="s">
        <v>85</v>
      </c>
      <c r="AW115" s="12" t="s">
        <v>37</v>
      </c>
      <c r="AX115" s="12" t="s">
        <v>83</v>
      </c>
      <c r="AY115" s="185" t="s">
        <v>169</v>
      </c>
    </row>
    <row r="116" spans="1:65" s="13" customFormat="1" ht="25.9" customHeight="1">
      <c r="B116" s="190"/>
      <c r="C116" s="191"/>
      <c r="D116" s="192" t="s">
        <v>75</v>
      </c>
      <c r="E116" s="193" t="s">
        <v>232</v>
      </c>
      <c r="F116" s="193" t="s">
        <v>233</v>
      </c>
      <c r="G116" s="191"/>
      <c r="H116" s="191"/>
      <c r="I116" s="194"/>
      <c r="J116" s="195">
        <f>BK116</f>
        <v>0</v>
      </c>
      <c r="K116" s="191"/>
      <c r="L116" s="196"/>
      <c r="M116" s="197"/>
      <c r="N116" s="198"/>
      <c r="O116" s="198"/>
      <c r="P116" s="199">
        <f>SUM(P117:P156)</f>
        <v>0</v>
      </c>
      <c r="Q116" s="198"/>
      <c r="R116" s="199">
        <f>SUM(R117:R156)</f>
        <v>0</v>
      </c>
      <c r="S116" s="198"/>
      <c r="T116" s="200">
        <f>SUM(T117:T156)</f>
        <v>0</v>
      </c>
      <c r="AR116" s="201" t="s">
        <v>170</v>
      </c>
      <c r="AT116" s="202" t="s">
        <v>75</v>
      </c>
      <c r="AU116" s="202" t="s">
        <v>76</v>
      </c>
      <c r="AY116" s="201" t="s">
        <v>169</v>
      </c>
      <c r="BK116" s="203">
        <f>SUM(BK117:BK156)</f>
        <v>0</v>
      </c>
    </row>
    <row r="117" spans="1:65" s="2" customFormat="1" ht="44.25" customHeight="1">
      <c r="A117" s="32"/>
      <c r="B117" s="33"/>
      <c r="C117" s="206" t="s">
        <v>234</v>
      </c>
      <c r="D117" s="206" t="s">
        <v>190</v>
      </c>
      <c r="E117" s="207" t="s">
        <v>235</v>
      </c>
      <c r="F117" s="208" t="s">
        <v>236</v>
      </c>
      <c r="G117" s="209" t="s">
        <v>166</v>
      </c>
      <c r="H117" s="210">
        <v>2</v>
      </c>
      <c r="I117" s="211"/>
      <c r="J117" s="212">
        <f>ROUND(I117*H117,2)</f>
        <v>0</v>
      </c>
      <c r="K117" s="208" t="s">
        <v>167</v>
      </c>
      <c r="L117" s="37"/>
      <c r="M117" s="213" t="s">
        <v>35</v>
      </c>
      <c r="N117" s="214" t="s">
        <v>47</v>
      </c>
      <c r="O117" s="62"/>
      <c r="P117" s="170">
        <f>O117*H117</f>
        <v>0</v>
      </c>
      <c r="Q117" s="170">
        <v>0</v>
      </c>
      <c r="R117" s="170">
        <f>Q117*H117</f>
        <v>0</v>
      </c>
      <c r="S117" s="170">
        <v>0</v>
      </c>
      <c r="T117" s="171">
        <f>S117*H117</f>
        <v>0</v>
      </c>
      <c r="U117" s="32"/>
      <c r="V117" s="32"/>
      <c r="W117" s="32"/>
      <c r="X117" s="32"/>
      <c r="Y117" s="32"/>
      <c r="Z117" s="32"/>
      <c r="AA117" s="32"/>
      <c r="AB117" s="32"/>
      <c r="AC117" s="32"/>
      <c r="AD117" s="32"/>
      <c r="AE117" s="32"/>
      <c r="AR117" s="172" t="s">
        <v>237</v>
      </c>
      <c r="AT117" s="172" t="s">
        <v>190</v>
      </c>
      <c r="AU117" s="172" t="s">
        <v>83</v>
      </c>
      <c r="AY117" s="15" t="s">
        <v>169</v>
      </c>
      <c r="BE117" s="173">
        <f>IF(N117="základní",J117,0)</f>
        <v>0</v>
      </c>
      <c r="BF117" s="173">
        <f>IF(N117="snížená",J117,0)</f>
        <v>0</v>
      </c>
      <c r="BG117" s="173">
        <f>IF(N117="zákl. přenesená",J117,0)</f>
        <v>0</v>
      </c>
      <c r="BH117" s="173">
        <f>IF(N117="sníž. přenesená",J117,0)</f>
        <v>0</v>
      </c>
      <c r="BI117" s="173">
        <f>IF(N117="nulová",J117,0)</f>
        <v>0</v>
      </c>
      <c r="BJ117" s="15" t="s">
        <v>83</v>
      </c>
      <c r="BK117" s="173">
        <f>ROUND(I117*H117,2)</f>
        <v>0</v>
      </c>
      <c r="BL117" s="15" t="s">
        <v>237</v>
      </c>
      <c r="BM117" s="172" t="s">
        <v>238</v>
      </c>
    </row>
    <row r="118" spans="1:65" s="2" customFormat="1" ht="19.5">
      <c r="A118" s="32"/>
      <c r="B118" s="33"/>
      <c r="C118" s="34"/>
      <c r="D118" s="176" t="s">
        <v>183</v>
      </c>
      <c r="E118" s="34"/>
      <c r="F118" s="186" t="s">
        <v>239</v>
      </c>
      <c r="G118" s="34"/>
      <c r="H118" s="34"/>
      <c r="I118" s="187"/>
      <c r="J118" s="34"/>
      <c r="K118" s="34"/>
      <c r="L118" s="37"/>
      <c r="M118" s="188"/>
      <c r="N118" s="189"/>
      <c r="O118" s="62"/>
      <c r="P118" s="62"/>
      <c r="Q118" s="62"/>
      <c r="R118" s="62"/>
      <c r="S118" s="62"/>
      <c r="T118" s="63"/>
      <c r="U118" s="32"/>
      <c r="V118" s="32"/>
      <c r="W118" s="32"/>
      <c r="X118" s="32"/>
      <c r="Y118" s="32"/>
      <c r="Z118" s="32"/>
      <c r="AA118" s="32"/>
      <c r="AB118" s="32"/>
      <c r="AC118" s="32"/>
      <c r="AD118" s="32"/>
      <c r="AE118" s="32"/>
      <c r="AT118" s="15" t="s">
        <v>183</v>
      </c>
      <c r="AU118" s="15" t="s">
        <v>83</v>
      </c>
    </row>
    <row r="119" spans="1:65" s="12" customFormat="1" ht="11.25">
      <c r="B119" s="174"/>
      <c r="C119" s="175"/>
      <c r="D119" s="176" t="s">
        <v>172</v>
      </c>
      <c r="E119" s="177" t="s">
        <v>35</v>
      </c>
      <c r="F119" s="178" t="s">
        <v>240</v>
      </c>
      <c r="G119" s="175"/>
      <c r="H119" s="179">
        <v>2</v>
      </c>
      <c r="I119" s="180"/>
      <c r="J119" s="175"/>
      <c r="K119" s="175"/>
      <c r="L119" s="181"/>
      <c r="M119" s="182"/>
      <c r="N119" s="183"/>
      <c r="O119" s="183"/>
      <c r="P119" s="183"/>
      <c r="Q119" s="183"/>
      <c r="R119" s="183"/>
      <c r="S119" s="183"/>
      <c r="T119" s="184"/>
      <c r="AT119" s="185" t="s">
        <v>172</v>
      </c>
      <c r="AU119" s="185" t="s">
        <v>83</v>
      </c>
      <c r="AV119" s="12" t="s">
        <v>85</v>
      </c>
      <c r="AW119" s="12" t="s">
        <v>37</v>
      </c>
      <c r="AX119" s="12" t="s">
        <v>83</v>
      </c>
      <c r="AY119" s="185" t="s">
        <v>169</v>
      </c>
    </row>
    <row r="120" spans="1:65" s="2" customFormat="1" ht="44.25" customHeight="1">
      <c r="A120" s="32"/>
      <c r="B120" s="33"/>
      <c r="C120" s="206" t="s">
        <v>241</v>
      </c>
      <c r="D120" s="206" t="s">
        <v>190</v>
      </c>
      <c r="E120" s="207" t="s">
        <v>242</v>
      </c>
      <c r="F120" s="208" t="s">
        <v>243</v>
      </c>
      <c r="G120" s="209" t="s">
        <v>166</v>
      </c>
      <c r="H120" s="210">
        <v>4</v>
      </c>
      <c r="I120" s="211"/>
      <c r="J120" s="212">
        <f>ROUND(I120*H120,2)</f>
        <v>0</v>
      </c>
      <c r="K120" s="208" t="s">
        <v>167</v>
      </c>
      <c r="L120" s="37"/>
      <c r="M120" s="213" t="s">
        <v>35</v>
      </c>
      <c r="N120" s="214" t="s">
        <v>47</v>
      </c>
      <c r="O120" s="62"/>
      <c r="P120" s="170">
        <f>O120*H120</f>
        <v>0</v>
      </c>
      <c r="Q120" s="170">
        <v>0</v>
      </c>
      <c r="R120" s="170">
        <f>Q120*H120</f>
        <v>0</v>
      </c>
      <c r="S120" s="170">
        <v>0</v>
      </c>
      <c r="T120" s="171">
        <f>S120*H120</f>
        <v>0</v>
      </c>
      <c r="U120" s="32"/>
      <c r="V120" s="32"/>
      <c r="W120" s="32"/>
      <c r="X120" s="32"/>
      <c r="Y120" s="32"/>
      <c r="Z120" s="32"/>
      <c r="AA120" s="32"/>
      <c r="AB120" s="32"/>
      <c r="AC120" s="32"/>
      <c r="AD120" s="32"/>
      <c r="AE120" s="32"/>
      <c r="AR120" s="172" t="s">
        <v>237</v>
      </c>
      <c r="AT120" s="172" t="s">
        <v>190</v>
      </c>
      <c r="AU120" s="172" t="s">
        <v>83</v>
      </c>
      <c r="AY120" s="15" t="s">
        <v>169</v>
      </c>
      <c r="BE120" s="173">
        <f>IF(N120="základní",J120,0)</f>
        <v>0</v>
      </c>
      <c r="BF120" s="173">
        <f>IF(N120="snížená",J120,0)</f>
        <v>0</v>
      </c>
      <c r="BG120" s="173">
        <f>IF(N120="zákl. přenesená",J120,0)</f>
        <v>0</v>
      </c>
      <c r="BH120" s="173">
        <f>IF(N120="sníž. přenesená",J120,0)</f>
        <v>0</v>
      </c>
      <c r="BI120" s="173">
        <f>IF(N120="nulová",J120,0)</f>
        <v>0</v>
      </c>
      <c r="BJ120" s="15" t="s">
        <v>83</v>
      </c>
      <c r="BK120" s="173">
        <f>ROUND(I120*H120,2)</f>
        <v>0</v>
      </c>
      <c r="BL120" s="15" t="s">
        <v>237</v>
      </c>
      <c r="BM120" s="172" t="s">
        <v>244</v>
      </c>
    </row>
    <row r="121" spans="1:65" s="2" customFormat="1" ht="19.5">
      <c r="A121" s="32"/>
      <c r="B121" s="33"/>
      <c r="C121" s="34"/>
      <c r="D121" s="176" t="s">
        <v>183</v>
      </c>
      <c r="E121" s="34"/>
      <c r="F121" s="186" t="s">
        <v>239</v>
      </c>
      <c r="G121" s="34"/>
      <c r="H121" s="34"/>
      <c r="I121" s="187"/>
      <c r="J121" s="34"/>
      <c r="K121" s="34"/>
      <c r="L121" s="37"/>
      <c r="M121" s="188"/>
      <c r="N121" s="189"/>
      <c r="O121" s="62"/>
      <c r="P121" s="62"/>
      <c r="Q121" s="62"/>
      <c r="R121" s="62"/>
      <c r="S121" s="62"/>
      <c r="T121" s="63"/>
      <c r="U121" s="32"/>
      <c r="V121" s="32"/>
      <c r="W121" s="32"/>
      <c r="X121" s="32"/>
      <c r="Y121" s="32"/>
      <c r="Z121" s="32"/>
      <c r="AA121" s="32"/>
      <c r="AB121" s="32"/>
      <c r="AC121" s="32"/>
      <c r="AD121" s="32"/>
      <c r="AE121" s="32"/>
      <c r="AT121" s="15" t="s">
        <v>183</v>
      </c>
      <c r="AU121" s="15" t="s">
        <v>83</v>
      </c>
    </row>
    <row r="122" spans="1:65" s="12" customFormat="1" ht="11.25">
      <c r="B122" s="174"/>
      <c r="C122" s="175"/>
      <c r="D122" s="176" t="s">
        <v>172</v>
      </c>
      <c r="E122" s="177" t="s">
        <v>35</v>
      </c>
      <c r="F122" s="178" t="s">
        <v>245</v>
      </c>
      <c r="G122" s="175"/>
      <c r="H122" s="179">
        <v>4</v>
      </c>
      <c r="I122" s="180"/>
      <c r="J122" s="175"/>
      <c r="K122" s="175"/>
      <c r="L122" s="181"/>
      <c r="M122" s="182"/>
      <c r="N122" s="183"/>
      <c r="O122" s="183"/>
      <c r="P122" s="183"/>
      <c r="Q122" s="183"/>
      <c r="R122" s="183"/>
      <c r="S122" s="183"/>
      <c r="T122" s="184"/>
      <c r="AT122" s="185" t="s">
        <v>172</v>
      </c>
      <c r="AU122" s="185" t="s">
        <v>83</v>
      </c>
      <c r="AV122" s="12" t="s">
        <v>85</v>
      </c>
      <c r="AW122" s="12" t="s">
        <v>37</v>
      </c>
      <c r="AX122" s="12" t="s">
        <v>83</v>
      </c>
      <c r="AY122" s="185" t="s">
        <v>169</v>
      </c>
    </row>
    <row r="123" spans="1:65" s="2" customFormat="1" ht="16.5" customHeight="1">
      <c r="A123" s="32"/>
      <c r="B123" s="33"/>
      <c r="C123" s="206" t="s">
        <v>246</v>
      </c>
      <c r="D123" s="206" t="s">
        <v>190</v>
      </c>
      <c r="E123" s="207" t="s">
        <v>247</v>
      </c>
      <c r="F123" s="208" t="s">
        <v>248</v>
      </c>
      <c r="G123" s="209" t="s">
        <v>166</v>
      </c>
      <c r="H123" s="210">
        <v>1</v>
      </c>
      <c r="I123" s="211"/>
      <c r="J123" s="212">
        <f>ROUND(I123*H123,2)</f>
        <v>0</v>
      </c>
      <c r="K123" s="208" t="s">
        <v>167</v>
      </c>
      <c r="L123" s="37"/>
      <c r="M123" s="213" t="s">
        <v>35</v>
      </c>
      <c r="N123" s="214" t="s">
        <v>47</v>
      </c>
      <c r="O123" s="62"/>
      <c r="P123" s="170">
        <f>O123*H123</f>
        <v>0</v>
      </c>
      <c r="Q123" s="170">
        <v>0</v>
      </c>
      <c r="R123" s="170">
        <f>Q123*H123</f>
        <v>0</v>
      </c>
      <c r="S123" s="170">
        <v>0</v>
      </c>
      <c r="T123" s="171">
        <f>S123*H123</f>
        <v>0</v>
      </c>
      <c r="U123" s="32"/>
      <c r="V123" s="32"/>
      <c r="W123" s="32"/>
      <c r="X123" s="32"/>
      <c r="Y123" s="32"/>
      <c r="Z123" s="32"/>
      <c r="AA123" s="32"/>
      <c r="AB123" s="32"/>
      <c r="AC123" s="32"/>
      <c r="AD123" s="32"/>
      <c r="AE123" s="32"/>
      <c r="AR123" s="172" t="s">
        <v>237</v>
      </c>
      <c r="AT123" s="172" t="s">
        <v>190</v>
      </c>
      <c r="AU123" s="172" t="s">
        <v>83</v>
      </c>
      <c r="AY123" s="15" t="s">
        <v>169</v>
      </c>
      <c r="BE123" s="173">
        <f>IF(N123="základní",J123,0)</f>
        <v>0</v>
      </c>
      <c r="BF123" s="173">
        <f>IF(N123="snížená",J123,0)</f>
        <v>0</v>
      </c>
      <c r="BG123" s="173">
        <f>IF(N123="zákl. přenesená",J123,0)</f>
        <v>0</v>
      </c>
      <c r="BH123" s="173">
        <f>IF(N123="sníž. přenesená",J123,0)</f>
        <v>0</v>
      </c>
      <c r="BI123" s="173">
        <f>IF(N123="nulová",J123,0)</f>
        <v>0</v>
      </c>
      <c r="BJ123" s="15" t="s">
        <v>83</v>
      </c>
      <c r="BK123" s="173">
        <f>ROUND(I123*H123,2)</f>
        <v>0</v>
      </c>
      <c r="BL123" s="15" t="s">
        <v>237</v>
      </c>
      <c r="BM123" s="172" t="s">
        <v>249</v>
      </c>
    </row>
    <row r="124" spans="1:65" s="12" customFormat="1" ht="11.25">
      <c r="B124" s="174"/>
      <c r="C124" s="175"/>
      <c r="D124" s="176" t="s">
        <v>172</v>
      </c>
      <c r="E124" s="177" t="s">
        <v>35</v>
      </c>
      <c r="F124" s="178" t="s">
        <v>250</v>
      </c>
      <c r="G124" s="175"/>
      <c r="H124" s="179">
        <v>1</v>
      </c>
      <c r="I124" s="180"/>
      <c r="J124" s="175"/>
      <c r="K124" s="175"/>
      <c r="L124" s="181"/>
      <c r="M124" s="182"/>
      <c r="N124" s="183"/>
      <c r="O124" s="183"/>
      <c r="P124" s="183"/>
      <c r="Q124" s="183"/>
      <c r="R124" s="183"/>
      <c r="S124" s="183"/>
      <c r="T124" s="184"/>
      <c r="AT124" s="185" t="s">
        <v>172</v>
      </c>
      <c r="AU124" s="185" t="s">
        <v>83</v>
      </c>
      <c r="AV124" s="12" t="s">
        <v>85</v>
      </c>
      <c r="AW124" s="12" t="s">
        <v>37</v>
      </c>
      <c r="AX124" s="12" t="s">
        <v>83</v>
      </c>
      <c r="AY124" s="185" t="s">
        <v>169</v>
      </c>
    </row>
    <row r="125" spans="1:65" s="2" customFormat="1" ht="24">
      <c r="A125" s="32"/>
      <c r="B125" s="33"/>
      <c r="C125" s="206" t="s">
        <v>8</v>
      </c>
      <c r="D125" s="206" t="s">
        <v>190</v>
      </c>
      <c r="E125" s="207" t="s">
        <v>251</v>
      </c>
      <c r="F125" s="208" t="s">
        <v>252</v>
      </c>
      <c r="G125" s="209" t="s">
        <v>166</v>
      </c>
      <c r="H125" s="210">
        <v>1</v>
      </c>
      <c r="I125" s="211"/>
      <c r="J125" s="212">
        <f>ROUND(I125*H125,2)</f>
        <v>0</v>
      </c>
      <c r="K125" s="208" t="s">
        <v>167</v>
      </c>
      <c r="L125" s="37"/>
      <c r="M125" s="213" t="s">
        <v>35</v>
      </c>
      <c r="N125" s="214" t="s">
        <v>47</v>
      </c>
      <c r="O125" s="62"/>
      <c r="P125" s="170">
        <f>O125*H125</f>
        <v>0</v>
      </c>
      <c r="Q125" s="170">
        <v>0</v>
      </c>
      <c r="R125" s="170">
        <f>Q125*H125</f>
        <v>0</v>
      </c>
      <c r="S125" s="170">
        <v>0</v>
      </c>
      <c r="T125" s="171">
        <f>S125*H125</f>
        <v>0</v>
      </c>
      <c r="U125" s="32"/>
      <c r="V125" s="32"/>
      <c r="W125" s="32"/>
      <c r="X125" s="32"/>
      <c r="Y125" s="32"/>
      <c r="Z125" s="32"/>
      <c r="AA125" s="32"/>
      <c r="AB125" s="32"/>
      <c r="AC125" s="32"/>
      <c r="AD125" s="32"/>
      <c r="AE125" s="32"/>
      <c r="AR125" s="172" t="s">
        <v>237</v>
      </c>
      <c r="AT125" s="172" t="s">
        <v>190</v>
      </c>
      <c r="AU125" s="172" t="s">
        <v>83</v>
      </c>
      <c r="AY125" s="15" t="s">
        <v>169</v>
      </c>
      <c r="BE125" s="173">
        <f>IF(N125="základní",J125,0)</f>
        <v>0</v>
      </c>
      <c r="BF125" s="173">
        <f>IF(N125="snížená",J125,0)</f>
        <v>0</v>
      </c>
      <c r="BG125" s="173">
        <f>IF(N125="zákl. přenesená",J125,0)</f>
        <v>0</v>
      </c>
      <c r="BH125" s="173">
        <f>IF(N125="sníž. přenesená",J125,0)</f>
        <v>0</v>
      </c>
      <c r="BI125" s="173">
        <f>IF(N125="nulová",J125,0)</f>
        <v>0</v>
      </c>
      <c r="BJ125" s="15" t="s">
        <v>83</v>
      </c>
      <c r="BK125" s="173">
        <f>ROUND(I125*H125,2)</f>
        <v>0</v>
      </c>
      <c r="BL125" s="15" t="s">
        <v>237</v>
      </c>
      <c r="BM125" s="172" t="s">
        <v>253</v>
      </c>
    </row>
    <row r="126" spans="1:65" s="12" customFormat="1" ht="11.25">
      <c r="B126" s="174"/>
      <c r="C126" s="175"/>
      <c r="D126" s="176" t="s">
        <v>172</v>
      </c>
      <c r="E126" s="177" t="s">
        <v>35</v>
      </c>
      <c r="F126" s="178" t="s">
        <v>250</v>
      </c>
      <c r="G126" s="175"/>
      <c r="H126" s="179">
        <v>1</v>
      </c>
      <c r="I126" s="180"/>
      <c r="J126" s="175"/>
      <c r="K126" s="175"/>
      <c r="L126" s="181"/>
      <c r="M126" s="182"/>
      <c r="N126" s="183"/>
      <c r="O126" s="183"/>
      <c r="P126" s="183"/>
      <c r="Q126" s="183"/>
      <c r="R126" s="183"/>
      <c r="S126" s="183"/>
      <c r="T126" s="184"/>
      <c r="AT126" s="185" t="s">
        <v>172</v>
      </c>
      <c r="AU126" s="185" t="s">
        <v>83</v>
      </c>
      <c r="AV126" s="12" t="s">
        <v>85</v>
      </c>
      <c r="AW126" s="12" t="s">
        <v>37</v>
      </c>
      <c r="AX126" s="12" t="s">
        <v>83</v>
      </c>
      <c r="AY126" s="185" t="s">
        <v>169</v>
      </c>
    </row>
    <row r="127" spans="1:65" s="2" customFormat="1" ht="33" customHeight="1">
      <c r="A127" s="32"/>
      <c r="B127" s="33"/>
      <c r="C127" s="206" t="s">
        <v>254</v>
      </c>
      <c r="D127" s="206" t="s">
        <v>190</v>
      </c>
      <c r="E127" s="207" t="s">
        <v>255</v>
      </c>
      <c r="F127" s="208" t="s">
        <v>256</v>
      </c>
      <c r="G127" s="209" t="s">
        <v>166</v>
      </c>
      <c r="H127" s="210">
        <v>19</v>
      </c>
      <c r="I127" s="211"/>
      <c r="J127" s="212">
        <f>ROUND(I127*H127,2)</f>
        <v>0</v>
      </c>
      <c r="K127" s="208" t="s">
        <v>167</v>
      </c>
      <c r="L127" s="37"/>
      <c r="M127" s="213" t="s">
        <v>35</v>
      </c>
      <c r="N127" s="214" t="s">
        <v>47</v>
      </c>
      <c r="O127" s="62"/>
      <c r="P127" s="170">
        <f>O127*H127</f>
        <v>0</v>
      </c>
      <c r="Q127" s="170">
        <v>0</v>
      </c>
      <c r="R127" s="170">
        <f>Q127*H127</f>
        <v>0</v>
      </c>
      <c r="S127" s="170">
        <v>0</v>
      </c>
      <c r="T127" s="171">
        <f>S127*H127</f>
        <v>0</v>
      </c>
      <c r="U127" s="32"/>
      <c r="V127" s="32"/>
      <c r="W127" s="32"/>
      <c r="X127" s="32"/>
      <c r="Y127" s="32"/>
      <c r="Z127" s="32"/>
      <c r="AA127" s="32"/>
      <c r="AB127" s="32"/>
      <c r="AC127" s="32"/>
      <c r="AD127" s="32"/>
      <c r="AE127" s="32"/>
      <c r="AR127" s="172" t="s">
        <v>237</v>
      </c>
      <c r="AT127" s="172" t="s">
        <v>190</v>
      </c>
      <c r="AU127" s="172" t="s">
        <v>83</v>
      </c>
      <c r="AY127" s="15" t="s">
        <v>169</v>
      </c>
      <c r="BE127" s="173">
        <f>IF(N127="základní",J127,0)</f>
        <v>0</v>
      </c>
      <c r="BF127" s="173">
        <f>IF(N127="snížená",J127,0)</f>
        <v>0</v>
      </c>
      <c r="BG127" s="173">
        <f>IF(N127="zákl. přenesená",J127,0)</f>
        <v>0</v>
      </c>
      <c r="BH127" s="173">
        <f>IF(N127="sníž. přenesená",J127,0)</f>
        <v>0</v>
      </c>
      <c r="BI127" s="173">
        <f>IF(N127="nulová",J127,0)</f>
        <v>0</v>
      </c>
      <c r="BJ127" s="15" t="s">
        <v>83</v>
      </c>
      <c r="BK127" s="173">
        <f>ROUND(I127*H127,2)</f>
        <v>0</v>
      </c>
      <c r="BL127" s="15" t="s">
        <v>237</v>
      </c>
      <c r="BM127" s="172" t="s">
        <v>257</v>
      </c>
    </row>
    <row r="128" spans="1:65" s="12" customFormat="1" ht="11.25">
      <c r="B128" s="174"/>
      <c r="C128" s="175"/>
      <c r="D128" s="176" t="s">
        <v>172</v>
      </c>
      <c r="E128" s="177" t="s">
        <v>35</v>
      </c>
      <c r="F128" s="178" t="s">
        <v>258</v>
      </c>
      <c r="G128" s="175"/>
      <c r="H128" s="179">
        <v>19</v>
      </c>
      <c r="I128" s="180"/>
      <c r="J128" s="175"/>
      <c r="K128" s="175"/>
      <c r="L128" s="181"/>
      <c r="M128" s="182"/>
      <c r="N128" s="183"/>
      <c r="O128" s="183"/>
      <c r="P128" s="183"/>
      <c r="Q128" s="183"/>
      <c r="R128" s="183"/>
      <c r="S128" s="183"/>
      <c r="T128" s="184"/>
      <c r="AT128" s="185" t="s">
        <v>172</v>
      </c>
      <c r="AU128" s="185" t="s">
        <v>83</v>
      </c>
      <c r="AV128" s="12" t="s">
        <v>85</v>
      </c>
      <c r="AW128" s="12" t="s">
        <v>37</v>
      </c>
      <c r="AX128" s="12" t="s">
        <v>83</v>
      </c>
      <c r="AY128" s="185" t="s">
        <v>169</v>
      </c>
    </row>
    <row r="129" spans="1:65" s="2" customFormat="1" ht="16.5" customHeight="1">
      <c r="A129" s="32"/>
      <c r="B129" s="33"/>
      <c r="C129" s="206" t="s">
        <v>259</v>
      </c>
      <c r="D129" s="206" t="s">
        <v>190</v>
      </c>
      <c r="E129" s="207" t="s">
        <v>260</v>
      </c>
      <c r="F129" s="208" t="s">
        <v>261</v>
      </c>
      <c r="G129" s="209" t="s">
        <v>166</v>
      </c>
      <c r="H129" s="210">
        <v>19</v>
      </c>
      <c r="I129" s="211"/>
      <c r="J129" s="212">
        <f>ROUND(I129*H129,2)</f>
        <v>0</v>
      </c>
      <c r="K129" s="208" t="s">
        <v>167</v>
      </c>
      <c r="L129" s="37"/>
      <c r="M129" s="213" t="s">
        <v>35</v>
      </c>
      <c r="N129" s="214" t="s">
        <v>47</v>
      </c>
      <c r="O129" s="62"/>
      <c r="P129" s="170">
        <f>O129*H129</f>
        <v>0</v>
      </c>
      <c r="Q129" s="170">
        <v>0</v>
      </c>
      <c r="R129" s="170">
        <f>Q129*H129</f>
        <v>0</v>
      </c>
      <c r="S129" s="170">
        <v>0</v>
      </c>
      <c r="T129" s="171">
        <f>S129*H129</f>
        <v>0</v>
      </c>
      <c r="U129" s="32"/>
      <c r="V129" s="32"/>
      <c r="W129" s="32"/>
      <c r="X129" s="32"/>
      <c r="Y129" s="32"/>
      <c r="Z129" s="32"/>
      <c r="AA129" s="32"/>
      <c r="AB129" s="32"/>
      <c r="AC129" s="32"/>
      <c r="AD129" s="32"/>
      <c r="AE129" s="32"/>
      <c r="AR129" s="172" t="s">
        <v>237</v>
      </c>
      <c r="AT129" s="172" t="s">
        <v>190</v>
      </c>
      <c r="AU129" s="172" t="s">
        <v>83</v>
      </c>
      <c r="AY129" s="15" t="s">
        <v>169</v>
      </c>
      <c r="BE129" s="173">
        <f>IF(N129="základní",J129,0)</f>
        <v>0</v>
      </c>
      <c r="BF129" s="173">
        <f>IF(N129="snížená",J129,0)</f>
        <v>0</v>
      </c>
      <c r="BG129" s="173">
        <f>IF(N129="zákl. přenesená",J129,0)</f>
        <v>0</v>
      </c>
      <c r="BH129" s="173">
        <f>IF(N129="sníž. přenesená",J129,0)</f>
        <v>0</v>
      </c>
      <c r="BI129" s="173">
        <f>IF(N129="nulová",J129,0)</f>
        <v>0</v>
      </c>
      <c r="BJ129" s="15" t="s">
        <v>83</v>
      </c>
      <c r="BK129" s="173">
        <f>ROUND(I129*H129,2)</f>
        <v>0</v>
      </c>
      <c r="BL129" s="15" t="s">
        <v>237</v>
      </c>
      <c r="BM129" s="172" t="s">
        <v>262</v>
      </c>
    </row>
    <row r="130" spans="1:65" s="12" customFormat="1" ht="11.25">
      <c r="B130" s="174"/>
      <c r="C130" s="175"/>
      <c r="D130" s="176" t="s">
        <v>172</v>
      </c>
      <c r="E130" s="177" t="s">
        <v>35</v>
      </c>
      <c r="F130" s="178" t="s">
        <v>258</v>
      </c>
      <c r="G130" s="175"/>
      <c r="H130" s="179">
        <v>19</v>
      </c>
      <c r="I130" s="180"/>
      <c r="J130" s="175"/>
      <c r="K130" s="175"/>
      <c r="L130" s="181"/>
      <c r="M130" s="182"/>
      <c r="N130" s="183"/>
      <c r="O130" s="183"/>
      <c r="P130" s="183"/>
      <c r="Q130" s="183"/>
      <c r="R130" s="183"/>
      <c r="S130" s="183"/>
      <c r="T130" s="184"/>
      <c r="AT130" s="185" t="s">
        <v>172</v>
      </c>
      <c r="AU130" s="185" t="s">
        <v>83</v>
      </c>
      <c r="AV130" s="12" t="s">
        <v>85</v>
      </c>
      <c r="AW130" s="12" t="s">
        <v>37</v>
      </c>
      <c r="AX130" s="12" t="s">
        <v>83</v>
      </c>
      <c r="AY130" s="185" t="s">
        <v>169</v>
      </c>
    </row>
    <row r="131" spans="1:65" s="2" customFormat="1" ht="60">
      <c r="A131" s="32"/>
      <c r="B131" s="33"/>
      <c r="C131" s="206" t="s">
        <v>263</v>
      </c>
      <c r="D131" s="206" t="s">
        <v>190</v>
      </c>
      <c r="E131" s="207" t="s">
        <v>264</v>
      </c>
      <c r="F131" s="208" t="s">
        <v>265</v>
      </c>
      <c r="G131" s="209" t="s">
        <v>181</v>
      </c>
      <c r="H131" s="210">
        <v>108</v>
      </c>
      <c r="I131" s="211"/>
      <c r="J131" s="212">
        <f>ROUND(I131*H131,2)</f>
        <v>0</v>
      </c>
      <c r="K131" s="208" t="s">
        <v>167</v>
      </c>
      <c r="L131" s="37"/>
      <c r="M131" s="213" t="s">
        <v>35</v>
      </c>
      <c r="N131" s="214" t="s">
        <v>47</v>
      </c>
      <c r="O131" s="62"/>
      <c r="P131" s="170">
        <f>O131*H131</f>
        <v>0</v>
      </c>
      <c r="Q131" s="170">
        <v>0</v>
      </c>
      <c r="R131" s="170">
        <f>Q131*H131</f>
        <v>0</v>
      </c>
      <c r="S131" s="170">
        <v>0</v>
      </c>
      <c r="T131" s="171">
        <f>S131*H131</f>
        <v>0</v>
      </c>
      <c r="U131" s="32"/>
      <c r="V131" s="32"/>
      <c r="W131" s="32"/>
      <c r="X131" s="32"/>
      <c r="Y131" s="32"/>
      <c r="Z131" s="32"/>
      <c r="AA131" s="32"/>
      <c r="AB131" s="32"/>
      <c r="AC131" s="32"/>
      <c r="AD131" s="32"/>
      <c r="AE131" s="32"/>
      <c r="AR131" s="172" t="s">
        <v>237</v>
      </c>
      <c r="AT131" s="172" t="s">
        <v>190</v>
      </c>
      <c r="AU131" s="172" t="s">
        <v>83</v>
      </c>
      <c r="AY131" s="15" t="s">
        <v>169</v>
      </c>
      <c r="BE131" s="173">
        <f>IF(N131="základní",J131,0)</f>
        <v>0</v>
      </c>
      <c r="BF131" s="173">
        <f>IF(N131="snížená",J131,0)</f>
        <v>0</v>
      </c>
      <c r="BG131" s="173">
        <f>IF(N131="zákl. přenesená",J131,0)</f>
        <v>0</v>
      </c>
      <c r="BH131" s="173">
        <f>IF(N131="sníž. přenesená",J131,0)</f>
        <v>0</v>
      </c>
      <c r="BI131" s="173">
        <f>IF(N131="nulová",J131,0)</f>
        <v>0</v>
      </c>
      <c r="BJ131" s="15" t="s">
        <v>83</v>
      </c>
      <c r="BK131" s="173">
        <f>ROUND(I131*H131,2)</f>
        <v>0</v>
      </c>
      <c r="BL131" s="15" t="s">
        <v>237</v>
      </c>
      <c r="BM131" s="172" t="s">
        <v>266</v>
      </c>
    </row>
    <row r="132" spans="1:65" s="2" customFormat="1" ht="19.5">
      <c r="A132" s="32"/>
      <c r="B132" s="33"/>
      <c r="C132" s="34"/>
      <c r="D132" s="176" t="s">
        <v>183</v>
      </c>
      <c r="E132" s="34"/>
      <c r="F132" s="186" t="s">
        <v>267</v>
      </c>
      <c r="G132" s="34"/>
      <c r="H132" s="34"/>
      <c r="I132" s="187"/>
      <c r="J132" s="34"/>
      <c r="K132" s="34"/>
      <c r="L132" s="37"/>
      <c r="M132" s="188"/>
      <c r="N132" s="189"/>
      <c r="O132" s="62"/>
      <c r="P132" s="62"/>
      <c r="Q132" s="62"/>
      <c r="R132" s="62"/>
      <c r="S132" s="62"/>
      <c r="T132" s="63"/>
      <c r="U132" s="32"/>
      <c r="V132" s="32"/>
      <c r="W132" s="32"/>
      <c r="X132" s="32"/>
      <c r="Y132" s="32"/>
      <c r="Z132" s="32"/>
      <c r="AA132" s="32"/>
      <c r="AB132" s="32"/>
      <c r="AC132" s="32"/>
      <c r="AD132" s="32"/>
      <c r="AE132" s="32"/>
      <c r="AT132" s="15" t="s">
        <v>183</v>
      </c>
      <c r="AU132" s="15" t="s">
        <v>83</v>
      </c>
    </row>
    <row r="133" spans="1:65" s="12" customFormat="1" ht="11.25">
      <c r="B133" s="174"/>
      <c r="C133" s="175"/>
      <c r="D133" s="176" t="s">
        <v>172</v>
      </c>
      <c r="E133" s="177" t="s">
        <v>35</v>
      </c>
      <c r="F133" s="178" t="s">
        <v>185</v>
      </c>
      <c r="G133" s="175"/>
      <c r="H133" s="179">
        <v>108</v>
      </c>
      <c r="I133" s="180"/>
      <c r="J133" s="175"/>
      <c r="K133" s="175"/>
      <c r="L133" s="181"/>
      <c r="M133" s="182"/>
      <c r="N133" s="183"/>
      <c r="O133" s="183"/>
      <c r="P133" s="183"/>
      <c r="Q133" s="183"/>
      <c r="R133" s="183"/>
      <c r="S133" s="183"/>
      <c r="T133" s="184"/>
      <c r="AT133" s="185" t="s">
        <v>172</v>
      </c>
      <c r="AU133" s="185" t="s">
        <v>83</v>
      </c>
      <c r="AV133" s="12" t="s">
        <v>85</v>
      </c>
      <c r="AW133" s="12" t="s">
        <v>37</v>
      </c>
      <c r="AX133" s="12" t="s">
        <v>83</v>
      </c>
      <c r="AY133" s="185" t="s">
        <v>169</v>
      </c>
    </row>
    <row r="134" spans="1:65" s="2" customFormat="1" ht="66.75" customHeight="1">
      <c r="A134" s="32"/>
      <c r="B134" s="33"/>
      <c r="C134" s="206" t="s">
        <v>268</v>
      </c>
      <c r="D134" s="206" t="s">
        <v>190</v>
      </c>
      <c r="E134" s="207" t="s">
        <v>269</v>
      </c>
      <c r="F134" s="208" t="s">
        <v>270</v>
      </c>
      <c r="G134" s="209" t="s">
        <v>181</v>
      </c>
      <c r="H134" s="210">
        <v>59.268000000000001</v>
      </c>
      <c r="I134" s="211"/>
      <c r="J134" s="212">
        <f>ROUND(I134*H134,2)</f>
        <v>0</v>
      </c>
      <c r="K134" s="208" t="s">
        <v>167</v>
      </c>
      <c r="L134" s="37"/>
      <c r="M134" s="213" t="s">
        <v>35</v>
      </c>
      <c r="N134" s="214" t="s">
        <v>47</v>
      </c>
      <c r="O134" s="62"/>
      <c r="P134" s="170">
        <f>O134*H134</f>
        <v>0</v>
      </c>
      <c r="Q134" s="170">
        <v>0</v>
      </c>
      <c r="R134" s="170">
        <f>Q134*H134</f>
        <v>0</v>
      </c>
      <c r="S134" s="170">
        <v>0</v>
      </c>
      <c r="T134" s="171">
        <f>S134*H134</f>
        <v>0</v>
      </c>
      <c r="U134" s="32"/>
      <c r="V134" s="32"/>
      <c r="W134" s="32"/>
      <c r="X134" s="32"/>
      <c r="Y134" s="32"/>
      <c r="Z134" s="32"/>
      <c r="AA134" s="32"/>
      <c r="AB134" s="32"/>
      <c r="AC134" s="32"/>
      <c r="AD134" s="32"/>
      <c r="AE134" s="32"/>
      <c r="AR134" s="172" t="s">
        <v>237</v>
      </c>
      <c r="AT134" s="172" t="s">
        <v>190</v>
      </c>
      <c r="AU134" s="172" t="s">
        <v>83</v>
      </c>
      <c r="AY134" s="15" t="s">
        <v>169</v>
      </c>
      <c r="BE134" s="173">
        <f>IF(N134="základní",J134,0)</f>
        <v>0</v>
      </c>
      <c r="BF134" s="173">
        <f>IF(N134="snížená",J134,0)</f>
        <v>0</v>
      </c>
      <c r="BG134" s="173">
        <f>IF(N134="zákl. přenesená",J134,0)</f>
        <v>0</v>
      </c>
      <c r="BH134" s="173">
        <f>IF(N134="sníž. přenesená",J134,0)</f>
        <v>0</v>
      </c>
      <c r="BI134" s="173">
        <f>IF(N134="nulová",J134,0)</f>
        <v>0</v>
      </c>
      <c r="BJ134" s="15" t="s">
        <v>83</v>
      </c>
      <c r="BK134" s="173">
        <f>ROUND(I134*H134,2)</f>
        <v>0</v>
      </c>
      <c r="BL134" s="15" t="s">
        <v>237</v>
      </c>
      <c r="BM134" s="172" t="s">
        <v>271</v>
      </c>
    </row>
    <row r="135" spans="1:65" s="2" customFormat="1" ht="19.5">
      <c r="A135" s="32"/>
      <c r="B135" s="33"/>
      <c r="C135" s="34"/>
      <c r="D135" s="176" t="s">
        <v>183</v>
      </c>
      <c r="E135" s="34"/>
      <c r="F135" s="186" t="s">
        <v>272</v>
      </c>
      <c r="G135" s="34"/>
      <c r="H135" s="34"/>
      <c r="I135" s="187"/>
      <c r="J135" s="34"/>
      <c r="K135" s="34"/>
      <c r="L135" s="37"/>
      <c r="M135" s="188"/>
      <c r="N135" s="189"/>
      <c r="O135" s="62"/>
      <c r="P135" s="62"/>
      <c r="Q135" s="62"/>
      <c r="R135" s="62"/>
      <c r="S135" s="62"/>
      <c r="T135" s="63"/>
      <c r="U135" s="32"/>
      <c r="V135" s="32"/>
      <c r="W135" s="32"/>
      <c r="X135" s="32"/>
      <c r="Y135" s="32"/>
      <c r="Z135" s="32"/>
      <c r="AA135" s="32"/>
      <c r="AB135" s="32"/>
      <c r="AC135" s="32"/>
      <c r="AD135" s="32"/>
      <c r="AE135" s="32"/>
      <c r="AT135" s="15" t="s">
        <v>183</v>
      </c>
      <c r="AU135" s="15" t="s">
        <v>83</v>
      </c>
    </row>
    <row r="136" spans="1:65" s="12" customFormat="1" ht="11.25">
      <c r="B136" s="174"/>
      <c r="C136" s="175"/>
      <c r="D136" s="176" t="s">
        <v>172</v>
      </c>
      <c r="E136" s="177" t="s">
        <v>35</v>
      </c>
      <c r="F136" s="178" t="s">
        <v>273</v>
      </c>
      <c r="G136" s="175"/>
      <c r="H136" s="179">
        <v>59.268000000000001</v>
      </c>
      <c r="I136" s="180"/>
      <c r="J136" s="175"/>
      <c r="K136" s="175"/>
      <c r="L136" s="181"/>
      <c r="M136" s="182"/>
      <c r="N136" s="183"/>
      <c r="O136" s="183"/>
      <c r="P136" s="183"/>
      <c r="Q136" s="183"/>
      <c r="R136" s="183"/>
      <c r="S136" s="183"/>
      <c r="T136" s="184"/>
      <c r="AT136" s="185" t="s">
        <v>172</v>
      </c>
      <c r="AU136" s="185" t="s">
        <v>83</v>
      </c>
      <c r="AV136" s="12" t="s">
        <v>85</v>
      </c>
      <c r="AW136" s="12" t="s">
        <v>37</v>
      </c>
      <c r="AX136" s="12" t="s">
        <v>83</v>
      </c>
      <c r="AY136" s="185" t="s">
        <v>169</v>
      </c>
    </row>
    <row r="137" spans="1:65" s="2" customFormat="1" ht="24">
      <c r="A137" s="32"/>
      <c r="B137" s="33"/>
      <c r="C137" s="206" t="s">
        <v>274</v>
      </c>
      <c r="D137" s="206" t="s">
        <v>190</v>
      </c>
      <c r="E137" s="207" t="s">
        <v>275</v>
      </c>
      <c r="F137" s="208" t="s">
        <v>276</v>
      </c>
      <c r="G137" s="209" t="s">
        <v>181</v>
      </c>
      <c r="H137" s="210">
        <v>59.268000000000001</v>
      </c>
      <c r="I137" s="211"/>
      <c r="J137" s="212">
        <f>ROUND(I137*H137,2)</f>
        <v>0</v>
      </c>
      <c r="K137" s="208" t="s">
        <v>167</v>
      </c>
      <c r="L137" s="37"/>
      <c r="M137" s="213" t="s">
        <v>35</v>
      </c>
      <c r="N137" s="214" t="s">
        <v>47</v>
      </c>
      <c r="O137" s="62"/>
      <c r="P137" s="170">
        <f>O137*H137</f>
        <v>0</v>
      </c>
      <c r="Q137" s="170">
        <v>0</v>
      </c>
      <c r="R137" s="170">
        <f>Q137*H137</f>
        <v>0</v>
      </c>
      <c r="S137" s="170">
        <v>0</v>
      </c>
      <c r="T137" s="171">
        <f>S137*H137</f>
        <v>0</v>
      </c>
      <c r="U137" s="32"/>
      <c r="V137" s="32"/>
      <c r="W137" s="32"/>
      <c r="X137" s="32"/>
      <c r="Y137" s="32"/>
      <c r="Z137" s="32"/>
      <c r="AA137" s="32"/>
      <c r="AB137" s="32"/>
      <c r="AC137" s="32"/>
      <c r="AD137" s="32"/>
      <c r="AE137" s="32"/>
      <c r="AR137" s="172" t="s">
        <v>237</v>
      </c>
      <c r="AT137" s="172" t="s">
        <v>190</v>
      </c>
      <c r="AU137" s="172" t="s">
        <v>83</v>
      </c>
      <c r="AY137" s="15" t="s">
        <v>169</v>
      </c>
      <c r="BE137" s="173">
        <f>IF(N137="základní",J137,0)</f>
        <v>0</v>
      </c>
      <c r="BF137" s="173">
        <f>IF(N137="snížená",J137,0)</f>
        <v>0</v>
      </c>
      <c r="BG137" s="173">
        <f>IF(N137="zákl. přenesená",J137,0)</f>
        <v>0</v>
      </c>
      <c r="BH137" s="173">
        <f>IF(N137="sníž. přenesená",J137,0)</f>
        <v>0</v>
      </c>
      <c r="BI137" s="173">
        <f>IF(N137="nulová",J137,0)</f>
        <v>0</v>
      </c>
      <c r="BJ137" s="15" t="s">
        <v>83</v>
      </c>
      <c r="BK137" s="173">
        <f>ROUND(I137*H137,2)</f>
        <v>0</v>
      </c>
      <c r="BL137" s="15" t="s">
        <v>237</v>
      </c>
      <c r="BM137" s="172" t="s">
        <v>277</v>
      </c>
    </row>
    <row r="138" spans="1:65" s="2" customFormat="1" ht="19.5">
      <c r="A138" s="32"/>
      <c r="B138" s="33"/>
      <c r="C138" s="34"/>
      <c r="D138" s="176" t="s">
        <v>183</v>
      </c>
      <c r="E138" s="34"/>
      <c r="F138" s="186" t="s">
        <v>278</v>
      </c>
      <c r="G138" s="34"/>
      <c r="H138" s="34"/>
      <c r="I138" s="187"/>
      <c r="J138" s="34"/>
      <c r="K138" s="34"/>
      <c r="L138" s="37"/>
      <c r="M138" s="188"/>
      <c r="N138" s="189"/>
      <c r="O138" s="62"/>
      <c r="P138" s="62"/>
      <c r="Q138" s="62"/>
      <c r="R138" s="62"/>
      <c r="S138" s="62"/>
      <c r="T138" s="63"/>
      <c r="U138" s="32"/>
      <c r="V138" s="32"/>
      <c r="W138" s="32"/>
      <c r="X138" s="32"/>
      <c r="Y138" s="32"/>
      <c r="Z138" s="32"/>
      <c r="AA138" s="32"/>
      <c r="AB138" s="32"/>
      <c r="AC138" s="32"/>
      <c r="AD138" s="32"/>
      <c r="AE138" s="32"/>
      <c r="AT138" s="15" t="s">
        <v>183</v>
      </c>
      <c r="AU138" s="15" t="s">
        <v>83</v>
      </c>
    </row>
    <row r="139" spans="1:65" s="12" customFormat="1" ht="11.25">
      <c r="B139" s="174"/>
      <c r="C139" s="175"/>
      <c r="D139" s="176" t="s">
        <v>172</v>
      </c>
      <c r="E139" s="177" t="s">
        <v>35</v>
      </c>
      <c r="F139" s="178" t="s">
        <v>279</v>
      </c>
      <c r="G139" s="175"/>
      <c r="H139" s="179">
        <v>59.268000000000001</v>
      </c>
      <c r="I139" s="180"/>
      <c r="J139" s="175"/>
      <c r="K139" s="175"/>
      <c r="L139" s="181"/>
      <c r="M139" s="182"/>
      <c r="N139" s="183"/>
      <c r="O139" s="183"/>
      <c r="P139" s="183"/>
      <c r="Q139" s="183"/>
      <c r="R139" s="183"/>
      <c r="S139" s="183"/>
      <c r="T139" s="184"/>
      <c r="AT139" s="185" t="s">
        <v>172</v>
      </c>
      <c r="AU139" s="185" t="s">
        <v>83</v>
      </c>
      <c r="AV139" s="12" t="s">
        <v>85</v>
      </c>
      <c r="AW139" s="12" t="s">
        <v>37</v>
      </c>
      <c r="AX139" s="12" t="s">
        <v>83</v>
      </c>
      <c r="AY139" s="185" t="s">
        <v>169</v>
      </c>
    </row>
    <row r="140" spans="1:65" s="2" customFormat="1" ht="60">
      <c r="A140" s="32"/>
      <c r="B140" s="33"/>
      <c r="C140" s="206" t="s">
        <v>7</v>
      </c>
      <c r="D140" s="206" t="s">
        <v>190</v>
      </c>
      <c r="E140" s="207" t="s">
        <v>280</v>
      </c>
      <c r="F140" s="208" t="s">
        <v>281</v>
      </c>
      <c r="G140" s="209" t="s">
        <v>181</v>
      </c>
      <c r="H140" s="210">
        <v>0.35099999999999998</v>
      </c>
      <c r="I140" s="211"/>
      <c r="J140" s="212">
        <f>ROUND(I140*H140,2)</f>
        <v>0</v>
      </c>
      <c r="K140" s="208" t="s">
        <v>167</v>
      </c>
      <c r="L140" s="37"/>
      <c r="M140" s="213" t="s">
        <v>35</v>
      </c>
      <c r="N140" s="214" t="s">
        <v>47</v>
      </c>
      <c r="O140" s="62"/>
      <c r="P140" s="170">
        <f>O140*H140</f>
        <v>0</v>
      </c>
      <c r="Q140" s="170">
        <v>0</v>
      </c>
      <c r="R140" s="170">
        <f>Q140*H140</f>
        <v>0</v>
      </c>
      <c r="S140" s="170">
        <v>0</v>
      </c>
      <c r="T140" s="171">
        <f>S140*H140</f>
        <v>0</v>
      </c>
      <c r="U140" s="32"/>
      <c r="V140" s="32"/>
      <c r="W140" s="32"/>
      <c r="X140" s="32"/>
      <c r="Y140" s="32"/>
      <c r="Z140" s="32"/>
      <c r="AA140" s="32"/>
      <c r="AB140" s="32"/>
      <c r="AC140" s="32"/>
      <c r="AD140" s="32"/>
      <c r="AE140" s="32"/>
      <c r="AR140" s="172" t="s">
        <v>237</v>
      </c>
      <c r="AT140" s="172" t="s">
        <v>190</v>
      </c>
      <c r="AU140" s="172" t="s">
        <v>83</v>
      </c>
      <c r="AY140" s="15" t="s">
        <v>169</v>
      </c>
      <c r="BE140" s="173">
        <f>IF(N140="základní",J140,0)</f>
        <v>0</v>
      </c>
      <c r="BF140" s="173">
        <f>IF(N140="snížená",J140,0)</f>
        <v>0</v>
      </c>
      <c r="BG140" s="173">
        <f>IF(N140="zákl. přenesená",J140,0)</f>
        <v>0</v>
      </c>
      <c r="BH140" s="173">
        <f>IF(N140="sníž. přenesená",J140,0)</f>
        <v>0</v>
      </c>
      <c r="BI140" s="173">
        <f>IF(N140="nulová",J140,0)</f>
        <v>0</v>
      </c>
      <c r="BJ140" s="15" t="s">
        <v>83</v>
      </c>
      <c r="BK140" s="173">
        <f>ROUND(I140*H140,2)</f>
        <v>0</v>
      </c>
      <c r="BL140" s="15" t="s">
        <v>237</v>
      </c>
      <c r="BM140" s="172" t="s">
        <v>282</v>
      </c>
    </row>
    <row r="141" spans="1:65" s="2" customFormat="1" ht="19.5">
      <c r="A141" s="32"/>
      <c r="B141" s="33"/>
      <c r="C141" s="34"/>
      <c r="D141" s="176" t="s">
        <v>183</v>
      </c>
      <c r="E141" s="34"/>
      <c r="F141" s="186" t="s">
        <v>283</v>
      </c>
      <c r="G141" s="34"/>
      <c r="H141" s="34"/>
      <c r="I141" s="187"/>
      <c r="J141" s="34"/>
      <c r="K141" s="34"/>
      <c r="L141" s="37"/>
      <c r="M141" s="188"/>
      <c r="N141" s="189"/>
      <c r="O141" s="62"/>
      <c r="P141" s="62"/>
      <c r="Q141" s="62"/>
      <c r="R141" s="62"/>
      <c r="S141" s="62"/>
      <c r="T141" s="63"/>
      <c r="U141" s="32"/>
      <c r="V141" s="32"/>
      <c r="W141" s="32"/>
      <c r="X141" s="32"/>
      <c r="Y141" s="32"/>
      <c r="Z141" s="32"/>
      <c r="AA141" s="32"/>
      <c r="AB141" s="32"/>
      <c r="AC141" s="32"/>
      <c r="AD141" s="32"/>
      <c r="AE141" s="32"/>
      <c r="AT141" s="15" t="s">
        <v>183</v>
      </c>
      <c r="AU141" s="15" t="s">
        <v>83</v>
      </c>
    </row>
    <row r="142" spans="1:65" s="12" customFormat="1" ht="11.25">
      <c r="B142" s="174"/>
      <c r="C142" s="175"/>
      <c r="D142" s="176" t="s">
        <v>172</v>
      </c>
      <c r="E142" s="177" t="s">
        <v>35</v>
      </c>
      <c r="F142" s="178" t="s">
        <v>284</v>
      </c>
      <c r="G142" s="175"/>
      <c r="H142" s="179">
        <v>0.35099999999999998</v>
      </c>
      <c r="I142" s="180"/>
      <c r="J142" s="175"/>
      <c r="K142" s="175"/>
      <c r="L142" s="181"/>
      <c r="M142" s="182"/>
      <c r="N142" s="183"/>
      <c r="O142" s="183"/>
      <c r="P142" s="183"/>
      <c r="Q142" s="183"/>
      <c r="R142" s="183"/>
      <c r="S142" s="183"/>
      <c r="T142" s="184"/>
      <c r="AT142" s="185" t="s">
        <v>172</v>
      </c>
      <c r="AU142" s="185" t="s">
        <v>83</v>
      </c>
      <c r="AV142" s="12" t="s">
        <v>85</v>
      </c>
      <c r="AW142" s="12" t="s">
        <v>37</v>
      </c>
      <c r="AX142" s="12" t="s">
        <v>83</v>
      </c>
      <c r="AY142" s="185" t="s">
        <v>169</v>
      </c>
    </row>
    <row r="143" spans="1:65" s="2" customFormat="1" ht="60">
      <c r="A143" s="32"/>
      <c r="B143" s="33"/>
      <c r="C143" s="206" t="s">
        <v>285</v>
      </c>
      <c r="D143" s="206" t="s">
        <v>190</v>
      </c>
      <c r="E143" s="207" t="s">
        <v>286</v>
      </c>
      <c r="F143" s="208" t="s">
        <v>287</v>
      </c>
      <c r="G143" s="209" t="s">
        <v>181</v>
      </c>
      <c r="H143" s="210">
        <v>0.33300000000000002</v>
      </c>
      <c r="I143" s="211"/>
      <c r="J143" s="212">
        <f>ROUND(I143*H143,2)</f>
        <v>0</v>
      </c>
      <c r="K143" s="208" t="s">
        <v>167</v>
      </c>
      <c r="L143" s="37"/>
      <c r="M143" s="213" t="s">
        <v>35</v>
      </c>
      <c r="N143" s="214" t="s">
        <v>47</v>
      </c>
      <c r="O143" s="62"/>
      <c r="P143" s="170">
        <f>O143*H143</f>
        <v>0</v>
      </c>
      <c r="Q143" s="170">
        <v>0</v>
      </c>
      <c r="R143" s="170">
        <f>Q143*H143</f>
        <v>0</v>
      </c>
      <c r="S143" s="170">
        <v>0</v>
      </c>
      <c r="T143" s="171">
        <f>S143*H143</f>
        <v>0</v>
      </c>
      <c r="U143" s="32"/>
      <c r="V143" s="32"/>
      <c r="W143" s="32"/>
      <c r="X143" s="32"/>
      <c r="Y143" s="32"/>
      <c r="Z143" s="32"/>
      <c r="AA143" s="32"/>
      <c r="AB143" s="32"/>
      <c r="AC143" s="32"/>
      <c r="AD143" s="32"/>
      <c r="AE143" s="32"/>
      <c r="AR143" s="172" t="s">
        <v>237</v>
      </c>
      <c r="AT143" s="172" t="s">
        <v>190</v>
      </c>
      <c r="AU143" s="172" t="s">
        <v>83</v>
      </c>
      <c r="AY143" s="15" t="s">
        <v>169</v>
      </c>
      <c r="BE143" s="173">
        <f>IF(N143="základní",J143,0)</f>
        <v>0</v>
      </c>
      <c r="BF143" s="173">
        <f>IF(N143="snížená",J143,0)</f>
        <v>0</v>
      </c>
      <c r="BG143" s="173">
        <f>IF(N143="zákl. přenesená",J143,0)</f>
        <v>0</v>
      </c>
      <c r="BH143" s="173">
        <f>IF(N143="sníž. přenesená",J143,0)</f>
        <v>0</v>
      </c>
      <c r="BI143" s="173">
        <f>IF(N143="nulová",J143,0)</f>
        <v>0</v>
      </c>
      <c r="BJ143" s="15" t="s">
        <v>83</v>
      </c>
      <c r="BK143" s="173">
        <f>ROUND(I143*H143,2)</f>
        <v>0</v>
      </c>
      <c r="BL143" s="15" t="s">
        <v>237</v>
      </c>
      <c r="BM143" s="172" t="s">
        <v>288</v>
      </c>
    </row>
    <row r="144" spans="1:65" s="2" customFormat="1" ht="19.5">
      <c r="A144" s="32"/>
      <c r="B144" s="33"/>
      <c r="C144" s="34"/>
      <c r="D144" s="176" t="s">
        <v>183</v>
      </c>
      <c r="E144" s="34"/>
      <c r="F144" s="186" t="s">
        <v>289</v>
      </c>
      <c r="G144" s="34"/>
      <c r="H144" s="34"/>
      <c r="I144" s="187"/>
      <c r="J144" s="34"/>
      <c r="K144" s="34"/>
      <c r="L144" s="37"/>
      <c r="M144" s="188"/>
      <c r="N144" s="189"/>
      <c r="O144" s="62"/>
      <c r="P144" s="62"/>
      <c r="Q144" s="62"/>
      <c r="R144" s="62"/>
      <c r="S144" s="62"/>
      <c r="T144" s="63"/>
      <c r="U144" s="32"/>
      <c r="V144" s="32"/>
      <c r="W144" s="32"/>
      <c r="X144" s="32"/>
      <c r="Y144" s="32"/>
      <c r="Z144" s="32"/>
      <c r="AA144" s="32"/>
      <c r="AB144" s="32"/>
      <c r="AC144" s="32"/>
      <c r="AD144" s="32"/>
      <c r="AE144" s="32"/>
      <c r="AT144" s="15" t="s">
        <v>183</v>
      </c>
      <c r="AU144" s="15" t="s">
        <v>83</v>
      </c>
    </row>
    <row r="145" spans="1:65" s="12" customFormat="1" ht="11.25">
      <c r="B145" s="174"/>
      <c r="C145" s="175"/>
      <c r="D145" s="176" t="s">
        <v>172</v>
      </c>
      <c r="E145" s="177" t="s">
        <v>35</v>
      </c>
      <c r="F145" s="178" t="s">
        <v>290</v>
      </c>
      <c r="G145" s="175"/>
      <c r="H145" s="179">
        <v>0.33300000000000002</v>
      </c>
      <c r="I145" s="180"/>
      <c r="J145" s="175"/>
      <c r="K145" s="175"/>
      <c r="L145" s="181"/>
      <c r="M145" s="182"/>
      <c r="N145" s="183"/>
      <c r="O145" s="183"/>
      <c r="P145" s="183"/>
      <c r="Q145" s="183"/>
      <c r="R145" s="183"/>
      <c r="S145" s="183"/>
      <c r="T145" s="184"/>
      <c r="AT145" s="185" t="s">
        <v>172</v>
      </c>
      <c r="AU145" s="185" t="s">
        <v>83</v>
      </c>
      <c r="AV145" s="12" t="s">
        <v>85</v>
      </c>
      <c r="AW145" s="12" t="s">
        <v>37</v>
      </c>
      <c r="AX145" s="12" t="s">
        <v>83</v>
      </c>
      <c r="AY145" s="185" t="s">
        <v>169</v>
      </c>
    </row>
    <row r="146" spans="1:65" s="2" customFormat="1" ht="44.25" customHeight="1">
      <c r="A146" s="32"/>
      <c r="B146" s="33"/>
      <c r="C146" s="206" t="s">
        <v>291</v>
      </c>
      <c r="D146" s="206" t="s">
        <v>190</v>
      </c>
      <c r="E146" s="207" t="s">
        <v>292</v>
      </c>
      <c r="F146" s="208" t="s">
        <v>293</v>
      </c>
      <c r="G146" s="209" t="s">
        <v>181</v>
      </c>
      <c r="H146" s="210">
        <v>56.305</v>
      </c>
      <c r="I146" s="211"/>
      <c r="J146" s="212">
        <f>ROUND(I146*H146,2)</f>
        <v>0</v>
      </c>
      <c r="K146" s="208" t="s">
        <v>167</v>
      </c>
      <c r="L146" s="37"/>
      <c r="M146" s="213" t="s">
        <v>35</v>
      </c>
      <c r="N146" s="214" t="s">
        <v>47</v>
      </c>
      <c r="O146" s="62"/>
      <c r="P146" s="170">
        <f>O146*H146</f>
        <v>0</v>
      </c>
      <c r="Q146" s="170">
        <v>0</v>
      </c>
      <c r="R146" s="170">
        <f>Q146*H146</f>
        <v>0</v>
      </c>
      <c r="S146" s="170">
        <v>0</v>
      </c>
      <c r="T146" s="171">
        <f>S146*H146</f>
        <v>0</v>
      </c>
      <c r="U146" s="32"/>
      <c r="V146" s="32"/>
      <c r="W146" s="32"/>
      <c r="X146" s="32"/>
      <c r="Y146" s="32"/>
      <c r="Z146" s="32"/>
      <c r="AA146" s="32"/>
      <c r="AB146" s="32"/>
      <c r="AC146" s="32"/>
      <c r="AD146" s="32"/>
      <c r="AE146" s="32"/>
      <c r="AR146" s="172" t="s">
        <v>237</v>
      </c>
      <c r="AT146" s="172" t="s">
        <v>190</v>
      </c>
      <c r="AU146" s="172" t="s">
        <v>83</v>
      </c>
      <c r="AY146" s="15" t="s">
        <v>169</v>
      </c>
      <c r="BE146" s="173">
        <f>IF(N146="základní",J146,0)</f>
        <v>0</v>
      </c>
      <c r="BF146" s="173">
        <f>IF(N146="snížená",J146,0)</f>
        <v>0</v>
      </c>
      <c r="BG146" s="173">
        <f>IF(N146="zákl. přenesená",J146,0)</f>
        <v>0</v>
      </c>
      <c r="BH146" s="173">
        <f>IF(N146="sníž. přenesená",J146,0)</f>
        <v>0</v>
      </c>
      <c r="BI146" s="173">
        <f>IF(N146="nulová",J146,0)</f>
        <v>0</v>
      </c>
      <c r="BJ146" s="15" t="s">
        <v>83</v>
      </c>
      <c r="BK146" s="173">
        <f>ROUND(I146*H146,2)</f>
        <v>0</v>
      </c>
      <c r="BL146" s="15" t="s">
        <v>237</v>
      </c>
      <c r="BM146" s="172" t="s">
        <v>294</v>
      </c>
    </row>
    <row r="147" spans="1:65" s="2" customFormat="1" ht="19.5">
      <c r="A147" s="32"/>
      <c r="B147" s="33"/>
      <c r="C147" s="34"/>
      <c r="D147" s="176" t="s">
        <v>183</v>
      </c>
      <c r="E147" s="34"/>
      <c r="F147" s="186" t="s">
        <v>295</v>
      </c>
      <c r="G147" s="34"/>
      <c r="H147" s="34"/>
      <c r="I147" s="187"/>
      <c r="J147" s="34"/>
      <c r="K147" s="34"/>
      <c r="L147" s="37"/>
      <c r="M147" s="188"/>
      <c r="N147" s="189"/>
      <c r="O147" s="62"/>
      <c r="P147" s="62"/>
      <c r="Q147" s="62"/>
      <c r="R147" s="62"/>
      <c r="S147" s="62"/>
      <c r="T147" s="63"/>
      <c r="U147" s="32"/>
      <c r="V147" s="32"/>
      <c r="W147" s="32"/>
      <c r="X147" s="32"/>
      <c r="Y147" s="32"/>
      <c r="Z147" s="32"/>
      <c r="AA147" s="32"/>
      <c r="AB147" s="32"/>
      <c r="AC147" s="32"/>
      <c r="AD147" s="32"/>
      <c r="AE147" s="32"/>
      <c r="AT147" s="15" t="s">
        <v>183</v>
      </c>
      <c r="AU147" s="15" t="s">
        <v>83</v>
      </c>
    </row>
    <row r="148" spans="1:65" s="12" customFormat="1" ht="11.25">
      <c r="B148" s="174"/>
      <c r="C148" s="175"/>
      <c r="D148" s="176" t="s">
        <v>172</v>
      </c>
      <c r="E148" s="177" t="s">
        <v>35</v>
      </c>
      <c r="F148" s="178" t="s">
        <v>296</v>
      </c>
      <c r="G148" s="175"/>
      <c r="H148" s="179">
        <v>56.305</v>
      </c>
      <c r="I148" s="180"/>
      <c r="J148" s="175"/>
      <c r="K148" s="175"/>
      <c r="L148" s="181"/>
      <c r="M148" s="182"/>
      <c r="N148" s="183"/>
      <c r="O148" s="183"/>
      <c r="P148" s="183"/>
      <c r="Q148" s="183"/>
      <c r="R148" s="183"/>
      <c r="S148" s="183"/>
      <c r="T148" s="184"/>
      <c r="AT148" s="185" t="s">
        <v>172</v>
      </c>
      <c r="AU148" s="185" t="s">
        <v>83</v>
      </c>
      <c r="AV148" s="12" t="s">
        <v>85</v>
      </c>
      <c r="AW148" s="12" t="s">
        <v>37</v>
      </c>
      <c r="AX148" s="12" t="s">
        <v>83</v>
      </c>
      <c r="AY148" s="185" t="s">
        <v>169</v>
      </c>
    </row>
    <row r="149" spans="1:65" s="2" customFormat="1" ht="66.75" customHeight="1">
      <c r="A149" s="32"/>
      <c r="B149" s="33"/>
      <c r="C149" s="206" t="s">
        <v>297</v>
      </c>
      <c r="D149" s="206" t="s">
        <v>190</v>
      </c>
      <c r="E149" s="207" t="s">
        <v>269</v>
      </c>
      <c r="F149" s="208" t="s">
        <v>270</v>
      </c>
      <c r="G149" s="209" t="s">
        <v>181</v>
      </c>
      <c r="H149" s="210">
        <v>56.305</v>
      </c>
      <c r="I149" s="211"/>
      <c r="J149" s="212">
        <f>ROUND(I149*H149,2)</f>
        <v>0</v>
      </c>
      <c r="K149" s="208" t="s">
        <v>167</v>
      </c>
      <c r="L149" s="37"/>
      <c r="M149" s="213" t="s">
        <v>35</v>
      </c>
      <c r="N149" s="214" t="s">
        <v>47</v>
      </c>
      <c r="O149" s="62"/>
      <c r="P149" s="170">
        <f>O149*H149</f>
        <v>0</v>
      </c>
      <c r="Q149" s="170">
        <v>0</v>
      </c>
      <c r="R149" s="170">
        <f>Q149*H149</f>
        <v>0</v>
      </c>
      <c r="S149" s="170">
        <v>0</v>
      </c>
      <c r="T149" s="171">
        <f>S149*H149</f>
        <v>0</v>
      </c>
      <c r="U149" s="32"/>
      <c r="V149" s="32"/>
      <c r="W149" s="32"/>
      <c r="X149" s="32"/>
      <c r="Y149" s="32"/>
      <c r="Z149" s="32"/>
      <c r="AA149" s="32"/>
      <c r="AB149" s="32"/>
      <c r="AC149" s="32"/>
      <c r="AD149" s="32"/>
      <c r="AE149" s="32"/>
      <c r="AR149" s="172" t="s">
        <v>237</v>
      </c>
      <c r="AT149" s="172" t="s">
        <v>190</v>
      </c>
      <c r="AU149" s="172" t="s">
        <v>83</v>
      </c>
      <c r="AY149" s="15" t="s">
        <v>169</v>
      </c>
      <c r="BE149" s="173">
        <f>IF(N149="základní",J149,0)</f>
        <v>0</v>
      </c>
      <c r="BF149" s="173">
        <f>IF(N149="snížená",J149,0)</f>
        <v>0</v>
      </c>
      <c r="BG149" s="173">
        <f>IF(N149="zákl. přenesená",J149,0)</f>
        <v>0</v>
      </c>
      <c r="BH149" s="173">
        <f>IF(N149="sníž. přenesená",J149,0)</f>
        <v>0</v>
      </c>
      <c r="BI149" s="173">
        <f>IF(N149="nulová",J149,0)</f>
        <v>0</v>
      </c>
      <c r="BJ149" s="15" t="s">
        <v>83</v>
      </c>
      <c r="BK149" s="173">
        <f>ROUND(I149*H149,2)</f>
        <v>0</v>
      </c>
      <c r="BL149" s="15" t="s">
        <v>237</v>
      </c>
      <c r="BM149" s="172" t="s">
        <v>298</v>
      </c>
    </row>
    <row r="150" spans="1:65" s="2" customFormat="1" ht="19.5">
      <c r="A150" s="32"/>
      <c r="B150" s="33"/>
      <c r="C150" s="34"/>
      <c r="D150" s="176" t="s">
        <v>183</v>
      </c>
      <c r="E150" s="34"/>
      <c r="F150" s="186" t="s">
        <v>299</v>
      </c>
      <c r="G150" s="34"/>
      <c r="H150" s="34"/>
      <c r="I150" s="187"/>
      <c r="J150" s="34"/>
      <c r="K150" s="34"/>
      <c r="L150" s="37"/>
      <c r="M150" s="188"/>
      <c r="N150" s="189"/>
      <c r="O150" s="62"/>
      <c r="P150" s="62"/>
      <c r="Q150" s="62"/>
      <c r="R150" s="62"/>
      <c r="S150" s="62"/>
      <c r="T150" s="63"/>
      <c r="U150" s="32"/>
      <c r="V150" s="32"/>
      <c r="W150" s="32"/>
      <c r="X150" s="32"/>
      <c r="Y150" s="32"/>
      <c r="Z150" s="32"/>
      <c r="AA150" s="32"/>
      <c r="AB150" s="32"/>
      <c r="AC150" s="32"/>
      <c r="AD150" s="32"/>
      <c r="AE150" s="32"/>
      <c r="AT150" s="15" t="s">
        <v>183</v>
      </c>
      <c r="AU150" s="15" t="s">
        <v>83</v>
      </c>
    </row>
    <row r="151" spans="1:65" s="12" customFormat="1" ht="11.25">
      <c r="B151" s="174"/>
      <c r="C151" s="175"/>
      <c r="D151" s="176" t="s">
        <v>172</v>
      </c>
      <c r="E151" s="177" t="s">
        <v>35</v>
      </c>
      <c r="F151" s="178" t="s">
        <v>300</v>
      </c>
      <c r="G151" s="175"/>
      <c r="H151" s="179">
        <v>56.305</v>
      </c>
      <c r="I151" s="180"/>
      <c r="J151" s="175"/>
      <c r="K151" s="175"/>
      <c r="L151" s="181"/>
      <c r="M151" s="182"/>
      <c r="N151" s="183"/>
      <c r="O151" s="183"/>
      <c r="P151" s="183"/>
      <c r="Q151" s="183"/>
      <c r="R151" s="183"/>
      <c r="S151" s="183"/>
      <c r="T151" s="184"/>
      <c r="AT151" s="185" t="s">
        <v>172</v>
      </c>
      <c r="AU151" s="185" t="s">
        <v>83</v>
      </c>
      <c r="AV151" s="12" t="s">
        <v>85</v>
      </c>
      <c r="AW151" s="12" t="s">
        <v>37</v>
      </c>
      <c r="AX151" s="12" t="s">
        <v>83</v>
      </c>
      <c r="AY151" s="185" t="s">
        <v>169</v>
      </c>
    </row>
    <row r="152" spans="1:65" s="2" customFormat="1" ht="60">
      <c r="A152" s="32"/>
      <c r="B152" s="33"/>
      <c r="C152" s="206" t="s">
        <v>301</v>
      </c>
      <c r="D152" s="206" t="s">
        <v>190</v>
      </c>
      <c r="E152" s="207" t="s">
        <v>264</v>
      </c>
      <c r="F152" s="208" t="s">
        <v>265</v>
      </c>
      <c r="G152" s="209" t="s">
        <v>181</v>
      </c>
      <c r="H152" s="210">
        <v>0.31</v>
      </c>
      <c r="I152" s="211"/>
      <c r="J152" s="212">
        <f>ROUND(I152*H152,2)</f>
        <v>0</v>
      </c>
      <c r="K152" s="208" t="s">
        <v>167</v>
      </c>
      <c r="L152" s="37"/>
      <c r="M152" s="213" t="s">
        <v>35</v>
      </c>
      <c r="N152" s="214" t="s">
        <v>47</v>
      </c>
      <c r="O152" s="62"/>
      <c r="P152" s="170">
        <f>O152*H152</f>
        <v>0</v>
      </c>
      <c r="Q152" s="170">
        <v>0</v>
      </c>
      <c r="R152" s="170">
        <f>Q152*H152</f>
        <v>0</v>
      </c>
      <c r="S152" s="170">
        <v>0</v>
      </c>
      <c r="T152" s="171">
        <f>S152*H152</f>
        <v>0</v>
      </c>
      <c r="U152" s="32"/>
      <c r="V152" s="32"/>
      <c r="W152" s="32"/>
      <c r="X152" s="32"/>
      <c r="Y152" s="32"/>
      <c r="Z152" s="32"/>
      <c r="AA152" s="32"/>
      <c r="AB152" s="32"/>
      <c r="AC152" s="32"/>
      <c r="AD152" s="32"/>
      <c r="AE152" s="32"/>
      <c r="AR152" s="172" t="s">
        <v>237</v>
      </c>
      <c r="AT152" s="172" t="s">
        <v>190</v>
      </c>
      <c r="AU152" s="172" t="s">
        <v>83</v>
      </c>
      <c r="AY152" s="15" t="s">
        <v>169</v>
      </c>
      <c r="BE152" s="173">
        <f>IF(N152="základní",J152,0)</f>
        <v>0</v>
      </c>
      <c r="BF152" s="173">
        <f>IF(N152="snížená",J152,0)</f>
        <v>0</v>
      </c>
      <c r="BG152" s="173">
        <f>IF(N152="zákl. přenesená",J152,0)</f>
        <v>0</v>
      </c>
      <c r="BH152" s="173">
        <f>IF(N152="sníž. přenesená",J152,0)</f>
        <v>0</v>
      </c>
      <c r="BI152" s="173">
        <f>IF(N152="nulová",J152,0)</f>
        <v>0</v>
      </c>
      <c r="BJ152" s="15" t="s">
        <v>83</v>
      </c>
      <c r="BK152" s="173">
        <f>ROUND(I152*H152,2)</f>
        <v>0</v>
      </c>
      <c r="BL152" s="15" t="s">
        <v>237</v>
      </c>
      <c r="BM152" s="172" t="s">
        <v>302</v>
      </c>
    </row>
    <row r="153" spans="1:65" s="2" customFormat="1" ht="19.5">
      <c r="A153" s="32"/>
      <c r="B153" s="33"/>
      <c r="C153" s="34"/>
      <c r="D153" s="176" t="s">
        <v>183</v>
      </c>
      <c r="E153" s="34"/>
      <c r="F153" s="186" t="s">
        <v>303</v>
      </c>
      <c r="G153" s="34"/>
      <c r="H153" s="34"/>
      <c r="I153" s="187"/>
      <c r="J153" s="34"/>
      <c r="K153" s="34"/>
      <c r="L153" s="37"/>
      <c r="M153" s="188"/>
      <c r="N153" s="189"/>
      <c r="O153" s="62"/>
      <c r="P153" s="62"/>
      <c r="Q153" s="62"/>
      <c r="R153" s="62"/>
      <c r="S153" s="62"/>
      <c r="T153" s="63"/>
      <c r="U153" s="32"/>
      <c r="V153" s="32"/>
      <c r="W153" s="32"/>
      <c r="X153" s="32"/>
      <c r="Y153" s="32"/>
      <c r="Z153" s="32"/>
      <c r="AA153" s="32"/>
      <c r="AB153" s="32"/>
      <c r="AC153" s="32"/>
      <c r="AD153" s="32"/>
      <c r="AE153" s="32"/>
      <c r="AT153" s="15" t="s">
        <v>183</v>
      </c>
      <c r="AU153" s="15" t="s">
        <v>83</v>
      </c>
    </row>
    <row r="154" spans="1:65" s="12" customFormat="1" ht="11.25">
      <c r="B154" s="174"/>
      <c r="C154" s="175"/>
      <c r="D154" s="176" t="s">
        <v>172</v>
      </c>
      <c r="E154" s="177" t="s">
        <v>35</v>
      </c>
      <c r="F154" s="178" t="s">
        <v>304</v>
      </c>
      <c r="G154" s="175"/>
      <c r="H154" s="179">
        <v>0.31</v>
      </c>
      <c r="I154" s="180"/>
      <c r="J154" s="175"/>
      <c r="K154" s="175"/>
      <c r="L154" s="181"/>
      <c r="M154" s="182"/>
      <c r="N154" s="183"/>
      <c r="O154" s="183"/>
      <c r="P154" s="183"/>
      <c r="Q154" s="183"/>
      <c r="R154" s="183"/>
      <c r="S154" s="183"/>
      <c r="T154" s="184"/>
      <c r="AT154" s="185" t="s">
        <v>172</v>
      </c>
      <c r="AU154" s="185" t="s">
        <v>83</v>
      </c>
      <c r="AV154" s="12" t="s">
        <v>85</v>
      </c>
      <c r="AW154" s="12" t="s">
        <v>37</v>
      </c>
      <c r="AX154" s="12" t="s">
        <v>83</v>
      </c>
      <c r="AY154" s="185" t="s">
        <v>169</v>
      </c>
    </row>
    <row r="155" spans="1:65" s="2" customFormat="1" ht="44.25" customHeight="1">
      <c r="A155" s="32"/>
      <c r="B155" s="33"/>
      <c r="C155" s="206" t="s">
        <v>305</v>
      </c>
      <c r="D155" s="206" t="s">
        <v>190</v>
      </c>
      <c r="E155" s="207" t="s">
        <v>306</v>
      </c>
      <c r="F155" s="208" t="s">
        <v>307</v>
      </c>
      <c r="G155" s="209" t="s">
        <v>181</v>
      </c>
      <c r="H155" s="210">
        <v>0.31</v>
      </c>
      <c r="I155" s="211"/>
      <c r="J155" s="212">
        <f>ROUND(I155*H155,2)</f>
        <v>0</v>
      </c>
      <c r="K155" s="208" t="s">
        <v>167</v>
      </c>
      <c r="L155" s="37"/>
      <c r="M155" s="213" t="s">
        <v>35</v>
      </c>
      <c r="N155" s="214" t="s">
        <v>47</v>
      </c>
      <c r="O155" s="62"/>
      <c r="P155" s="170">
        <f>O155*H155</f>
        <v>0</v>
      </c>
      <c r="Q155" s="170">
        <v>0</v>
      </c>
      <c r="R155" s="170">
        <f>Q155*H155</f>
        <v>0</v>
      </c>
      <c r="S155" s="170">
        <v>0</v>
      </c>
      <c r="T155" s="171">
        <f>S155*H155</f>
        <v>0</v>
      </c>
      <c r="U155" s="32"/>
      <c r="V155" s="32"/>
      <c r="W155" s="32"/>
      <c r="X155" s="32"/>
      <c r="Y155" s="32"/>
      <c r="Z155" s="32"/>
      <c r="AA155" s="32"/>
      <c r="AB155" s="32"/>
      <c r="AC155" s="32"/>
      <c r="AD155" s="32"/>
      <c r="AE155" s="32"/>
      <c r="AR155" s="172" t="s">
        <v>237</v>
      </c>
      <c r="AT155" s="172" t="s">
        <v>190</v>
      </c>
      <c r="AU155" s="172" t="s">
        <v>83</v>
      </c>
      <c r="AY155" s="15" t="s">
        <v>169</v>
      </c>
      <c r="BE155" s="173">
        <f>IF(N155="základní",J155,0)</f>
        <v>0</v>
      </c>
      <c r="BF155" s="173">
        <f>IF(N155="snížená",J155,0)</f>
        <v>0</v>
      </c>
      <c r="BG155" s="173">
        <f>IF(N155="zákl. přenesená",J155,0)</f>
        <v>0</v>
      </c>
      <c r="BH155" s="173">
        <f>IF(N155="sníž. přenesená",J155,0)</f>
        <v>0</v>
      </c>
      <c r="BI155" s="173">
        <f>IF(N155="nulová",J155,0)</f>
        <v>0</v>
      </c>
      <c r="BJ155" s="15" t="s">
        <v>83</v>
      </c>
      <c r="BK155" s="173">
        <f>ROUND(I155*H155,2)</f>
        <v>0</v>
      </c>
      <c r="BL155" s="15" t="s">
        <v>237</v>
      </c>
      <c r="BM155" s="172" t="s">
        <v>308</v>
      </c>
    </row>
    <row r="156" spans="1:65" s="12" customFormat="1" ht="11.25">
      <c r="B156" s="174"/>
      <c r="C156" s="175"/>
      <c r="D156" s="176" t="s">
        <v>172</v>
      </c>
      <c r="E156" s="177" t="s">
        <v>35</v>
      </c>
      <c r="F156" s="178" t="s">
        <v>309</v>
      </c>
      <c r="G156" s="175"/>
      <c r="H156" s="179">
        <v>0.31</v>
      </c>
      <c r="I156" s="180"/>
      <c r="J156" s="175"/>
      <c r="K156" s="175"/>
      <c r="L156" s="181"/>
      <c r="M156" s="215"/>
      <c r="N156" s="216"/>
      <c r="O156" s="216"/>
      <c r="P156" s="216"/>
      <c r="Q156" s="216"/>
      <c r="R156" s="216"/>
      <c r="S156" s="216"/>
      <c r="T156" s="217"/>
      <c r="AT156" s="185" t="s">
        <v>172</v>
      </c>
      <c r="AU156" s="185" t="s">
        <v>83</v>
      </c>
      <c r="AV156" s="12" t="s">
        <v>85</v>
      </c>
      <c r="AW156" s="12" t="s">
        <v>37</v>
      </c>
      <c r="AX156" s="12" t="s">
        <v>83</v>
      </c>
      <c r="AY156" s="185" t="s">
        <v>169</v>
      </c>
    </row>
    <row r="157" spans="1:65" s="2" customFormat="1" ht="6.95" customHeight="1">
      <c r="A157" s="32"/>
      <c r="B157" s="45"/>
      <c r="C157" s="46"/>
      <c r="D157" s="46"/>
      <c r="E157" s="46"/>
      <c r="F157" s="46"/>
      <c r="G157" s="46"/>
      <c r="H157" s="46"/>
      <c r="I157" s="46"/>
      <c r="J157" s="46"/>
      <c r="K157" s="46"/>
      <c r="L157" s="37"/>
      <c r="M157" s="32"/>
      <c r="O157" s="32"/>
      <c r="P157" s="32"/>
      <c r="Q157" s="32"/>
      <c r="R157" s="32"/>
      <c r="S157" s="32"/>
      <c r="T157" s="32"/>
      <c r="U157" s="32"/>
      <c r="V157" s="32"/>
      <c r="W157" s="32"/>
      <c r="X157" s="32"/>
      <c r="Y157" s="32"/>
      <c r="Z157" s="32"/>
      <c r="AA157" s="32"/>
      <c r="AB157" s="32"/>
      <c r="AC157" s="32"/>
      <c r="AD157" s="32"/>
      <c r="AE157" s="32"/>
    </row>
  </sheetData>
  <sheetProtection algorithmName="SHA-512" hashValue="lOQcm3i7mSxBhUxx/O47nEr8cD4py3WJQlEFWSbL0TnE6eBe1tQanJYOYErD9Jb837X1zREHYJTbwVZv45+rWw==" saltValue="n3vsMWmJqLPXEFdwP5jxW3Rsp/csN34cSemOhTSuXnIqM3wzsSJmOZp+LRaULS+dMtBSBlhroONYz6REdJ88Tw==" spinCount="100000" sheet="1" objects="1" scenarios="1" formatColumns="0" formatRows="0" autoFilter="0"/>
  <autoFilter ref="C87:K156"/>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89"/>
  <sheetViews>
    <sheetView showGridLines="0" topLeftCell="A72" workbookViewId="0">
      <selection activeCell="I93" sqref="I93"/>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0"/>
      <c r="M2" s="250"/>
      <c r="N2" s="250"/>
      <c r="O2" s="250"/>
      <c r="P2" s="250"/>
      <c r="Q2" s="250"/>
      <c r="R2" s="250"/>
      <c r="S2" s="250"/>
      <c r="T2" s="250"/>
      <c r="U2" s="250"/>
      <c r="V2" s="250"/>
      <c r="AT2" s="15" t="s">
        <v>93</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135</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26.25" hidden="1" customHeight="1">
      <c r="B7" s="18"/>
      <c r="E7" s="267" t="str">
        <f>'Rekapitulace stavby'!K6</f>
        <v>Oprava kolejí a výhybek v úseku Veselí nad Lužnicí - J. Hradec na trati Veselí nad Lužnicí - H. Cerekev</v>
      </c>
      <c r="F7" s="268"/>
      <c r="G7" s="268"/>
      <c r="H7" s="268"/>
      <c r="L7" s="18"/>
    </row>
    <row r="8" spans="1:46" s="1" customFormat="1" ht="12" hidden="1" customHeight="1">
      <c r="B8" s="18"/>
      <c r="D8" s="110" t="s">
        <v>136</v>
      </c>
      <c r="L8" s="18"/>
    </row>
    <row r="9" spans="1:46" s="2" customFormat="1" ht="16.5" hidden="1" customHeight="1">
      <c r="A9" s="32"/>
      <c r="B9" s="37"/>
      <c r="C9" s="32"/>
      <c r="D9" s="32"/>
      <c r="E9" s="267" t="s">
        <v>137</v>
      </c>
      <c r="F9" s="269"/>
      <c r="G9" s="269"/>
      <c r="H9" s="269"/>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138</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0" t="s">
        <v>310</v>
      </c>
      <c r="F11" s="269"/>
      <c r="G11" s="269"/>
      <c r="H11" s="269"/>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140</v>
      </c>
      <c r="G14" s="32"/>
      <c r="H14" s="32"/>
      <c r="I14" s="110" t="s">
        <v>24</v>
      </c>
      <c r="J14" s="112" t="str">
        <f>'Rekapitulace stavby'!AN8</f>
        <v>29. 4. 2021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141</v>
      </c>
      <c r="F17" s="32"/>
      <c r="G17" s="32"/>
      <c r="H17" s="32"/>
      <c r="I17" s="110" t="s">
        <v>30</v>
      </c>
      <c r="J17" s="101" t="s">
        <v>142</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1" t="str">
        <f>'Rekapitulace stavby'!E14</f>
        <v>Vyplň údaj</v>
      </c>
      <c r="F20" s="272"/>
      <c r="G20" s="272"/>
      <c r="H20" s="272"/>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3" t="s">
        <v>35</v>
      </c>
      <c r="F29" s="273"/>
      <c r="G29" s="273"/>
      <c r="H29" s="273"/>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ROUND(J85,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ROUND((SUM(BE85:BE88)),  2)</f>
        <v>0</v>
      </c>
      <c r="G35" s="32"/>
      <c r="H35" s="32"/>
      <c r="I35" s="122">
        <v>0.21</v>
      </c>
      <c r="J35" s="121">
        <f>ROUND(((SUM(BE85:BE88))*I35),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ROUND((SUM(BF85:BF88)),  2)</f>
        <v>0</v>
      </c>
      <c r="G36" s="32"/>
      <c r="H36" s="32"/>
      <c r="I36" s="122">
        <v>0.15</v>
      </c>
      <c r="J36" s="121">
        <f>ROUND(((SUM(BF85:BF88))*I36),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ROUND((SUM(BG85:BG88)),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ROUND((SUM(BH85:BH88)),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ROUND((SUM(BI85:BI88)),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143</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26.25" hidden="1" customHeight="1">
      <c r="A50" s="32"/>
      <c r="B50" s="33"/>
      <c r="C50" s="34"/>
      <c r="D50" s="34"/>
      <c r="E50" s="274" t="str">
        <f>E7</f>
        <v>Oprava kolejí a výhybek v úseku Veselí nad Lužnicí - J. Hradec na trati Veselí nad Lužnicí - H. Cerekev</v>
      </c>
      <c r="F50" s="275"/>
      <c r="G50" s="275"/>
      <c r="H50" s="275"/>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136</v>
      </c>
      <c r="D51" s="20"/>
      <c r="E51" s="20"/>
      <c r="F51" s="20"/>
      <c r="G51" s="20"/>
      <c r="H51" s="20"/>
      <c r="I51" s="20"/>
      <c r="J51" s="20"/>
      <c r="K51" s="20"/>
      <c r="L51" s="18"/>
    </row>
    <row r="52" spans="1:47" s="2" customFormat="1" ht="16.5" hidden="1" customHeight="1">
      <c r="A52" s="32"/>
      <c r="B52" s="33"/>
      <c r="C52" s="34"/>
      <c r="D52" s="34"/>
      <c r="E52" s="274" t="s">
        <v>137</v>
      </c>
      <c r="F52" s="276"/>
      <c r="G52" s="276"/>
      <c r="H52" s="276"/>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138</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28" t="str">
        <f>E11</f>
        <v>SO 01.2 - Materíál dodávaný zadavatelem - NEOCEŇOVAT!</v>
      </c>
      <c r="F54" s="276"/>
      <c r="G54" s="276"/>
      <c r="H54" s="276"/>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225 dle JŘ, TÚ Doňov - K. Řečice</v>
      </c>
      <c r="G56" s="34"/>
      <c r="H56" s="34"/>
      <c r="I56" s="27" t="s">
        <v>24</v>
      </c>
      <c r="J56" s="57" t="str">
        <f>IF(J14="","",J14)</f>
        <v>29. 4. 2021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144</v>
      </c>
      <c r="D61" s="135"/>
      <c r="E61" s="135"/>
      <c r="F61" s="135"/>
      <c r="G61" s="135"/>
      <c r="H61" s="135"/>
      <c r="I61" s="135"/>
      <c r="J61" s="136" t="s">
        <v>145</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J85</f>
        <v>0</v>
      </c>
      <c r="K63" s="34"/>
      <c r="L63" s="111"/>
      <c r="S63" s="32"/>
      <c r="T63" s="32"/>
      <c r="U63" s="32"/>
      <c r="V63" s="32"/>
      <c r="W63" s="32"/>
      <c r="X63" s="32"/>
      <c r="Y63" s="32"/>
      <c r="Z63" s="32"/>
      <c r="AA63" s="32"/>
      <c r="AB63" s="32"/>
      <c r="AC63" s="32"/>
      <c r="AD63" s="32"/>
      <c r="AE63" s="32"/>
      <c r="AU63" s="15" t="s">
        <v>146</v>
      </c>
    </row>
    <row r="64" spans="1:47" s="2" customFormat="1" ht="21.75" hidden="1" customHeight="1">
      <c r="A64" s="32"/>
      <c r="B64" s="33"/>
      <c r="C64" s="34"/>
      <c r="D64" s="34"/>
      <c r="E64" s="34"/>
      <c r="F64" s="34"/>
      <c r="G64" s="34"/>
      <c r="H64" s="34"/>
      <c r="I64" s="34"/>
      <c r="J64" s="34"/>
      <c r="K64" s="34"/>
      <c r="L64" s="111"/>
      <c r="S64" s="32"/>
      <c r="T64" s="32"/>
      <c r="U64" s="32"/>
      <c r="V64" s="32"/>
      <c r="W64" s="32"/>
      <c r="X64" s="32"/>
      <c r="Y64" s="32"/>
      <c r="Z64" s="32"/>
      <c r="AA64" s="32"/>
      <c r="AB64" s="32"/>
      <c r="AC64" s="32"/>
      <c r="AD64" s="32"/>
      <c r="AE64" s="32"/>
    </row>
    <row r="65" spans="1:31" s="2" customFormat="1" ht="6.95" hidden="1" customHeight="1">
      <c r="A65" s="32"/>
      <c r="B65" s="45"/>
      <c r="C65" s="46"/>
      <c r="D65" s="46"/>
      <c r="E65" s="46"/>
      <c r="F65" s="46"/>
      <c r="G65" s="46"/>
      <c r="H65" s="46"/>
      <c r="I65" s="46"/>
      <c r="J65" s="46"/>
      <c r="K65" s="46"/>
      <c r="L65" s="111"/>
      <c r="S65" s="32"/>
      <c r="T65" s="32"/>
      <c r="U65" s="32"/>
      <c r="V65" s="32"/>
      <c r="W65" s="32"/>
      <c r="X65" s="32"/>
      <c r="Y65" s="32"/>
      <c r="Z65" s="32"/>
      <c r="AA65" s="32"/>
      <c r="AB65" s="32"/>
      <c r="AC65" s="32"/>
      <c r="AD65" s="32"/>
      <c r="AE65" s="32"/>
    </row>
    <row r="66" spans="1:31" ht="11.25" hidden="1"/>
    <row r="67" spans="1:31" ht="11.25" hidden="1"/>
    <row r="68" spans="1:31" ht="11.25" hidden="1"/>
    <row r="69" spans="1:31" s="2" customFormat="1" ht="6.95" customHeight="1">
      <c r="A69" s="32"/>
      <c r="B69" s="47"/>
      <c r="C69" s="48"/>
      <c r="D69" s="48"/>
      <c r="E69" s="48"/>
      <c r="F69" s="48"/>
      <c r="G69" s="48"/>
      <c r="H69" s="48"/>
      <c r="I69" s="48"/>
      <c r="J69" s="48"/>
      <c r="K69" s="48"/>
      <c r="L69" s="111"/>
      <c r="S69" s="32"/>
      <c r="T69" s="32"/>
      <c r="U69" s="32"/>
      <c r="V69" s="32"/>
      <c r="W69" s="32"/>
      <c r="X69" s="32"/>
      <c r="Y69" s="32"/>
      <c r="Z69" s="32"/>
      <c r="AA69" s="32"/>
      <c r="AB69" s="32"/>
      <c r="AC69" s="32"/>
      <c r="AD69" s="32"/>
      <c r="AE69" s="32"/>
    </row>
    <row r="70" spans="1:31" s="2" customFormat="1" ht="24.95" customHeight="1">
      <c r="A70" s="32"/>
      <c r="B70" s="33"/>
      <c r="C70" s="21" t="s">
        <v>150</v>
      </c>
      <c r="D70" s="34"/>
      <c r="E70" s="34"/>
      <c r="F70" s="34"/>
      <c r="G70" s="34"/>
      <c r="H70" s="34"/>
      <c r="I70" s="34"/>
      <c r="J70" s="34"/>
      <c r="K70" s="34"/>
      <c r="L70" s="111"/>
      <c r="S70" s="32"/>
      <c r="T70" s="32"/>
      <c r="U70" s="32"/>
      <c r="V70" s="32"/>
      <c r="W70" s="32"/>
      <c r="X70" s="32"/>
      <c r="Y70" s="32"/>
      <c r="Z70" s="32"/>
      <c r="AA70" s="32"/>
      <c r="AB70" s="32"/>
      <c r="AC70" s="32"/>
      <c r="AD70" s="32"/>
      <c r="AE70" s="32"/>
    </row>
    <row r="71" spans="1:31" s="2" customFormat="1" ht="6.95" customHeight="1">
      <c r="A71" s="32"/>
      <c r="B71" s="33"/>
      <c r="C71" s="34"/>
      <c r="D71" s="34"/>
      <c r="E71" s="34"/>
      <c r="F71" s="34"/>
      <c r="G71" s="34"/>
      <c r="H71" s="34"/>
      <c r="I71" s="34"/>
      <c r="J71" s="34"/>
      <c r="K71" s="34"/>
      <c r="L71" s="111"/>
      <c r="S71" s="32"/>
      <c r="T71" s="32"/>
      <c r="U71" s="32"/>
      <c r="V71" s="32"/>
      <c r="W71" s="32"/>
      <c r="X71" s="32"/>
      <c r="Y71" s="32"/>
      <c r="Z71" s="32"/>
      <c r="AA71" s="32"/>
      <c r="AB71" s="32"/>
      <c r="AC71" s="32"/>
      <c r="AD71" s="32"/>
      <c r="AE71" s="32"/>
    </row>
    <row r="72" spans="1:31" s="2" customFormat="1" ht="12" customHeight="1">
      <c r="A72" s="32"/>
      <c r="B72" s="33"/>
      <c r="C72" s="27" t="s">
        <v>16</v>
      </c>
      <c r="D72" s="34"/>
      <c r="E72" s="34"/>
      <c r="F72" s="34"/>
      <c r="G72" s="34"/>
      <c r="H72" s="34"/>
      <c r="I72" s="34"/>
      <c r="J72" s="34"/>
      <c r="K72" s="34"/>
      <c r="L72" s="111"/>
      <c r="S72" s="32"/>
      <c r="T72" s="32"/>
      <c r="U72" s="32"/>
      <c r="V72" s="32"/>
      <c r="W72" s="32"/>
      <c r="X72" s="32"/>
      <c r="Y72" s="32"/>
      <c r="Z72" s="32"/>
      <c r="AA72" s="32"/>
      <c r="AB72" s="32"/>
      <c r="AC72" s="32"/>
      <c r="AD72" s="32"/>
      <c r="AE72" s="32"/>
    </row>
    <row r="73" spans="1:31" s="2" customFormat="1" ht="26.25" customHeight="1">
      <c r="A73" s="32"/>
      <c r="B73" s="33"/>
      <c r="C73" s="34"/>
      <c r="D73" s="34"/>
      <c r="E73" s="274" t="str">
        <f>E7</f>
        <v>Oprava kolejí a výhybek v úseku Veselí nad Lužnicí - J. Hradec na trati Veselí nad Lužnicí - H. Cerekev</v>
      </c>
      <c r="F73" s="275"/>
      <c r="G73" s="275"/>
      <c r="H73" s="275"/>
      <c r="I73" s="34"/>
      <c r="J73" s="34"/>
      <c r="K73" s="34"/>
      <c r="L73" s="111"/>
      <c r="S73" s="32"/>
      <c r="T73" s="32"/>
      <c r="U73" s="32"/>
      <c r="V73" s="32"/>
      <c r="W73" s="32"/>
      <c r="X73" s="32"/>
      <c r="Y73" s="32"/>
      <c r="Z73" s="32"/>
      <c r="AA73" s="32"/>
      <c r="AB73" s="32"/>
      <c r="AC73" s="32"/>
      <c r="AD73" s="32"/>
      <c r="AE73" s="32"/>
    </row>
    <row r="74" spans="1:31" s="1" customFormat="1" ht="12" customHeight="1">
      <c r="B74" s="19"/>
      <c r="C74" s="27" t="s">
        <v>136</v>
      </c>
      <c r="D74" s="20"/>
      <c r="E74" s="20"/>
      <c r="F74" s="20"/>
      <c r="G74" s="20"/>
      <c r="H74" s="20"/>
      <c r="I74" s="20"/>
      <c r="J74" s="20"/>
      <c r="K74" s="20"/>
      <c r="L74" s="18"/>
    </row>
    <row r="75" spans="1:31" s="2" customFormat="1" ht="16.5" customHeight="1">
      <c r="A75" s="32"/>
      <c r="B75" s="33"/>
      <c r="C75" s="34"/>
      <c r="D75" s="34"/>
      <c r="E75" s="274" t="s">
        <v>137</v>
      </c>
      <c r="F75" s="276"/>
      <c r="G75" s="276"/>
      <c r="H75" s="276"/>
      <c r="I75" s="34"/>
      <c r="J75" s="34"/>
      <c r="K75" s="34"/>
      <c r="L75" s="111"/>
      <c r="S75" s="32"/>
      <c r="T75" s="32"/>
      <c r="U75" s="32"/>
      <c r="V75" s="32"/>
      <c r="W75" s="32"/>
      <c r="X75" s="32"/>
      <c r="Y75" s="32"/>
      <c r="Z75" s="32"/>
      <c r="AA75" s="32"/>
      <c r="AB75" s="32"/>
      <c r="AC75" s="32"/>
      <c r="AD75" s="32"/>
      <c r="AE75" s="32"/>
    </row>
    <row r="76" spans="1:31" s="2" customFormat="1" ht="12" customHeight="1">
      <c r="A76" s="32"/>
      <c r="B76" s="33"/>
      <c r="C76" s="27" t="s">
        <v>138</v>
      </c>
      <c r="D76" s="34"/>
      <c r="E76" s="34"/>
      <c r="F76" s="34"/>
      <c r="G76" s="34"/>
      <c r="H76" s="34"/>
      <c r="I76" s="34"/>
      <c r="J76" s="34"/>
      <c r="K76" s="34"/>
      <c r="L76" s="111"/>
      <c r="S76" s="32"/>
      <c r="T76" s="32"/>
      <c r="U76" s="32"/>
      <c r="V76" s="32"/>
      <c r="W76" s="32"/>
      <c r="X76" s="32"/>
      <c r="Y76" s="32"/>
      <c r="Z76" s="32"/>
      <c r="AA76" s="32"/>
      <c r="AB76" s="32"/>
      <c r="AC76" s="32"/>
      <c r="AD76" s="32"/>
      <c r="AE76" s="32"/>
    </row>
    <row r="77" spans="1:31" s="2" customFormat="1" ht="16.5" customHeight="1">
      <c r="A77" s="32"/>
      <c r="B77" s="33"/>
      <c r="C77" s="34"/>
      <c r="D77" s="34"/>
      <c r="E77" s="228" t="str">
        <f>E11</f>
        <v>SO 01.2 - Materíál dodávaný zadavatelem - NEOCEŇOVAT!</v>
      </c>
      <c r="F77" s="276"/>
      <c r="G77" s="276"/>
      <c r="H77" s="276"/>
      <c r="I77" s="34"/>
      <c r="J77" s="34"/>
      <c r="K77" s="34"/>
      <c r="L77" s="111"/>
      <c r="S77" s="32"/>
      <c r="T77" s="32"/>
      <c r="U77" s="32"/>
      <c r="V77" s="32"/>
      <c r="W77" s="32"/>
      <c r="X77" s="32"/>
      <c r="Y77" s="32"/>
      <c r="Z77" s="32"/>
      <c r="AA77" s="32"/>
      <c r="AB77" s="32"/>
      <c r="AC77" s="32"/>
      <c r="AD77" s="32"/>
      <c r="AE77" s="32"/>
    </row>
    <row r="78" spans="1:31" s="2" customFormat="1" ht="6.95" customHeight="1">
      <c r="A78" s="32"/>
      <c r="B78" s="33"/>
      <c r="C78" s="34"/>
      <c r="D78" s="34"/>
      <c r="E78" s="34"/>
      <c r="F78" s="34"/>
      <c r="G78" s="34"/>
      <c r="H78" s="34"/>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22</v>
      </c>
      <c r="D79" s="34"/>
      <c r="E79" s="34"/>
      <c r="F79" s="25" t="str">
        <f>F14</f>
        <v>trať 225 dle JŘ, TÚ Doňov - K. Řečice</v>
      </c>
      <c r="G79" s="34"/>
      <c r="H79" s="34"/>
      <c r="I79" s="27" t="s">
        <v>24</v>
      </c>
      <c r="J79" s="57" t="str">
        <f>IF(J14="","",J14)</f>
        <v>29. 4. 2021</v>
      </c>
      <c r="K79" s="34"/>
      <c r="L79" s="111"/>
      <c r="S79" s="32"/>
      <c r="T79" s="32"/>
      <c r="U79" s="32"/>
      <c r="V79" s="32"/>
      <c r="W79" s="32"/>
      <c r="X79" s="32"/>
      <c r="Y79" s="32"/>
      <c r="Z79" s="32"/>
      <c r="AA79" s="32"/>
      <c r="AB79" s="32"/>
      <c r="AC79" s="32"/>
      <c r="AD79" s="32"/>
      <c r="AE79" s="32"/>
    </row>
    <row r="80" spans="1:31" s="2" customFormat="1" ht="6.95" customHeight="1">
      <c r="A80" s="32"/>
      <c r="B80" s="33"/>
      <c r="C80" s="34"/>
      <c r="D80" s="34"/>
      <c r="E80" s="34"/>
      <c r="F80" s="34"/>
      <c r="G80" s="34"/>
      <c r="H80" s="34"/>
      <c r="I80" s="34"/>
      <c r="J80" s="34"/>
      <c r="K80" s="34"/>
      <c r="L80" s="111"/>
      <c r="S80" s="32"/>
      <c r="T80" s="32"/>
      <c r="U80" s="32"/>
      <c r="V80" s="32"/>
      <c r="W80" s="32"/>
      <c r="X80" s="32"/>
      <c r="Y80" s="32"/>
      <c r="Z80" s="32"/>
      <c r="AA80" s="32"/>
      <c r="AB80" s="32"/>
      <c r="AC80" s="32"/>
      <c r="AD80" s="32"/>
      <c r="AE80" s="32"/>
    </row>
    <row r="81" spans="1:65" s="2" customFormat="1" ht="15.2" customHeight="1">
      <c r="A81" s="32"/>
      <c r="B81" s="33"/>
      <c r="C81" s="27" t="s">
        <v>26</v>
      </c>
      <c r="D81" s="34"/>
      <c r="E81" s="34"/>
      <c r="F81" s="25" t="str">
        <f>E17</f>
        <v xml:space="preserve">Správa železnic, s. o., OŘ Plzeň </v>
      </c>
      <c r="G81" s="34"/>
      <c r="H81" s="34"/>
      <c r="I81" s="27" t="s">
        <v>34</v>
      </c>
      <c r="J81" s="30" t="str">
        <f>E23</f>
        <v xml:space="preserve"> </v>
      </c>
      <c r="K81" s="34"/>
      <c r="L81" s="111"/>
      <c r="S81" s="32"/>
      <c r="T81" s="32"/>
      <c r="U81" s="32"/>
      <c r="V81" s="32"/>
      <c r="W81" s="32"/>
      <c r="X81" s="32"/>
      <c r="Y81" s="32"/>
      <c r="Z81" s="32"/>
      <c r="AA81" s="32"/>
      <c r="AB81" s="32"/>
      <c r="AC81" s="32"/>
      <c r="AD81" s="32"/>
      <c r="AE81" s="32"/>
    </row>
    <row r="82" spans="1:65" s="2" customFormat="1" ht="15.2" customHeight="1">
      <c r="A82" s="32"/>
      <c r="B82" s="33"/>
      <c r="C82" s="27" t="s">
        <v>32</v>
      </c>
      <c r="D82" s="34"/>
      <c r="E82" s="34"/>
      <c r="F82" s="25" t="str">
        <f>IF(E20="","",E20)</f>
        <v>Vyplň údaj</v>
      </c>
      <c r="G82" s="34"/>
      <c r="H82" s="34"/>
      <c r="I82" s="27" t="s">
        <v>38</v>
      </c>
      <c r="J82" s="30" t="str">
        <f>E26</f>
        <v>Libor Brabenec</v>
      </c>
      <c r="K82" s="34"/>
      <c r="L82" s="111"/>
      <c r="S82" s="32"/>
      <c r="T82" s="32"/>
      <c r="U82" s="32"/>
      <c r="V82" s="32"/>
      <c r="W82" s="32"/>
      <c r="X82" s="32"/>
      <c r="Y82" s="32"/>
      <c r="Z82" s="32"/>
      <c r="AA82" s="32"/>
      <c r="AB82" s="32"/>
      <c r="AC82" s="32"/>
      <c r="AD82" s="32"/>
      <c r="AE82" s="32"/>
    </row>
    <row r="83" spans="1:65" s="2" customFormat="1" ht="10.3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11" customFormat="1" ht="29.25" customHeight="1">
      <c r="A84" s="149"/>
      <c r="B84" s="150"/>
      <c r="C84" s="151" t="s">
        <v>151</v>
      </c>
      <c r="D84" s="152" t="s">
        <v>61</v>
      </c>
      <c r="E84" s="152" t="s">
        <v>57</v>
      </c>
      <c r="F84" s="152" t="s">
        <v>58</v>
      </c>
      <c r="G84" s="152" t="s">
        <v>152</v>
      </c>
      <c r="H84" s="152" t="s">
        <v>153</v>
      </c>
      <c r="I84" s="152" t="s">
        <v>154</v>
      </c>
      <c r="J84" s="152" t="s">
        <v>145</v>
      </c>
      <c r="K84" s="153" t="s">
        <v>155</v>
      </c>
      <c r="L84" s="154"/>
      <c r="M84" s="66" t="s">
        <v>35</v>
      </c>
      <c r="N84" s="67" t="s">
        <v>46</v>
      </c>
      <c r="O84" s="67" t="s">
        <v>156</v>
      </c>
      <c r="P84" s="67" t="s">
        <v>157</v>
      </c>
      <c r="Q84" s="67" t="s">
        <v>158</v>
      </c>
      <c r="R84" s="67" t="s">
        <v>159</v>
      </c>
      <c r="S84" s="67" t="s">
        <v>160</v>
      </c>
      <c r="T84" s="68" t="s">
        <v>161</v>
      </c>
      <c r="U84" s="149"/>
      <c r="V84" s="149"/>
      <c r="W84" s="149"/>
      <c r="X84" s="149"/>
      <c r="Y84" s="149"/>
      <c r="Z84" s="149"/>
      <c r="AA84" s="149"/>
      <c r="AB84" s="149"/>
      <c r="AC84" s="149"/>
      <c r="AD84" s="149"/>
      <c r="AE84" s="149"/>
    </row>
    <row r="85" spans="1:65" s="2" customFormat="1" ht="22.9" customHeight="1">
      <c r="A85" s="32"/>
      <c r="B85" s="33"/>
      <c r="C85" s="73" t="s">
        <v>162</v>
      </c>
      <c r="D85" s="34"/>
      <c r="E85" s="34"/>
      <c r="F85" s="34"/>
      <c r="G85" s="34"/>
      <c r="H85" s="34"/>
      <c r="I85" s="34"/>
      <c r="J85" s="155">
        <f>BK85</f>
        <v>0</v>
      </c>
      <c r="K85" s="34"/>
      <c r="L85" s="37"/>
      <c r="M85" s="69"/>
      <c r="N85" s="156"/>
      <c r="O85" s="70"/>
      <c r="P85" s="157">
        <f>SUM(P86:P88)</f>
        <v>0</v>
      </c>
      <c r="Q85" s="70"/>
      <c r="R85" s="157">
        <f>SUM(R86:R88)</f>
        <v>59.268000000000001</v>
      </c>
      <c r="S85" s="70"/>
      <c r="T85" s="158">
        <f>SUM(T86:T88)</f>
        <v>0</v>
      </c>
      <c r="U85" s="32"/>
      <c r="V85" s="32"/>
      <c r="W85" s="32"/>
      <c r="X85" s="32"/>
      <c r="Y85" s="32"/>
      <c r="Z85" s="32"/>
      <c r="AA85" s="32"/>
      <c r="AB85" s="32"/>
      <c r="AC85" s="32"/>
      <c r="AD85" s="32"/>
      <c r="AE85" s="32"/>
      <c r="AT85" s="15" t="s">
        <v>75</v>
      </c>
      <c r="AU85" s="15" t="s">
        <v>146</v>
      </c>
      <c r="BK85" s="159">
        <f>SUM(BK86:BK88)</f>
        <v>0</v>
      </c>
    </row>
    <row r="86" spans="1:65" s="2" customFormat="1" ht="16.5" customHeight="1">
      <c r="A86" s="32"/>
      <c r="B86" s="33"/>
      <c r="C86" s="160" t="s">
        <v>83</v>
      </c>
      <c r="D86" s="160" t="s">
        <v>163</v>
      </c>
      <c r="E86" s="161" t="s">
        <v>311</v>
      </c>
      <c r="F86" s="162" t="s">
        <v>312</v>
      </c>
      <c r="G86" s="163" t="s">
        <v>166</v>
      </c>
      <c r="H86" s="164">
        <v>16</v>
      </c>
      <c r="I86" s="277">
        <v>0</v>
      </c>
      <c r="J86" s="166">
        <f>ROUND(I86*H86,2)</f>
        <v>0</v>
      </c>
      <c r="K86" s="162" t="s">
        <v>167</v>
      </c>
      <c r="L86" s="167"/>
      <c r="M86" s="168" t="s">
        <v>35</v>
      </c>
      <c r="N86" s="169" t="s">
        <v>47</v>
      </c>
      <c r="O86" s="62"/>
      <c r="P86" s="170">
        <f>O86*H86</f>
        <v>0</v>
      </c>
      <c r="Q86" s="170">
        <v>3.70425</v>
      </c>
      <c r="R86" s="170">
        <f>Q86*H86</f>
        <v>59.268000000000001</v>
      </c>
      <c r="S86" s="170">
        <v>0</v>
      </c>
      <c r="T86" s="171">
        <f>S86*H86</f>
        <v>0</v>
      </c>
      <c r="U86" s="32"/>
      <c r="V86" s="32"/>
      <c r="W86" s="32"/>
      <c r="X86" s="32"/>
      <c r="Y86" s="32"/>
      <c r="Z86" s="32"/>
      <c r="AA86" s="32"/>
      <c r="AB86" s="32"/>
      <c r="AC86" s="32"/>
      <c r="AD86" s="32"/>
      <c r="AE86" s="32"/>
      <c r="AR86" s="172" t="s">
        <v>168</v>
      </c>
      <c r="AT86" s="172" t="s">
        <v>163</v>
      </c>
      <c r="AU86" s="172" t="s">
        <v>76</v>
      </c>
      <c r="AY86" s="15" t="s">
        <v>169</v>
      </c>
      <c r="BE86" s="173">
        <f>IF(N86="základní",J86,0)</f>
        <v>0</v>
      </c>
      <c r="BF86" s="173">
        <f>IF(N86="snížená",J86,0)</f>
        <v>0</v>
      </c>
      <c r="BG86" s="173">
        <f>IF(N86="zákl. přenesená",J86,0)</f>
        <v>0</v>
      </c>
      <c r="BH86" s="173">
        <f>IF(N86="sníž. přenesená",J86,0)</f>
        <v>0</v>
      </c>
      <c r="BI86" s="173">
        <f>IF(N86="nulová",J86,0)</f>
        <v>0</v>
      </c>
      <c r="BJ86" s="15" t="s">
        <v>83</v>
      </c>
      <c r="BK86" s="173">
        <f>ROUND(I86*H86,2)</f>
        <v>0</v>
      </c>
      <c r="BL86" s="15" t="s">
        <v>170</v>
      </c>
      <c r="BM86" s="172" t="s">
        <v>313</v>
      </c>
    </row>
    <row r="87" spans="1:65" s="2" customFormat="1" ht="68.25">
      <c r="A87" s="32"/>
      <c r="B87" s="33"/>
      <c r="C87" s="34"/>
      <c r="D87" s="176" t="s">
        <v>183</v>
      </c>
      <c r="E87" s="34"/>
      <c r="F87" s="186" t="s">
        <v>314</v>
      </c>
      <c r="G87" s="34"/>
      <c r="H87" s="34"/>
      <c r="I87" s="187"/>
      <c r="J87" s="34"/>
      <c r="K87" s="34"/>
      <c r="L87" s="37"/>
      <c r="M87" s="188"/>
      <c r="N87" s="189"/>
      <c r="O87" s="62"/>
      <c r="P87" s="62"/>
      <c r="Q87" s="62"/>
      <c r="R87" s="62"/>
      <c r="S87" s="62"/>
      <c r="T87" s="63"/>
      <c r="U87" s="32"/>
      <c r="V87" s="32"/>
      <c r="W87" s="32"/>
      <c r="X87" s="32"/>
      <c r="Y87" s="32"/>
      <c r="Z87" s="32"/>
      <c r="AA87" s="32"/>
      <c r="AB87" s="32"/>
      <c r="AC87" s="32"/>
      <c r="AD87" s="32"/>
      <c r="AE87" s="32"/>
      <c r="AT87" s="15" t="s">
        <v>183</v>
      </c>
      <c r="AU87" s="15" t="s">
        <v>76</v>
      </c>
    </row>
    <row r="88" spans="1:65" s="12" customFormat="1" ht="11.25">
      <c r="B88" s="174"/>
      <c r="C88" s="175"/>
      <c r="D88" s="176" t="s">
        <v>172</v>
      </c>
      <c r="E88" s="177" t="s">
        <v>35</v>
      </c>
      <c r="F88" s="178" t="s">
        <v>315</v>
      </c>
      <c r="G88" s="175"/>
      <c r="H88" s="179">
        <v>16</v>
      </c>
      <c r="I88" s="180"/>
      <c r="J88" s="175"/>
      <c r="K88" s="175"/>
      <c r="L88" s="181"/>
      <c r="M88" s="215"/>
      <c r="N88" s="216"/>
      <c r="O88" s="216"/>
      <c r="P88" s="216"/>
      <c r="Q88" s="216"/>
      <c r="R88" s="216"/>
      <c r="S88" s="216"/>
      <c r="T88" s="217"/>
      <c r="AT88" s="185" t="s">
        <v>172</v>
      </c>
      <c r="AU88" s="185" t="s">
        <v>76</v>
      </c>
      <c r="AV88" s="12" t="s">
        <v>85</v>
      </c>
      <c r="AW88" s="12" t="s">
        <v>37</v>
      </c>
      <c r="AX88" s="12" t="s">
        <v>83</v>
      </c>
      <c r="AY88" s="185" t="s">
        <v>169</v>
      </c>
    </row>
    <row r="89" spans="1:65" s="2" customFormat="1" ht="6.95" customHeight="1">
      <c r="A89" s="32"/>
      <c r="B89" s="45"/>
      <c r="C89" s="46"/>
      <c r="D89" s="46"/>
      <c r="E89" s="46"/>
      <c r="F89" s="46"/>
      <c r="G89" s="46"/>
      <c r="H89" s="46"/>
      <c r="I89" s="46"/>
      <c r="J89" s="46"/>
      <c r="K89" s="46"/>
      <c r="L89" s="37"/>
      <c r="M89" s="32"/>
      <c r="O89" s="32"/>
      <c r="P89" s="32"/>
      <c r="Q89" s="32"/>
      <c r="R89" s="32"/>
      <c r="S89" s="32"/>
      <c r="T89" s="32"/>
      <c r="U89" s="32"/>
      <c r="V89" s="32"/>
      <c r="W89" s="32"/>
      <c r="X89" s="32"/>
      <c r="Y89" s="32"/>
      <c r="Z89" s="32"/>
      <c r="AA89" s="32"/>
      <c r="AB89" s="32"/>
      <c r="AC89" s="32"/>
      <c r="AD89" s="32"/>
      <c r="AE89" s="32"/>
    </row>
  </sheetData>
  <sheetProtection algorithmName="SHA-512" hashValue="TIBBoFmyf93kxnLkLrkw+J660Bf7Ks8pwhdGI4lG7flNduTvN3/eaEgzCAfuRq3tE1dBmvNBouMHWjkIeFWXIQ==" saltValue="dBfCw71uepYaD8U7447xdk6xMDPVtjEW9zFemoe3wDHUBtuxlNm+S0d6kFtEJ5Ji/ZJn6uxb9/CLJfiiIm7agg==" spinCount="100000" sheet="1" objects="1" scenarios="1" formatColumns="0" formatRows="0" autoFilter="0"/>
  <autoFilter ref="C84:K88"/>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0"/>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0"/>
      <c r="M2" s="250"/>
      <c r="N2" s="250"/>
      <c r="O2" s="250"/>
      <c r="P2" s="250"/>
      <c r="Q2" s="250"/>
      <c r="R2" s="250"/>
      <c r="S2" s="250"/>
      <c r="T2" s="250"/>
      <c r="U2" s="250"/>
      <c r="V2" s="250"/>
      <c r="AT2" s="15" t="s">
        <v>98</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135</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26.25" hidden="1" customHeight="1">
      <c r="B7" s="18"/>
      <c r="E7" s="267" t="str">
        <f>'Rekapitulace stavby'!K6</f>
        <v>Oprava kolejí a výhybek v úseku Veselí nad Lužnicí - J. Hradec na trati Veselí nad Lužnicí - H. Cerekev</v>
      </c>
      <c r="F7" s="268"/>
      <c r="G7" s="268"/>
      <c r="H7" s="268"/>
      <c r="L7" s="18"/>
    </row>
    <row r="8" spans="1:46" s="1" customFormat="1" ht="12" hidden="1" customHeight="1">
      <c r="B8" s="18"/>
      <c r="D8" s="110" t="s">
        <v>136</v>
      </c>
      <c r="L8" s="18"/>
    </row>
    <row r="9" spans="1:46" s="2" customFormat="1" ht="16.5" hidden="1" customHeight="1">
      <c r="A9" s="32"/>
      <c r="B9" s="37"/>
      <c r="C9" s="32"/>
      <c r="D9" s="32"/>
      <c r="E9" s="267" t="s">
        <v>316</v>
      </c>
      <c r="F9" s="269"/>
      <c r="G9" s="269"/>
      <c r="H9" s="269"/>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138</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0" t="s">
        <v>317</v>
      </c>
      <c r="F11" s="269"/>
      <c r="G11" s="269"/>
      <c r="H11" s="269"/>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140</v>
      </c>
      <c r="G14" s="32"/>
      <c r="H14" s="32"/>
      <c r="I14" s="110" t="s">
        <v>24</v>
      </c>
      <c r="J14" s="112" t="str">
        <f>'Rekapitulace stavby'!AN8</f>
        <v>29. 4. 2021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141</v>
      </c>
      <c r="F17" s="32"/>
      <c r="G17" s="32"/>
      <c r="H17" s="32"/>
      <c r="I17" s="110" t="s">
        <v>30</v>
      </c>
      <c r="J17" s="101" t="s">
        <v>142</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1" t="str">
        <f>'Rekapitulace stavby'!E14</f>
        <v>Vyplň údaj</v>
      </c>
      <c r="F20" s="272"/>
      <c r="G20" s="272"/>
      <c r="H20" s="272"/>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3" t="s">
        <v>35</v>
      </c>
      <c r="F29" s="273"/>
      <c r="G29" s="273"/>
      <c r="H29" s="273"/>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ROUND(J88,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ROUND((SUM(BE88:BE199)),  2)</f>
        <v>0</v>
      </c>
      <c r="G35" s="32"/>
      <c r="H35" s="32"/>
      <c r="I35" s="122">
        <v>0.21</v>
      </c>
      <c r="J35" s="121">
        <f>ROUND(((SUM(BE88:BE199))*I35),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ROUND((SUM(BF88:BF199)),  2)</f>
        <v>0</v>
      </c>
      <c r="G36" s="32"/>
      <c r="H36" s="32"/>
      <c r="I36" s="122">
        <v>0.15</v>
      </c>
      <c r="J36" s="121">
        <f>ROUND(((SUM(BF88:BF199))*I36),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ROUND((SUM(BG88:BG199)),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ROUND((SUM(BH88:BH199)),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ROUND((SUM(BI88:BI199)),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143</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26.25" hidden="1" customHeight="1">
      <c r="A50" s="32"/>
      <c r="B50" s="33"/>
      <c r="C50" s="34"/>
      <c r="D50" s="34"/>
      <c r="E50" s="274" t="str">
        <f>E7</f>
        <v>Oprava kolejí a výhybek v úseku Veselí nad Lužnicí - J. Hradec na trati Veselí nad Lužnicí - H. Cerekev</v>
      </c>
      <c r="F50" s="275"/>
      <c r="G50" s="275"/>
      <c r="H50" s="275"/>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136</v>
      </c>
      <c r="D51" s="20"/>
      <c r="E51" s="20"/>
      <c r="F51" s="20"/>
      <c r="G51" s="20"/>
      <c r="H51" s="20"/>
      <c r="I51" s="20"/>
      <c r="J51" s="20"/>
      <c r="K51" s="20"/>
      <c r="L51" s="18"/>
    </row>
    <row r="52" spans="1:47" s="2" customFormat="1" ht="16.5" hidden="1" customHeight="1">
      <c r="A52" s="32"/>
      <c r="B52" s="33"/>
      <c r="C52" s="34"/>
      <c r="D52" s="34"/>
      <c r="E52" s="274" t="s">
        <v>316</v>
      </c>
      <c r="F52" s="276"/>
      <c r="G52" s="276"/>
      <c r="H52" s="276"/>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138</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28" t="str">
        <f>E11</f>
        <v>SO 02.1 - Železniční svršek</v>
      </c>
      <c r="F54" s="276"/>
      <c r="G54" s="276"/>
      <c r="H54" s="276"/>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225 dle JŘ, TÚ Doňov - K. Řečice</v>
      </c>
      <c r="G56" s="34"/>
      <c r="H56" s="34"/>
      <c r="I56" s="27" t="s">
        <v>24</v>
      </c>
      <c r="J56" s="57" t="str">
        <f>IF(J14="","",J14)</f>
        <v>29. 4. 2021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144</v>
      </c>
      <c r="D61" s="135"/>
      <c r="E61" s="135"/>
      <c r="F61" s="135"/>
      <c r="G61" s="135"/>
      <c r="H61" s="135"/>
      <c r="I61" s="135"/>
      <c r="J61" s="136" t="s">
        <v>145</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J88</f>
        <v>0</v>
      </c>
      <c r="K63" s="34"/>
      <c r="L63" s="111"/>
      <c r="S63" s="32"/>
      <c r="T63" s="32"/>
      <c r="U63" s="32"/>
      <c r="V63" s="32"/>
      <c r="W63" s="32"/>
      <c r="X63" s="32"/>
      <c r="Y63" s="32"/>
      <c r="Z63" s="32"/>
      <c r="AA63" s="32"/>
      <c r="AB63" s="32"/>
      <c r="AC63" s="32"/>
      <c r="AD63" s="32"/>
      <c r="AE63" s="32"/>
      <c r="AU63" s="15" t="s">
        <v>146</v>
      </c>
    </row>
    <row r="64" spans="1:47" s="9" customFormat="1" ht="24.95" hidden="1" customHeight="1">
      <c r="B64" s="138"/>
      <c r="C64" s="139"/>
      <c r="D64" s="140" t="s">
        <v>147</v>
      </c>
      <c r="E64" s="141"/>
      <c r="F64" s="141"/>
      <c r="G64" s="141"/>
      <c r="H64" s="141"/>
      <c r="I64" s="141"/>
      <c r="J64" s="142">
        <f>J117</f>
        <v>0</v>
      </c>
      <c r="K64" s="139"/>
      <c r="L64" s="143"/>
    </row>
    <row r="65" spans="1:31" s="10" customFormat="1" ht="19.899999999999999" hidden="1" customHeight="1">
      <c r="B65" s="144"/>
      <c r="C65" s="95"/>
      <c r="D65" s="145" t="s">
        <v>148</v>
      </c>
      <c r="E65" s="146"/>
      <c r="F65" s="146"/>
      <c r="G65" s="146"/>
      <c r="H65" s="146"/>
      <c r="I65" s="146"/>
      <c r="J65" s="147">
        <f>J118</f>
        <v>0</v>
      </c>
      <c r="K65" s="95"/>
      <c r="L65" s="148"/>
    </row>
    <row r="66" spans="1:31" s="9" customFormat="1" ht="24.95" hidden="1" customHeight="1">
      <c r="B66" s="138"/>
      <c r="C66" s="139"/>
      <c r="D66" s="140" t="s">
        <v>149</v>
      </c>
      <c r="E66" s="141"/>
      <c r="F66" s="141"/>
      <c r="G66" s="141"/>
      <c r="H66" s="141"/>
      <c r="I66" s="141"/>
      <c r="J66" s="142">
        <f>J171</f>
        <v>0</v>
      </c>
      <c r="K66" s="139"/>
      <c r="L66" s="143"/>
    </row>
    <row r="67" spans="1:31" s="2" customFormat="1" ht="21.75" hidden="1" customHeight="1">
      <c r="A67" s="32"/>
      <c r="B67" s="33"/>
      <c r="C67" s="34"/>
      <c r="D67" s="34"/>
      <c r="E67" s="34"/>
      <c r="F67" s="34"/>
      <c r="G67" s="34"/>
      <c r="H67" s="34"/>
      <c r="I67" s="34"/>
      <c r="J67" s="34"/>
      <c r="K67" s="34"/>
      <c r="L67" s="111"/>
      <c r="S67" s="32"/>
      <c r="T67" s="32"/>
      <c r="U67" s="32"/>
      <c r="V67" s="32"/>
      <c r="W67" s="32"/>
      <c r="X67" s="32"/>
      <c r="Y67" s="32"/>
      <c r="Z67" s="32"/>
      <c r="AA67" s="32"/>
      <c r="AB67" s="32"/>
      <c r="AC67" s="32"/>
      <c r="AD67" s="32"/>
      <c r="AE67" s="32"/>
    </row>
    <row r="68" spans="1:31" s="2" customFormat="1" ht="6.95" hidden="1" customHeight="1">
      <c r="A68" s="32"/>
      <c r="B68" s="45"/>
      <c r="C68" s="46"/>
      <c r="D68" s="46"/>
      <c r="E68" s="46"/>
      <c r="F68" s="46"/>
      <c r="G68" s="46"/>
      <c r="H68" s="46"/>
      <c r="I68" s="46"/>
      <c r="J68" s="46"/>
      <c r="K68" s="46"/>
      <c r="L68" s="111"/>
      <c r="S68" s="32"/>
      <c r="T68" s="32"/>
      <c r="U68" s="32"/>
      <c r="V68" s="32"/>
      <c r="W68" s="32"/>
      <c r="X68" s="32"/>
      <c r="Y68" s="32"/>
      <c r="Z68" s="32"/>
      <c r="AA68" s="32"/>
      <c r="AB68" s="32"/>
      <c r="AC68" s="32"/>
      <c r="AD68" s="32"/>
      <c r="AE68" s="32"/>
    </row>
    <row r="69" spans="1:31" ht="11.25" hidden="1"/>
    <row r="70" spans="1:31" ht="11.25" hidden="1"/>
    <row r="71" spans="1:31" ht="11.25" hidden="1"/>
    <row r="72" spans="1:31" s="2" customFormat="1" ht="6.95" customHeight="1">
      <c r="A72" s="32"/>
      <c r="B72" s="47"/>
      <c r="C72" s="48"/>
      <c r="D72" s="48"/>
      <c r="E72" s="48"/>
      <c r="F72" s="48"/>
      <c r="G72" s="48"/>
      <c r="H72" s="48"/>
      <c r="I72" s="48"/>
      <c r="J72" s="48"/>
      <c r="K72" s="48"/>
      <c r="L72" s="111"/>
      <c r="S72" s="32"/>
      <c r="T72" s="32"/>
      <c r="U72" s="32"/>
      <c r="V72" s="32"/>
      <c r="W72" s="32"/>
      <c r="X72" s="32"/>
      <c r="Y72" s="32"/>
      <c r="Z72" s="32"/>
      <c r="AA72" s="32"/>
      <c r="AB72" s="32"/>
      <c r="AC72" s="32"/>
      <c r="AD72" s="32"/>
      <c r="AE72" s="32"/>
    </row>
    <row r="73" spans="1:31" s="2" customFormat="1" ht="24.95" customHeight="1">
      <c r="A73" s="32"/>
      <c r="B73" s="33"/>
      <c r="C73" s="21" t="s">
        <v>150</v>
      </c>
      <c r="D73" s="34"/>
      <c r="E73" s="34"/>
      <c r="F73" s="34"/>
      <c r="G73" s="34"/>
      <c r="H73" s="34"/>
      <c r="I73" s="34"/>
      <c r="J73" s="34"/>
      <c r="K73" s="34"/>
      <c r="L73" s="111"/>
      <c r="S73" s="32"/>
      <c r="T73" s="32"/>
      <c r="U73" s="32"/>
      <c r="V73" s="32"/>
      <c r="W73" s="32"/>
      <c r="X73" s="32"/>
      <c r="Y73" s="32"/>
      <c r="Z73" s="32"/>
      <c r="AA73" s="32"/>
      <c r="AB73" s="32"/>
      <c r="AC73" s="32"/>
      <c r="AD73" s="32"/>
      <c r="AE73" s="32"/>
    </row>
    <row r="74" spans="1:31" s="2" customFormat="1" ht="6.95" customHeight="1">
      <c r="A74" s="32"/>
      <c r="B74" s="33"/>
      <c r="C74" s="34"/>
      <c r="D74" s="34"/>
      <c r="E74" s="34"/>
      <c r="F74" s="34"/>
      <c r="G74" s="34"/>
      <c r="H74" s="34"/>
      <c r="I74" s="34"/>
      <c r="J74" s="34"/>
      <c r="K74" s="34"/>
      <c r="L74" s="111"/>
      <c r="S74" s="32"/>
      <c r="T74" s="32"/>
      <c r="U74" s="32"/>
      <c r="V74" s="32"/>
      <c r="W74" s="32"/>
      <c r="X74" s="32"/>
      <c r="Y74" s="32"/>
      <c r="Z74" s="32"/>
      <c r="AA74" s="32"/>
      <c r="AB74" s="32"/>
      <c r="AC74" s="32"/>
      <c r="AD74" s="32"/>
      <c r="AE74" s="32"/>
    </row>
    <row r="75" spans="1:31" s="2" customFormat="1" ht="12" customHeight="1">
      <c r="A75" s="32"/>
      <c r="B75" s="33"/>
      <c r="C75" s="27" t="s">
        <v>16</v>
      </c>
      <c r="D75" s="34"/>
      <c r="E75" s="34"/>
      <c r="F75" s="34"/>
      <c r="G75" s="34"/>
      <c r="H75" s="34"/>
      <c r="I75" s="34"/>
      <c r="J75" s="34"/>
      <c r="K75" s="34"/>
      <c r="L75" s="111"/>
      <c r="S75" s="32"/>
      <c r="T75" s="32"/>
      <c r="U75" s="32"/>
      <c r="V75" s="32"/>
      <c r="W75" s="32"/>
      <c r="X75" s="32"/>
      <c r="Y75" s="32"/>
      <c r="Z75" s="32"/>
      <c r="AA75" s="32"/>
      <c r="AB75" s="32"/>
      <c r="AC75" s="32"/>
      <c r="AD75" s="32"/>
      <c r="AE75" s="32"/>
    </row>
    <row r="76" spans="1:31" s="2" customFormat="1" ht="26.25" customHeight="1">
      <c r="A76" s="32"/>
      <c r="B76" s="33"/>
      <c r="C76" s="34"/>
      <c r="D76" s="34"/>
      <c r="E76" s="274" t="str">
        <f>E7</f>
        <v>Oprava kolejí a výhybek v úseku Veselí nad Lužnicí - J. Hradec na trati Veselí nad Lužnicí - H. Cerekev</v>
      </c>
      <c r="F76" s="275"/>
      <c r="G76" s="275"/>
      <c r="H76" s="275"/>
      <c r="I76" s="34"/>
      <c r="J76" s="34"/>
      <c r="K76" s="34"/>
      <c r="L76" s="111"/>
      <c r="S76" s="32"/>
      <c r="T76" s="32"/>
      <c r="U76" s="32"/>
      <c r="V76" s="32"/>
      <c r="W76" s="32"/>
      <c r="X76" s="32"/>
      <c r="Y76" s="32"/>
      <c r="Z76" s="32"/>
      <c r="AA76" s="32"/>
      <c r="AB76" s="32"/>
      <c r="AC76" s="32"/>
      <c r="AD76" s="32"/>
      <c r="AE76" s="32"/>
    </row>
    <row r="77" spans="1:31" s="1" customFormat="1" ht="12" customHeight="1">
      <c r="B77" s="19"/>
      <c r="C77" s="27" t="s">
        <v>136</v>
      </c>
      <c r="D77" s="20"/>
      <c r="E77" s="20"/>
      <c r="F77" s="20"/>
      <c r="G77" s="20"/>
      <c r="H77" s="20"/>
      <c r="I77" s="20"/>
      <c r="J77" s="20"/>
      <c r="K77" s="20"/>
      <c r="L77" s="18"/>
    </row>
    <row r="78" spans="1:31" s="2" customFormat="1" ht="16.5" customHeight="1">
      <c r="A78" s="32"/>
      <c r="B78" s="33"/>
      <c r="C78" s="34"/>
      <c r="D78" s="34"/>
      <c r="E78" s="274" t="s">
        <v>316</v>
      </c>
      <c r="F78" s="276"/>
      <c r="G78" s="276"/>
      <c r="H78" s="276"/>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138</v>
      </c>
      <c r="D79" s="34"/>
      <c r="E79" s="34"/>
      <c r="F79" s="34"/>
      <c r="G79" s="34"/>
      <c r="H79" s="34"/>
      <c r="I79" s="34"/>
      <c r="J79" s="34"/>
      <c r="K79" s="34"/>
      <c r="L79" s="111"/>
      <c r="S79" s="32"/>
      <c r="T79" s="32"/>
      <c r="U79" s="32"/>
      <c r="V79" s="32"/>
      <c r="W79" s="32"/>
      <c r="X79" s="32"/>
      <c r="Y79" s="32"/>
      <c r="Z79" s="32"/>
      <c r="AA79" s="32"/>
      <c r="AB79" s="32"/>
      <c r="AC79" s="32"/>
      <c r="AD79" s="32"/>
      <c r="AE79" s="32"/>
    </row>
    <row r="80" spans="1:31" s="2" customFormat="1" ht="16.5" customHeight="1">
      <c r="A80" s="32"/>
      <c r="B80" s="33"/>
      <c r="C80" s="34"/>
      <c r="D80" s="34"/>
      <c r="E80" s="228" t="str">
        <f>E11</f>
        <v>SO 02.1 - Železniční svršek</v>
      </c>
      <c r="F80" s="276"/>
      <c r="G80" s="276"/>
      <c r="H80" s="276"/>
      <c r="I80" s="34"/>
      <c r="J80" s="34"/>
      <c r="K80" s="34"/>
      <c r="L80" s="111"/>
      <c r="S80" s="32"/>
      <c r="T80" s="32"/>
      <c r="U80" s="32"/>
      <c r="V80" s="32"/>
      <c r="W80" s="32"/>
      <c r="X80" s="32"/>
      <c r="Y80" s="32"/>
      <c r="Z80" s="32"/>
      <c r="AA80" s="32"/>
      <c r="AB80" s="32"/>
      <c r="AC80" s="32"/>
      <c r="AD80" s="32"/>
      <c r="AE80" s="32"/>
    </row>
    <row r="81" spans="1:65" s="2" customFormat="1" ht="6.95" customHeight="1">
      <c r="A81" s="32"/>
      <c r="B81" s="33"/>
      <c r="C81" s="34"/>
      <c r="D81" s="34"/>
      <c r="E81" s="34"/>
      <c r="F81" s="34"/>
      <c r="G81" s="34"/>
      <c r="H81" s="34"/>
      <c r="I81" s="34"/>
      <c r="J81" s="34"/>
      <c r="K81" s="34"/>
      <c r="L81" s="111"/>
      <c r="S81" s="32"/>
      <c r="T81" s="32"/>
      <c r="U81" s="32"/>
      <c r="V81" s="32"/>
      <c r="W81" s="32"/>
      <c r="X81" s="32"/>
      <c r="Y81" s="32"/>
      <c r="Z81" s="32"/>
      <c r="AA81" s="32"/>
      <c r="AB81" s="32"/>
      <c r="AC81" s="32"/>
      <c r="AD81" s="32"/>
      <c r="AE81" s="32"/>
    </row>
    <row r="82" spans="1:65" s="2" customFormat="1" ht="12" customHeight="1">
      <c r="A82" s="32"/>
      <c r="B82" s="33"/>
      <c r="C82" s="27" t="s">
        <v>22</v>
      </c>
      <c r="D82" s="34"/>
      <c r="E82" s="34"/>
      <c r="F82" s="25" t="str">
        <f>F14</f>
        <v>trať 225 dle JŘ, TÚ Doňov - K. Řečice</v>
      </c>
      <c r="G82" s="34"/>
      <c r="H82" s="34"/>
      <c r="I82" s="27" t="s">
        <v>24</v>
      </c>
      <c r="J82" s="57" t="str">
        <f>IF(J14="","",J14)</f>
        <v>29. 4. 2021</v>
      </c>
      <c r="K82" s="34"/>
      <c r="L82" s="111"/>
      <c r="S82" s="32"/>
      <c r="T82" s="32"/>
      <c r="U82" s="32"/>
      <c r="V82" s="32"/>
      <c r="W82" s="32"/>
      <c r="X82" s="32"/>
      <c r="Y82" s="32"/>
      <c r="Z82" s="32"/>
      <c r="AA82" s="32"/>
      <c r="AB82" s="32"/>
      <c r="AC82" s="32"/>
      <c r="AD82" s="32"/>
      <c r="AE82" s="32"/>
    </row>
    <row r="83" spans="1:65" s="2" customFormat="1" ht="6.9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2" customFormat="1" ht="15.2" customHeight="1">
      <c r="A84" s="32"/>
      <c r="B84" s="33"/>
      <c r="C84" s="27" t="s">
        <v>26</v>
      </c>
      <c r="D84" s="34"/>
      <c r="E84" s="34"/>
      <c r="F84" s="25" t="str">
        <f>E17</f>
        <v xml:space="preserve">Správa železnic, s. o., OŘ Plzeň </v>
      </c>
      <c r="G84" s="34"/>
      <c r="H84" s="34"/>
      <c r="I84" s="27" t="s">
        <v>34</v>
      </c>
      <c r="J84" s="30" t="str">
        <f>E23</f>
        <v xml:space="preserve"> </v>
      </c>
      <c r="K84" s="34"/>
      <c r="L84" s="111"/>
      <c r="S84" s="32"/>
      <c r="T84" s="32"/>
      <c r="U84" s="32"/>
      <c r="V84" s="32"/>
      <c r="W84" s="32"/>
      <c r="X84" s="32"/>
      <c r="Y84" s="32"/>
      <c r="Z84" s="32"/>
      <c r="AA84" s="32"/>
      <c r="AB84" s="32"/>
      <c r="AC84" s="32"/>
      <c r="AD84" s="32"/>
      <c r="AE84" s="32"/>
    </row>
    <row r="85" spans="1:65" s="2" customFormat="1" ht="15.2" customHeight="1">
      <c r="A85" s="32"/>
      <c r="B85" s="33"/>
      <c r="C85" s="27" t="s">
        <v>32</v>
      </c>
      <c r="D85" s="34"/>
      <c r="E85" s="34"/>
      <c r="F85" s="25" t="str">
        <f>IF(E20="","",E20)</f>
        <v>Vyplň údaj</v>
      </c>
      <c r="G85" s="34"/>
      <c r="H85" s="34"/>
      <c r="I85" s="27" t="s">
        <v>38</v>
      </c>
      <c r="J85" s="30" t="str">
        <f>E26</f>
        <v>Libor Brabenec</v>
      </c>
      <c r="K85" s="34"/>
      <c r="L85" s="111"/>
      <c r="S85" s="32"/>
      <c r="T85" s="32"/>
      <c r="U85" s="32"/>
      <c r="V85" s="32"/>
      <c r="W85" s="32"/>
      <c r="X85" s="32"/>
      <c r="Y85" s="32"/>
      <c r="Z85" s="32"/>
      <c r="AA85" s="32"/>
      <c r="AB85" s="32"/>
      <c r="AC85" s="32"/>
      <c r="AD85" s="32"/>
      <c r="AE85" s="32"/>
    </row>
    <row r="86" spans="1:65" s="2" customFormat="1" ht="10.35" customHeight="1">
      <c r="A86" s="32"/>
      <c r="B86" s="33"/>
      <c r="C86" s="34"/>
      <c r="D86" s="34"/>
      <c r="E86" s="34"/>
      <c r="F86" s="34"/>
      <c r="G86" s="34"/>
      <c r="H86" s="34"/>
      <c r="I86" s="34"/>
      <c r="J86" s="34"/>
      <c r="K86" s="34"/>
      <c r="L86" s="111"/>
      <c r="S86" s="32"/>
      <c r="T86" s="32"/>
      <c r="U86" s="32"/>
      <c r="V86" s="32"/>
      <c r="W86" s="32"/>
      <c r="X86" s="32"/>
      <c r="Y86" s="32"/>
      <c r="Z86" s="32"/>
      <c r="AA86" s="32"/>
      <c r="AB86" s="32"/>
      <c r="AC86" s="32"/>
      <c r="AD86" s="32"/>
      <c r="AE86" s="32"/>
    </row>
    <row r="87" spans="1:65" s="11" customFormat="1" ht="29.25" customHeight="1">
      <c r="A87" s="149"/>
      <c r="B87" s="150"/>
      <c r="C87" s="151" t="s">
        <v>151</v>
      </c>
      <c r="D87" s="152" t="s">
        <v>61</v>
      </c>
      <c r="E87" s="152" t="s">
        <v>57</v>
      </c>
      <c r="F87" s="152" t="s">
        <v>58</v>
      </c>
      <c r="G87" s="152" t="s">
        <v>152</v>
      </c>
      <c r="H87" s="152" t="s">
        <v>153</v>
      </c>
      <c r="I87" s="152" t="s">
        <v>154</v>
      </c>
      <c r="J87" s="152" t="s">
        <v>145</v>
      </c>
      <c r="K87" s="153" t="s">
        <v>155</v>
      </c>
      <c r="L87" s="154"/>
      <c r="M87" s="66" t="s">
        <v>35</v>
      </c>
      <c r="N87" s="67" t="s">
        <v>46</v>
      </c>
      <c r="O87" s="67" t="s">
        <v>156</v>
      </c>
      <c r="P87" s="67" t="s">
        <v>157</v>
      </c>
      <c r="Q87" s="67" t="s">
        <v>158</v>
      </c>
      <c r="R87" s="67" t="s">
        <v>159</v>
      </c>
      <c r="S87" s="67" t="s">
        <v>160</v>
      </c>
      <c r="T87" s="68" t="s">
        <v>161</v>
      </c>
      <c r="U87" s="149"/>
      <c r="V87" s="149"/>
      <c r="W87" s="149"/>
      <c r="X87" s="149"/>
      <c r="Y87" s="149"/>
      <c r="Z87" s="149"/>
      <c r="AA87" s="149"/>
      <c r="AB87" s="149"/>
      <c r="AC87" s="149"/>
      <c r="AD87" s="149"/>
      <c r="AE87" s="149"/>
    </row>
    <row r="88" spans="1:65" s="2" customFormat="1" ht="22.9" customHeight="1">
      <c r="A88" s="32"/>
      <c r="B88" s="33"/>
      <c r="C88" s="73" t="s">
        <v>162</v>
      </c>
      <c r="D88" s="34"/>
      <c r="E88" s="34"/>
      <c r="F88" s="34"/>
      <c r="G88" s="34"/>
      <c r="H88" s="34"/>
      <c r="I88" s="34"/>
      <c r="J88" s="155">
        <f>BK88</f>
        <v>0</v>
      </c>
      <c r="K88" s="34"/>
      <c r="L88" s="37"/>
      <c r="M88" s="69"/>
      <c r="N88" s="156"/>
      <c r="O88" s="70"/>
      <c r="P88" s="157">
        <f>P89+SUM(P90:P117)+P171</f>
        <v>0</v>
      </c>
      <c r="Q88" s="70"/>
      <c r="R88" s="157">
        <f>R89+SUM(R90:R117)+R171</f>
        <v>73.236080000000015</v>
      </c>
      <c r="S88" s="70"/>
      <c r="T88" s="158">
        <f>T89+SUM(T90:T117)+T171</f>
        <v>0</v>
      </c>
      <c r="U88" s="32"/>
      <c r="V88" s="32"/>
      <c r="W88" s="32"/>
      <c r="X88" s="32"/>
      <c r="Y88" s="32"/>
      <c r="Z88" s="32"/>
      <c r="AA88" s="32"/>
      <c r="AB88" s="32"/>
      <c r="AC88" s="32"/>
      <c r="AD88" s="32"/>
      <c r="AE88" s="32"/>
      <c r="AT88" s="15" t="s">
        <v>75</v>
      </c>
      <c r="AU88" s="15" t="s">
        <v>146</v>
      </c>
      <c r="BK88" s="159">
        <f>BK89+SUM(BK90:BK117)+BK171</f>
        <v>0</v>
      </c>
    </row>
    <row r="89" spans="1:65" s="2" customFormat="1" ht="16.5" customHeight="1">
      <c r="A89" s="32"/>
      <c r="B89" s="33"/>
      <c r="C89" s="160" t="s">
        <v>83</v>
      </c>
      <c r="D89" s="160" t="s">
        <v>163</v>
      </c>
      <c r="E89" s="161" t="s">
        <v>318</v>
      </c>
      <c r="F89" s="162" t="s">
        <v>319</v>
      </c>
      <c r="G89" s="163" t="s">
        <v>166</v>
      </c>
      <c r="H89" s="164">
        <v>34</v>
      </c>
      <c r="I89" s="165"/>
      <c r="J89" s="166">
        <f>ROUND(I89*H89,2)</f>
        <v>0</v>
      </c>
      <c r="K89" s="162" t="s">
        <v>167</v>
      </c>
      <c r="L89" s="167"/>
      <c r="M89" s="168" t="s">
        <v>35</v>
      </c>
      <c r="N89" s="169" t="s">
        <v>47</v>
      </c>
      <c r="O89" s="62"/>
      <c r="P89" s="170">
        <f>O89*H89</f>
        <v>0</v>
      </c>
      <c r="Q89" s="170">
        <v>8.9099999999999995E-3</v>
      </c>
      <c r="R89" s="170">
        <f>Q89*H89</f>
        <v>0.30293999999999999</v>
      </c>
      <c r="S89" s="170">
        <v>0</v>
      </c>
      <c r="T89" s="171">
        <f>S89*H89</f>
        <v>0</v>
      </c>
      <c r="U89" s="32"/>
      <c r="V89" s="32"/>
      <c r="W89" s="32"/>
      <c r="X89" s="32"/>
      <c r="Y89" s="32"/>
      <c r="Z89" s="32"/>
      <c r="AA89" s="32"/>
      <c r="AB89" s="32"/>
      <c r="AC89" s="32"/>
      <c r="AD89" s="32"/>
      <c r="AE89" s="32"/>
      <c r="AR89" s="172" t="s">
        <v>320</v>
      </c>
      <c r="AT89" s="172" t="s">
        <v>163</v>
      </c>
      <c r="AU89" s="172" t="s">
        <v>76</v>
      </c>
      <c r="AY89" s="15" t="s">
        <v>169</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320</v>
      </c>
      <c r="BM89" s="172" t="s">
        <v>321</v>
      </c>
    </row>
    <row r="90" spans="1:65" s="2" customFormat="1" ht="19.5">
      <c r="A90" s="32"/>
      <c r="B90" s="33"/>
      <c r="C90" s="34"/>
      <c r="D90" s="176" t="s">
        <v>183</v>
      </c>
      <c r="E90" s="34"/>
      <c r="F90" s="186" t="s">
        <v>322</v>
      </c>
      <c r="G90" s="34"/>
      <c r="H90" s="34"/>
      <c r="I90" s="187"/>
      <c r="J90" s="34"/>
      <c r="K90" s="34"/>
      <c r="L90" s="37"/>
      <c r="M90" s="188"/>
      <c r="N90" s="189"/>
      <c r="O90" s="62"/>
      <c r="P90" s="62"/>
      <c r="Q90" s="62"/>
      <c r="R90" s="62"/>
      <c r="S90" s="62"/>
      <c r="T90" s="63"/>
      <c r="U90" s="32"/>
      <c r="V90" s="32"/>
      <c r="W90" s="32"/>
      <c r="X90" s="32"/>
      <c r="Y90" s="32"/>
      <c r="Z90" s="32"/>
      <c r="AA90" s="32"/>
      <c r="AB90" s="32"/>
      <c r="AC90" s="32"/>
      <c r="AD90" s="32"/>
      <c r="AE90" s="32"/>
      <c r="AT90" s="15" t="s">
        <v>183</v>
      </c>
      <c r="AU90" s="15" t="s">
        <v>76</v>
      </c>
    </row>
    <row r="91" spans="1:65" s="12" customFormat="1" ht="11.25">
      <c r="B91" s="174"/>
      <c r="C91" s="175"/>
      <c r="D91" s="176" t="s">
        <v>172</v>
      </c>
      <c r="E91" s="177" t="s">
        <v>35</v>
      </c>
      <c r="F91" s="178" t="s">
        <v>323</v>
      </c>
      <c r="G91" s="175"/>
      <c r="H91" s="179">
        <v>34</v>
      </c>
      <c r="I91" s="180"/>
      <c r="J91" s="175"/>
      <c r="K91" s="175"/>
      <c r="L91" s="181"/>
      <c r="M91" s="182"/>
      <c r="N91" s="183"/>
      <c r="O91" s="183"/>
      <c r="P91" s="183"/>
      <c r="Q91" s="183"/>
      <c r="R91" s="183"/>
      <c r="S91" s="183"/>
      <c r="T91" s="184"/>
      <c r="AT91" s="185" t="s">
        <v>172</v>
      </c>
      <c r="AU91" s="185" t="s">
        <v>76</v>
      </c>
      <c r="AV91" s="12" t="s">
        <v>85</v>
      </c>
      <c r="AW91" s="12" t="s">
        <v>37</v>
      </c>
      <c r="AX91" s="12" t="s">
        <v>83</v>
      </c>
      <c r="AY91" s="185" t="s">
        <v>169</v>
      </c>
    </row>
    <row r="92" spans="1:65" s="2" customFormat="1" ht="16.5" customHeight="1">
      <c r="A92" s="32"/>
      <c r="B92" s="33"/>
      <c r="C92" s="160" t="s">
        <v>85</v>
      </c>
      <c r="D92" s="160" t="s">
        <v>163</v>
      </c>
      <c r="E92" s="161" t="s">
        <v>324</v>
      </c>
      <c r="F92" s="162" t="s">
        <v>325</v>
      </c>
      <c r="G92" s="163" t="s">
        <v>166</v>
      </c>
      <c r="H92" s="164">
        <v>34</v>
      </c>
      <c r="I92" s="165"/>
      <c r="J92" s="166">
        <f>ROUND(I92*H92,2)</f>
        <v>0</v>
      </c>
      <c r="K92" s="162" t="s">
        <v>167</v>
      </c>
      <c r="L92" s="167"/>
      <c r="M92" s="168" t="s">
        <v>35</v>
      </c>
      <c r="N92" s="169" t="s">
        <v>47</v>
      </c>
      <c r="O92" s="62"/>
      <c r="P92" s="170">
        <f>O92*H92</f>
        <v>0</v>
      </c>
      <c r="Q92" s="170">
        <v>9.0000000000000006E-5</v>
      </c>
      <c r="R92" s="170">
        <f>Q92*H92</f>
        <v>3.0600000000000002E-3</v>
      </c>
      <c r="S92" s="170">
        <v>0</v>
      </c>
      <c r="T92" s="171">
        <f>S92*H92</f>
        <v>0</v>
      </c>
      <c r="U92" s="32"/>
      <c r="V92" s="32"/>
      <c r="W92" s="32"/>
      <c r="X92" s="32"/>
      <c r="Y92" s="32"/>
      <c r="Z92" s="32"/>
      <c r="AA92" s="32"/>
      <c r="AB92" s="32"/>
      <c r="AC92" s="32"/>
      <c r="AD92" s="32"/>
      <c r="AE92" s="32"/>
      <c r="AR92" s="172" t="s">
        <v>168</v>
      </c>
      <c r="AT92" s="172" t="s">
        <v>163</v>
      </c>
      <c r="AU92" s="172" t="s">
        <v>76</v>
      </c>
      <c r="AY92" s="15" t="s">
        <v>169</v>
      </c>
      <c r="BE92" s="173">
        <f>IF(N92="základní",J92,0)</f>
        <v>0</v>
      </c>
      <c r="BF92" s="173">
        <f>IF(N92="snížená",J92,0)</f>
        <v>0</v>
      </c>
      <c r="BG92" s="173">
        <f>IF(N92="zákl. přenesená",J92,0)</f>
        <v>0</v>
      </c>
      <c r="BH92" s="173">
        <f>IF(N92="sníž. přenesená",J92,0)</f>
        <v>0</v>
      </c>
      <c r="BI92" s="173">
        <f>IF(N92="nulová",J92,0)</f>
        <v>0</v>
      </c>
      <c r="BJ92" s="15" t="s">
        <v>83</v>
      </c>
      <c r="BK92" s="173">
        <f>ROUND(I92*H92,2)</f>
        <v>0</v>
      </c>
      <c r="BL92" s="15" t="s">
        <v>170</v>
      </c>
      <c r="BM92" s="172" t="s">
        <v>326</v>
      </c>
    </row>
    <row r="93" spans="1:65" s="12" customFormat="1" ht="11.25">
      <c r="B93" s="174"/>
      <c r="C93" s="175"/>
      <c r="D93" s="176" t="s">
        <v>172</v>
      </c>
      <c r="E93" s="177" t="s">
        <v>35</v>
      </c>
      <c r="F93" s="178" t="s">
        <v>323</v>
      </c>
      <c r="G93" s="175"/>
      <c r="H93" s="179">
        <v>34</v>
      </c>
      <c r="I93" s="180"/>
      <c r="J93" s="175"/>
      <c r="K93" s="175"/>
      <c r="L93" s="181"/>
      <c r="M93" s="182"/>
      <c r="N93" s="183"/>
      <c r="O93" s="183"/>
      <c r="P93" s="183"/>
      <c r="Q93" s="183"/>
      <c r="R93" s="183"/>
      <c r="S93" s="183"/>
      <c r="T93" s="184"/>
      <c r="AT93" s="185" t="s">
        <v>172</v>
      </c>
      <c r="AU93" s="185" t="s">
        <v>76</v>
      </c>
      <c r="AV93" s="12" t="s">
        <v>85</v>
      </c>
      <c r="AW93" s="12" t="s">
        <v>37</v>
      </c>
      <c r="AX93" s="12" t="s">
        <v>83</v>
      </c>
      <c r="AY93" s="185" t="s">
        <v>169</v>
      </c>
    </row>
    <row r="94" spans="1:65" s="2" customFormat="1" ht="16.5" customHeight="1">
      <c r="A94" s="32"/>
      <c r="B94" s="33"/>
      <c r="C94" s="160" t="s">
        <v>178</v>
      </c>
      <c r="D94" s="160" t="s">
        <v>163</v>
      </c>
      <c r="E94" s="161" t="s">
        <v>327</v>
      </c>
      <c r="F94" s="162" t="s">
        <v>328</v>
      </c>
      <c r="G94" s="163" t="s">
        <v>166</v>
      </c>
      <c r="H94" s="164">
        <v>68</v>
      </c>
      <c r="I94" s="165"/>
      <c r="J94" s="166">
        <f>ROUND(I94*H94,2)</f>
        <v>0</v>
      </c>
      <c r="K94" s="162" t="s">
        <v>167</v>
      </c>
      <c r="L94" s="167"/>
      <c r="M94" s="168" t="s">
        <v>35</v>
      </c>
      <c r="N94" s="169" t="s">
        <v>47</v>
      </c>
      <c r="O94" s="62"/>
      <c r="P94" s="170">
        <f>O94*H94</f>
        <v>0</v>
      </c>
      <c r="Q94" s="170">
        <v>2.1000000000000001E-4</v>
      </c>
      <c r="R94" s="170">
        <f>Q94*H94</f>
        <v>1.4280000000000001E-2</v>
      </c>
      <c r="S94" s="170">
        <v>0</v>
      </c>
      <c r="T94" s="171">
        <f>S94*H94</f>
        <v>0</v>
      </c>
      <c r="U94" s="32"/>
      <c r="V94" s="32"/>
      <c r="W94" s="32"/>
      <c r="X94" s="32"/>
      <c r="Y94" s="32"/>
      <c r="Z94" s="32"/>
      <c r="AA94" s="32"/>
      <c r="AB94" s="32"/>
      <c r="AC94" s="32"/>
      <c r="AD94" s="32"/>
      <c r="AE94" s="32"/>
      <c r="AR94" s="172" t="s">
        <v>168</v>
      </c>
      <c r="AT94" s="172" t="s">
        <v>163</v>
      </c>
      <c r="AU94" s="172" t="s">
        <v>76</v>
      </c>
      <c r="AY94" s="15" t="s">
        <v>169</v>
      </c>
      <c r="BE94" s="173">
        <f>IF(N94="základní",J94,0)</f>
        <v>0</v>
      </c>
      <c r="BF94" s="173">
        <f>IF(N94="snížená",J94,0)</f>
        <v>0</v>
      </c>
      <c r="BG94" s="173">
        <f>IF(N94="zákl. přenesená",J94,0)</f>
        <v>0</v>
      </c>
      <c r="BH94" s="173">
        <f>IF(N94="sníž. přenesená",J94,0)</f>
        <v>0</v>
      </c>
      <c r="BI94" s="173">
        <f>IF(N94="nulová",J94,0)</f>
        <v>0</v>
      </c>
      <c r="BJ94" s="15" t="s">
        <v>83</v>
      </c>
      <c r="BK94" s="173">
        <f>ROUND(I94*H94,2)</f>
        <v>0</v>
      </c>
      <c r="BL94" s="15" t="s">
        <v>170</v>
      </c>
      <c r="BM94" s="172" t="s">
        <v>329</v>
      </c>
    </row>
    <row r="95" spans="1:65" s="12" customFormat="1" ht="11.25">
      <c r="B95" s="174"/>
      <c r="C95" s="175"/>
      <c r="D95" s="176" t="s">
        <v>172</v>
      </c>
      <c r="E95" s="177" t="s">
        <v>35</v>
      </c>
      <c r="F95" s="178" t="s">
        <v>330</v>
      </c>
      <c r="G95" s="175"/>
      <c r="H95" s="179">
        <v>68</v>
      </c>
      <c r="I95" s="180"/>
      <c r="J95" s="175"/>
      <c r="K95" s="175"/>
      <c r="L95" s="181"/>
      <c r="M95" s="182"/>
      <c r="N95" s="183"/>
      <c r="O95" s="183"/>
      <c r="P95" s="183"/>
      <c r="Q95" s="183"/>
      <c r="R95" s="183"/>
      <c r="S95" s="183"/>
      <c r="T95" s="184"/>
      <c r="AT95" s="185" t="s">
        <v>172</v>
      </c>
      <c r="AU95" s="185" t="s">
        <v>76</v>
      </c>
      <c r="AV95" s="12" t="s">
        <v>85</v>
      </c>
      <c r="AW95" s="12" t="s">
        <v>37</v>
      </c>
      <c r="AX95" s="12" t="s">
        <v>83</v>
      </c>
      <c r="AY95" s="185" t="s">
        <v>169</v>
      </c>
    </row>
    <row r="96" spans="1:65" s="2" customFormat="1" ht="16.5" customHeight="1">
      <c r="A96" s="32"/>
      <c r="B96" s="33"/>
      <c r="C96" s="160" t="s">
        <v>170</v>
      </c>
      <c r="D96" s="160" t="s">
        <v>163</v>
      </c>
      <c r="E96" s="161" t="s">
        <v>331</v>
      </c>
      <c r="F96" s="162" t="s">
        <v>332</v>
      </c>
      <c r="G96" s="163" t="s">
        <v>166</v>
      </c>
      <c r="H96" s="164">
        <v>136</v>
      </c>
      <c r="I96" s="165"/>
      <c r="J96" s="166">
        <f>ROUND(I96*H96,2)</f>
        <v>0</v>
      </c>
      <c r="K96" s="162" t="s">
        <v>167</v>
      </c>
      <c r="L96" s="167"/>
      <c r="M96" s="168" t="s">
        <v>35</v>
      </c>
      <c r="N96" s="169" t="s">
        <v>47</v>
      </c>
      <c r="O96" s="62"/>
      <c r="P96" s="170">
        <f>O96*H96</f>
        <v>0</v>
      </c>
      <c r="Q96" s="170">
        <v>5.1999999999999995E-4</v>
      </c>
      <c r="R96" s="170">
        <f>Q96*H96</f>
        <v>7.0719999999999991E-2</v>
      </c>
      <c r="S96" s="170">
        <v>0</v>
      </c>
      <c r="T96" s="171">
        <f>S96*H96</f>
        <v>0</v>
      </c>
      <c r="U96" s="32"/>
      <c r="V96" s="32"/>
      <c r="W96" s="32"/>
      <c r="X96" s="32"/>
      <c r="Y96" s="32"/>
      <c r="Z96" s="32"/>
      <c r="AA96" s="32"/>
      <c r="AB96" s="32"/>
      <c r="AC96" s="32"/>
      <c r="AD96" s="32"/>
      <c r="AE96" s="32"/>
      <c r="AR96" s="172" t="s">
        <v>168</v>
      </c>
      <c r="AT96" s="172" t="s">
        <v>163</v>
      </c>
      <c r="AU96" s="172" t="s">
        <v>76</v>
      </c>
      <c r="AY96" s="15" t="s">
        <v>169</v>
      </c>
      <c r="BE96" s="173">
        <f>IF(N96="základní",J96,0)</f>
        <v>0</v>
      </c>
      <c r="BF96" s="173">
        <f>IF(N96="snížená",J96,0)</f>
        <v>0</v>
      </c>
      <c r="BG96" s="173">
        <f>IF(N96="zákl. přenesená",J96,0)</f>
        <v>0</v>
      </c>
      <c r="BH96" s="173">
        <f>IF(N96="sníž. přenesená",J96,0)</f>
        <v>0</v>
      </c>
      <c r="BI96" s="173">
        <f>IF(N96="nulová",J96,0)</f>
        <v>0</v>
      </c>
      <c r="BJ96" s="15" t="s">
        <v>83</v>
      </c>
      <c r="BK96" s="173">
        <f>ROUND(I96*H96,2)</f>
        <v>0</v>
      </c>
      <c r="BL96" s="15" t="s">
        <v>170</v>
      </c>
      <c r="BM96" s="172" t="s">
        <v>333</v>
      </c>
    </row>
    <row r="97" spans="1:65" s="12" customFormat="1" ht="11.25">
      <c r="B97" s="174"/>
      <c r="C97" s="175"/>
      <c r="D97" s="176" t="s">
        <v>172</v>
      </c>
      <c r="E97" s="177" t="s">
        <v>35</v>
      </c>
      <c r="F97" s="178" t="s">
        <v>334</v>
      </c>
      <c r="G97" s="175"/>
      <c r="H97" s="179">
        <v>136</v>
      </c>
      <c r="I97" s="180"/>
      <c r="J97" s="175"/>
      <c r="K97" s="175"/>
      <c r="L97" s="181"/>
      <c r="M97" s="182"/>
      <c r="N97" s="183"/>
      <c r="O97" s="183"/>
      <c r="P97" s="183"/>
      <c r="Q97" s="183"/>
      <c r="R97" s="183"/>
      <c r="S97" s="183"/>
      <c r="T97" s="184"/>
      <c r="AT97" s="185" t="s">
        <v>172</v>
      </c>
      <c r="AU97" s="185" t="s">
        <v>76</v>
      </c>
      <c r="AV97" s="12" t="s">
        <v>85</v>
      </c>
      <c r="AW97" s="12" t="s">
        <v>37</v>
      </c>
      <c r="AX97" s="12" t="s">
        <v>83</v>
      </c>
      <c r="AY97" s="185" t="s">
        <v>169</v>
      </c>
    </row>
    <row r="98" spans="1:65" s="2" customFormat="1" ht="16.5" customHeight="1">
      <c r="A98" s="32"/>
      <c r="B98" s="33"/>
      <c r="C98" s="160" t="s">
        <v>188</v>
      </c>
      <c r="D98" s="160" t="s">
        <v>163</v>
      </c>
      <c r="E98" s="161" t="s">
        <v>335</v>
      </c>
      <c r="F98" s="162" t="s">
        <v>336</v>
      </c>
      <c r="G98" s="163" t="s">
        <v>166</v>
      </c>
      <c r="H98" s="164">
        <v>136</v>
      </c>
      <c r="I98" s="165"/>
      <c r="J98" s="166">
        <f>ROUND(I98*H98,2)</f>
        <v>0</v>
      </c>
      <c r="K98" s="162" t="s">
        <v>167</v>
      </c>
      <c r="L98" s="167"/>
      <c r="M98" s="168" t="s">
        <v>35</v>
      </c>
      <c r="N98" s="169" t="s">
        <v>47</v>
      </c>
      <c r="O98" s="62"/>
      <c r="P98" s="170">
        <f>O98*H98</f>
        <v>0</v>
      </c>
      <c r="Q98" s="170">
        <v>9.0000000000000006E-5</v>
      </c>
      <c r="R98" s="170">
        <f>Q98*H98</f>
        <v>1.2240000000000001E-2</v>
      </c>
      <c r="S98" s="170">
        <v>0</v>
      </c>
      <c r="T98" s="171">
        <f>S98*H98</f>
        <v>0</v>
      </c>
      <c r="U98" s="32"/>
      <c r="V98" s="32"/>
      <c r="W98" s="32"/>
      <c r="X98" s="32"/>
      <c r="Y98" s="32"/>
      <c r="Z98" s="32"/>
      <c r="AA98" s="32"/>
      <c r="AB98" s="32"/>
      <c r="AC98" s="32"/>
      <c r="AD98" s="32"/>
      <c r="AE98" s="32"/>
      <c r="AR98" s="172" t="s">
        <v>168</v>
      </c>
      <c r="AT98" s="172" t="s">
        <v>163</v>
      </c>
      <c r="AU98" s="172" t="s">
        <v>76</v>
      </c>
      <c r="AY98" s="15" t="s">
        <v>169</v>
      </c>
      <c r="BE98" s="173">
        <f>IF(N98="základní",J98,0)</f>
        <v>0</v>
      </c>
      <c r="BF98" s="173">
        <f>IF(N98="snížená",J98,0)</f>
        <v>0</v>
      </c>
      <c r="BG98" s="173">
        <f>IF(N98="zákl. přenesená",J98,0)</f>
        <v>0</v>
      </c>
      <c r="BH98" s="173">
        <f>IF(N98="sníž. přenesená",J98,0)</f>
        <v>0</v>
      </c>
      <c r="BI98" s="173">
        <f>IF(N98="nulová",J98,0)</f>
        <v>0</v>
      </c>
      <c r="BJ98" s="15" t="s">
        <v>83</v>
      </c>
      <c r="BK98" s="173">
        <f>ROUND(I98*H98,2)</f>
        <v>0</v>
      </c>
      <c r="BL98" s="15" t="s">
        <v>170</v>
      </c>
      <c r="BM98" s="172" t="s">
        <v>337</v>
      </c>
    </row>
    <row r="99" spans="1:65" s="12" customFormat="1" ht="11.25">
      <c r="B99" s="174"/>
      <c r="C99" s="175"/>
      <c r="D99" s="176" t="s">
        <v>172</v>
      </c>
      <c r="E99" s="177" t="s">
        <v>35</v>
      </c>
      <c r="F99" s="178" t="s">
        <v>334</v>
      </c>
      <c r="G99" s="175"/>
      <c r="H99" s="179">
        <v>136</v>
      </c>
      <c r="I99" s="180"/>
      <c r="J99" s="175"/>
      <c r="K99" s="175"/>
      <c r="L99" s="181"/>
      <c r="M99" s="182"/>
      <c r="N99" s="183"/>
      <c r="O99" s="183"/>
      <c r="P99" s="183"/>
      <c r="Q99" s="183"/>
      <c r="R99" s="183"/>
      <c r="S99" s="183"/>
      <c r="T99" s="184"/>
      <c r="AT99" s="185" t="s">
        <v>172</v>
      </c>
      <c r="AU99" s="185" t="s">
        <v>76</v>
      </c>
      <c r="AV99" s="12" t="s">
        <v>85</v>
      </c>
      <c r="AW99" s="12" t="s">
        <v>37</v>
      </c>
      <c r="AX99" s="12" t="s">
        <v>83</v>
      </c>
      <c r="AY99" s="185" t="s">
        <v>169</v>
      </c>
    </row>
    <row r="100" spans="1:65" s="2" customFormat="1" ht="16.5" customHeight="1">
      <c r="A100" s="32"/>
      <c r="B100" s="33"/>
      <c r="C100" s="160" t="s">
        <v>202</v>
      </c>
      <c r="D100" s="160" t="s">
        <v>163</v>
      </c>
      <c r="E100" s="161" t="s">
        <v>338</v>
      </c>
      <c r="F100" s="162" t="s">
        <v>339</v>
      </c>
      <c r="G100" s="163" t="s">
        <v>166</v>
      </c>
      <c r="H100" s="164">
        <v>68</v>
      </c>
      <c r="I100" s="165"/>
      <c r="J100" s="166">
        <f>ROUND(I100*H100,2)</f>
        <v>0</v>
      </c>
      <c r="K100" s="162" t="s">
        <v>167</v>
      </c>
      <c r="L100" s="167"/>
      <c r="M100" s="168" t="s">
        <v>35</v>
      </c>
      <c r="N100" s="169" t="s">
        <v>47</v>
      </c>
      <c r="O100" s="62"/>
      <c r="P100" s="170">
        <f>O100*H100</f>
        <v>0</v>
      </c>
      <c r="Q100" s="170">
        <v>1.23E-3</v>
      </c>
      <c r="R100" s="170">
        <f>Q100*H100</f>
        <v>8.3639999999999992E-2</v>
      </c>
      <c r="S100" s="170">
        <v>0</v>
      </c>
      <c r="T100" s="171">
        <f>S100*H100</f>
        <v>0</v>
      </c>
      <c r="U100" s="32"/>
      <c r="V100" s="32"/>
      <c r="W100" s="32"/>
      <c r="X100" s="32"/>
      <c r="Y100" s="32"/>
      <c r="Z100" s="32"/>
      <c r="AA100" s="32"/>
      <c r="AB100" s="32"/>
      <c r="AC100" s="32"/>
      <c r="AD100" s="32"/>
      <c r="AE100" s="32"/>
      <c r="AR100" s="172" t="s">
        <v>168</v>
      </c>
      <c r="AT100" s="172" t="s">
        <v>163</v>
      </c>
      <c r="AU100" s="172" t="s">
        <v>76</v>
      </c>
      <c r="AY100" s="15" t="s">
        <v>169</v>
      </c>
      <c r="BE100" s="173">
        <f>IF(N100="základní",J100,0)</f>
        <v>0</v>
      </c>
      <c r="BF100" s="173">
        <f>IF(N100="snížená",J100,0)</f>
        <v>0</v>
      </c>
      <c r="BG100" s="173">
        <f>IF(N100="zákl. přenesená",J100,0)</f>
        <v>0</v>
      </c>
      <c r="BH100" s="173">
        <f>IF(N100="sníž. přenesená",J100,0)</f>
        <v>0</v>
      </c>
      <c r="BI100" s="173">
        <f>IF(N100="nulová",J100,0)</f>
        <v>0</v>
      </c>
      <c r="BJ100" s="15" t="s">
        <v>83</v>
      </c>
      <c r="BK100" s="173">
        <f>ROUND(I100*H100,2)</f>
        <v>0</v>
      </c>
      <c r="BL100" s="15" t="s">
        <v>170</v>
      </c>
      <c r="BM100" s="172" t="s">
        <v>340</v>
      </c>
    </row>
    <row r="101" spans="1:65" s="12" customFormat="1" ht="11.25">
      <c r="B101" s="174"/>
      <c r="C101" s="175"/>
      <c r="D101" s="176" t="s">
        <v>172</v>
      </c>
      <c r="E101" s="177" t="s">
        <v>35</v>
      </c>
      <c r="F101" s="178" t="s">
        <v>341</v>
      </c>
      <c r="G101" s="175"/>
      <c r="H101" s="179">
        <v>68</v>
      </c>
      <c r="I101" s="180"/>
      <c r="J101" s="175"/>
      <c r="K101" s="175"/>
      <c r="L101" s="181"/>
      <c r="M101" s="182"/>
      <c r="N101" s="183"/>
      <c r="O101" s="183"/>
      <c r="P101" s="183"/>
      <c r="Q101" s="183"/>
      <c r="R101" s="183"/>
      <c r="S101" s="183"/>
      <c r="T101" s="184"/>
      <c r="AT101" s="185" t="s">
        <v>172</v>
      </c>
      <c r="AU101" s="185" t="s">
        <v>76</v>
      </c>
      <c r="AV101" s="12" t="s">
        <v>85</v>
      </c>
      <c r="AW101" s="12" t="s">
        <v>37</v>
      </c>
      <c r="AX101" s="12" t="s">
        <v>83</v>
      </c>
      <c r="AY101" s="185" t="s">
        <v>169</v>
      </c>
    </row>
    <row r="102" spans="1:65" s="2" customFormat="1" ht="16.5" customHeight="1">
      <c r="A102" s="32"/>
      <c r="B102" s="33"/>
      <c r="C102" s="160" t="s">
        <v>207</v>
      </c>
      <c r="D102" s="160" t="s">
        <v>163</v>
      </c>
      <c r="E102" s="161" t="s">
        <v>342</v>
      </c>
      <c r="F102" s="162" t="s">
        <v>343</v>
      </c>
      <c r="G102" s="163" t="s">
        <v>198</v>
      </c>
      <c r="H102" s="164">
        <v>2</v>
      </c>
      <c r="I102" s="165"/>
      <c r="J102" s="166">
        <f>ROUND(I102*H102,2)</f>
        <v>0</v>
      </c>
      <c r="K102" s="162" t="s">
        <v>167</v>
      </c>
      <c r="L102" s="167"/>
      <c r="M102" s="168" t="s">
        <v>35</v>
      </c>
      <c r="N102" s="169" t="s">
        <v>47</v>
      </c>
      <c r="O102" s="62"/>
      <c r="P102" s="170">
        <f>O102*H102</f>
        <v>0</v>
      </c>
      <c r="Q102" s="170">
        <v>2.4289999999999998</v>
      </c>
      <c r="R102" s="170">
        <f>Q102*H102</f>
        <v>4.8579999999999997</v>
      </c>
      <c r="S102" s="170">
        <v>0</v>
      </c>
      <c r="T102" s="171">
        <f>S102*H102</f>
        <v>0</v>
      </c>
      <c r="U102" s="32"/>
      <c r="V102" s="32"/>
      <c r="W102" s="32"/>
      <c r="X102" s="32"/>
      <c r="Y102" s="32"/>
      <c r="Z102" s="32"/>
      <c r="AA102" s="32"/>
      <c r="AB102" s="32"/>
      <c r="AC102" s="32"/>
      <c r="AD102" s="32"/>
      <c r="AE102" s="32"/>
      <c r="AR102" s="172" t="s">
        <v>168</v>
      </c>
      <c r="AT102" s="172" t="s">
        <v>163</v>
      </c>
      <c r="AU102" s="172" t="s">
        <v>76</v>
      </c>
      <c r="AY102" s="15" t="s">
        <v>169</v>
      </c>
      <c r="BE102" s="173">
        <f>IF(N102="základní",J102,0)</f>
        <v>0</v>
      </c>
      <c r="BF102" s="173">
        <f>IF(N102="snížená",J102,0)</f>
        <v>0</v>
      </c>
      <c r="BG102" s="173">
        <f>IF(N102="zákl. přenesená",J102,0)</f>
        <v>0</v>
      </c>
      <c r="BH102" s="173">
        <f>IF(N102="sníž. přenesená",J102,0)</f>
        <v>0</v>
      </c>
      <c r="BI102" s="173">
        <f>IF(N102="nulová",J102,0)</f>
        <v>0</v>
      </c>
      <c r="BJ102" s="15" t="s">
        <v>83</v>
      </c>
      <c r="BK102" s="173">
        <f>ROUND(I102*H102,2)</f>
        <v>0</v>
      </c>
      <c r="BL102" s="15" t="s">
        <v>170</v>
      </c>
      <c r="BM102" s="172" t="s">
        <v>344</v>
      </c>
    </row>
    <row r="103" spans="1:65" s="12" customFormat="1" ht="11.25">
      <c r="B103" s="174"/>
      <c r="C103" s="175"/>
      <c r="D103" s="176" t="s">
        <v>172</v>
      </c>
      <c r="E103" s="177" t="s">
        <v>35</v>
      </c>
      <c r="F103" s="178" t="s">
        <v>345</v>
      </c>
      <c r="G103" s="175"/>
      <c r="H103" s="179">
        <v>2</v>
      </c>
      <c r="I103" s="180"/>
      <c r="J103" s="175"/>
      <c r="K103" s="175"/>
      <c r="L103" s="181"/>
      <c r="M103" s="182"/>
      <c r="N103" s="183"/>
      <c r="O103" s="183"/>
      <c r="P103" s="183"/>
      <c r="Q103" s="183"/>
      <c r="R103" s="183"/>
      <c r="S103" s="183"/>
      <c r="T103" s="184"/>
      <c r="AT103" s="185" t="s">
        <v>172</v>
      </c>
      <c r="AU103" s="185" t="s">
        <v>76</v>
      </c>
      <c r="AV103" s="12" t="s">
        <v>85</v>
      </c>
      <c r="AW103" s="12" t="s">
        <v>37</v>
      </c>
      <c r="AX103" s="12" t="s">
        <v>83</v>
      </c>
      <c r="AY103" s="185" t="s">
        <v>169</v>
      </c>
    </row>
    <row r="104" spans="1:65" s="2" customFormat="1" ht="16.5" customHeight="1">
      <c r="A104" s="32"/>
      <c r="B104" s="33"/>
      <c r="C104" s="160" t="s">
        <v>168</v>
      </c>
      <c r="D104" s="160" t="s">
        <v>163</v>
      </c>
      <c r="E104" s="161" t="s">
        <v>346</v>
      </c>
      <c r="F104" s="162" t="s">
        <v>347</v>
      </c>
      <c r="G104" s="163" t="s">
        <v>166</v>
      </c>
      <c r="H104" s="164">
        <v>12</v>
      </c>
      <c r="I104" s="165"/>
      <c r="J104" s="166">
        <f>ROUND(I104*H104,2)</f>
        <v>0</v>
      </c>
      <c r="K104" s="162" t="s">
        <v>167</v>
      </c>
      <c r="L104" s="167"/>
      <c r="M104" s="168" t="s">
        <v>35</v>
      </c>
      <c r="N104" s="169" t="s">
        <v>47</v>
      </c>
      <c r="O104" s="62"/>
      <c r="P104" s="170">
        <f>O104*H104</f>
        <v>0</v>
      </c>
      <c r="Q104" s="170">
        <v>6.8599999999999994E-2</v>
      </c>
      <c r="R104" s="170">
        <f>Q104*H104</f>
        <v>0.82319999999999993</v>
      </c>
      <c r="S104" s="170">
        <v>0</v>
      </c>
      <c r="T104" s="171">
        <f>S104*H104</f>
        <v>0</v>
      </c>
      <c r="U104" s="32"/>
      <c r="V104" s="32"/>
      <c r="W104" s="32"/>
      <c r="X104" s="32"/>
      <c r="Y104" s="32"/>
      <c r="Z104" s="32"/>
      <c r="AA104" s="32"/>
      <c r="AB104" s="32"/>
      <c r="AC104" s="32"/>
      <c r="AD104" s="32"/>
      <c r="AE104" s="32"/>
      <c r="AR104" s="172" t="s">
        <v>168</v>
      </c>
      <c r="AT104" s="172" t="s">
        <v>163</v>
      </c>
      <c r="AU104" s="172" t="s">
        <v>76</v>
      </c>
      <c r="AY104" s="15" t="s">
        <v>169</v>
      </c>
      <c r="BE104" s="173">
        <f>IF(N104="základní",J104,0)</f>
        <v>0</v>
      </c>
      <c r="BF104" s="173">
        <f>IF(N104="snížená",J104,0)</f>
        <v>0</v>
      </c>
      <c r="BG104" s="173">
        <f>IF(N104="zákl. přenesená",J104,0)</f>
        <v>0</v>
      </c>
      <c r="BH104" s="173">
        <f>IF(N104="sníž. přenesená",J104,0)</f>
        <v>0</v>
      </c>
      <c r="BI104" s="173">
        <f>IF(N104="nulová",J104,0)</f>
        <v>0</v>
      </c>
      <c r="BJ104" s="15" t="s">
        <v>83</v>
      </c>
      <c r="BK104" s="173">
        <f>ROUND(I104*H104,2)</f>
        <v>0</v>
      </c>
      <c r="BL104" s="15" t="s">
        <v>170</v>
      </c>
      <c r="BM104" s="172" t="s">
        <v>348</v>
      </c>
    </row>
    <row r="105" spans="1:65" s="12" customFormat="1" ht="11.25">
      <c r="B105" s="174"/>
      <c r="C105" s="175"/>
      <c r="D105" s="176" t="s">
        <v>172</v>
      </c>
      <c r="E105" s="177" t="s">
        <v>35</v>
      </c>
      <c r="F105" s="178" t="s">
        <v>349</v>
      </c>
      <c r="G105" s="175"/>
      <c r="H105" s="179">
        <v>12</v>
      </c>
      <c r="I105" s="180"/>
      <c r="J105" s="175"/>
      <c r="K105" s="175"/>
      <c r="L105" s="181"/>
      <c r="M105" s="182"/>
      <c r="N105" s="183"/>
      <c r="O105" s="183"/>
      <c r="P105" s="183"/>
      <c r="Q105" s="183"/>
      <c r="R105" s="183"/>
      <c r="S105" s="183"/>
      <c r="T105" s="184"/>
      <c r="AT105" s="185" t="s">
        <v>172</v>
      </c>
      <c r="AU105" s="185" t="s">
        <v>76</v>
      </c>
      <c r="AV105" s="12" t="s">
        <v>85</v>
      </c>
      <c r="AW105" s="12" t="s">
        <v>37</v>
      </c>
      <c r="AX105" s="12" t="s">
        <v>83</v>
      </c>
      <c r="AY105" s="185" t="s">
        <v>169</v>
      </c>
    </row>
    <row r="106" spans="1:65" s="2" customFormat="1" ht="16.5" customHeight="1">
      <c r="A106" s="32"/>
      <c r="B106" s="33"/>
      <c r="C106" s="160" t="s">
        <v>215</v>
      </c>
      <c r="D106" s="160" t="s">
        <v>163</v>
      </c>
      <c r="E106" s="161" t="s">
        <v>350</v>
      </c>
      <c r="F106" s="162" t="s">
        <v>351</v>
      </c>
      <c r="G106" s="163" t="s">
        <v>181</v>
      </c>
      <c r="H106" s="164">
        <v>7.1280000000000001</v>
      </c>
      <c r="I106" s="165"/>
      <c r="J106" s="166">
        <f>ROUND(I106*H106,2)</f>
        <v>0</v>
      </c>
      <c r="K106" s="162" t="s">
        <v>167</v>
      </c>
      <c r="L106" s="167"/>
      <c r="M106" s="168" t="s">
        <v>35</v>
      </c>
      <c r="N106" s="169" t="s">
        <v>47</v>
      </c>
      <c r="O106" s="62"/>
      <c r="P106" s="170">
        <f>O106*H106</f>
        <v>0</v>
      </c>
      <c r="Q106" s="170">
        <v>1</v>
      </c>
      <c r="R106" s="170">
        <f>Q106*H106</f>
        <v>7.1280000000000001</v>
      </c>
      <c r="S106" s="170">
        <v>0</v>
      </c>
      <c r="T106" s="171">
        <f>S106*H106</f>
        <v>0</v>
      </c>
      <c r="U106" s="32"/>
      <c r="V106" s="32"/>
      <c r="W106" s="32"/>
      <c r="X106" s="32"/>
      <c r="Y106" s="32"/>
      <c r="Z106" s="32"/>
      <c r="AA106" s="32"/>
      <c r="AB106" s="32"/>
      <c r="AC106" s="32"/>
      <c r="AD106" s="32"/>
      <c r="AE106" s="32"/>
      <c r="AR106" s="172" t="s">
        <v>168</v>
      </c>
      <c r="AT106" s="172" t="s">
        <v>163</v>
      </c>
      <c r="AU106" s="172" t="s">
        <v>76</v>
      </c>
      <c r="AY106" s="15" t="s">
        <v>169</v>
      </c>
      <c r="BE106" s="173">
        <f>IF(N106="základní",J106,0)</f>
        <v>0</v>
      </c>
      <c r="BF106" s="173">
        <f>IF(N106="snížená",J106,0)</f>
        <v>0</v>
      </c>
      <c r="BG106" s="173">
        <f>IF(N106="zákl. přenesená",J106,0)</f>
        <v>0</v>
      </c>
      <c r="BH106" s="173">
        <f>IF(N106="sníž. přenesená",J106,0)</f>
        <v>0</v>
      </c>
      <c r="BI106" s="173">
        <f>IF(N106="nulová",J106,0)</f>
        <v>0</v>
      </c>
      <c r="BJ106" s="15" t="s">
        <v>83</v>
      </c>
      <c r="BK106" s="173">
        <f>ROUND(I106*H106,2)</f>
        <v>0</v>
      </c>
      <c r="BL106" s="15" t="s">
        <v>170</v>
      </c>
      <c r="BM106" s="172" t="s">
        <v>352</v>
      </c>
    </row>
    <row r="107" spans="1:65" s="2" customFormat="1" ht="19.5">
      <c r="A107" s="32"/>
      <c r="B107" s="33"/>
      <c r="C107" s="34"/>
      <c r="D107" s="176" t="s">
        <v>183</v>
      </c>
      <c r="E107" s="34"/>
      <c r="F107" s="186" t="s">
        <v>353</v>
      </c>
      <c r="G107" s="34"/>
      <c r="H107" s="34"/>
      <c r="I107" s="187"/>
      <c r="J107" s="34"/>
      <c r="K107" s="34"/>
      <c r="L107" s="37"/>
      <c r="M107" s="188"/>
      <c r="N107" s="189"/>
      <c r="O107" s="62"/>
      <c r="P107" s="62"/>
      <c r="Q107" s="62"/>
      <c r="R107" s="62"/>
      <c r="S107" s="62"/>
      <c r="T107" s="63"/>
      <c r="U107" s="32"/>
      <c r="V107" s="32"/>
      <c r="W107" s="32"/>
      <c r="X107" s="32"/>
      <c r="Y107" s="32"/>
      <c r="Z107" s="32"/>
      <c r="AA107" s="32"/>
      <c r="AB107" s="32"/>
      <c r="AC107" s="32"/>
      <c r="AD107" s="32"/>
      <c r="AE107" s="32"/>
      <c r="AT107" s="15" t="s">
        <v>183</v>
      </c>
      <c r="AU107" s="15" t="s">
        <v>76</v>
      </c>
    </row>
    <row r="108" spans="1:65" s="12" customFormat="1" ht="11.25">
      <c r="B108" s="174"/>
      <c r="C108" s="175"/>
      <c r="D108" s="176" t="s">
        <v>172</v>
      </c>
      <c r="E108" s="177" t="s">
        <v>35</v>
      </c>
      <c r="F108" s="178" t="s">
        <v>354</v>
      </c>
      <c r="G108" s="175"/>
      <c r="H108" s="179">
        <v>7.1280000000000001</v>
      </c>
      <c r="I108" s="180"/>
      <c r="J108" s="175"/>
      <c r="K108" s="175"/>
      <c r="L108" s="181"/>
      <c r="M108" s="182"/>
      <c r="N108" s="183"/>
      <c r="O108" s="183"/>
      <c r="P108" s="183"/>
      <c r="Q108" s="183"/>
      <c r="R108" s="183"/>
      <c r="S108" s="183"/>
      <c r="T108" s="184"/>
      <c r="AT108" s="185" t="s">
        <v>172</v>
      </c>
      <c r="AU108" s="185" t="s">
        <v>76</v>
      </c>
      <c r="AV108" s="12" t="s">
        <v>85</v>
      </c>
      <c r="AW108" s="12" t="s">
        <v>37</v>
      </c>
      <c r="AX108" s="12" t="s">
        <v>83</v>
      </c>
      <c r="AY108" s="185" t="s">
        <v>169</v>
      </c>
    </row>
    <row r="109" spans="1:65" s="2" customFormat="1" ht="16.5" customHeight="1">
      <c r="A109" s="32"/>
      <c r="B109" s="33"/>
      <c r="C109" s="160" t="s">
        <v>222</v>
      </c>
      <c r="D109" s="160" t="s">
        <v>163</v>
      </c>
      <c r="E109" s="161" t="s">
        <v>355</v>
      </c>
      <c r="F109" s="162" t="s">
        <v>356</v>
      </c>
      <c r="G109" s="163" t="s">
        <v>181</v>
      </c>
      <c r="H109" s="164">
        <v>5.94</v>
      </c>
      <c r="I109" s="165"/>
      <c r="J109" s="166">
        <f>ROUND(I109*H109,2)</f>
        <v>0</v>
      </c>
      <c r="K109" s="162" t="s">
        <v>167</v>
      </c>
      <c r="L109" s="167"/>
      <c r="M109" s="168" t="s">
        <v>35</v>
      </c>
      <c r="N109" s="169" t="s">
        <v>47</v>
      </c>
      <c r="O109" s="62"/>
      <c r="P109" s="170">
        <f>O109*H109</f>
        <v>0</v>
      </c>
      <c r="Q109" s="170">
        <v>1</v>
      </c>
      <c r="R109" s="170">
        <f>Q109*H109</f>
        <v>5.94</v>
      </c>
      <c r="S109" s="170">
        <v>0</v>
      </c>
      <c r="T109" s="171">
        <f>S109*H109</f>
        <v>0</v>
      </c>
      <c r="U109" s="32"/>
      <c r="V109" s="32"/>
      <c r="W109" s="32"/>
      <c r="X109" s="32"/>
      <c r="Y109" s="32"/>
      <c r="Z109" s="32"/>
      <c r="AA109" s="32"/>
      <c r="AB109" s="32"/>
      <c r="AC109" s="32"/>
      <c r="AD109" s="32"/>
      <c r="AE109" s="32"/>
      <c r="AR109" s="172" t="s">
        <v>168</v>
      </c>
      <c r="AT109" s="172" t="s">
        <v>163</v>
      </c>
      <c r="AU109" s="172" t="s">
        <v>76</v>
      </c>
      <c r="AY109" s="15" t="s">
        <v>169</v>
      </c>
      <c r="BE109" s="173">
        <f>IF(N109="základní",J109,0)</f>
        <v>0</v>
      </c>
      <c r="BF109" s="173">
        <f>IF(N109="snížená",J109,0)</f>
        <v>0</v>
      </c>
      <c r="BG109" s="173">
        <f>IF(N109="zákl. přenesená",J109,0)</f>
        <v>0</v>
      </c>
      <c r="BH109" s="173">
        <f>IF(N109="sníž. přenesená",J109,0)</f>
        <v>0</v>
      </c>
      <c r="BI109" s="173">
        <f>IF(N109="nulová",J109,0)</f>
        <v>0</v>
      </c>
      <c r="BJ109" s="15" t="s">
        <v>83</v>
      </c>
      <c r="BK109" s="173">
        <f>ROUND(I109*H109,2)</f>
        <v>0</v>
      </c>
      <c r="BL109" s="15" t="s">
        <v>170</v>
      </c>
      <c r="BM109" s="172" t="s">
        <v>357</v>
      </c>
    </row>
    <row r="110" spans="1:65" s="2" customFormat="1" ht="19.5">
      <c r="A110" s="32"/>
      <c r="B110" s="33"/>
      <c r="C110" s="34"/>
      <c r="D110" s="176" t="s">
        <v>183</v>
      </c>
      <c r="E110" s="34"/>
      <c r="F110" s="186" t="s">
        <v>358</v>
      </c>
      <c r="G110" s="34"/>
      <c r="H110" s="34"/>
      <c r="I110" s="187"/>
      <c r="J110" s="34"/>
      <c r="K110" s="34"/>
      <c r="L110" s="37"/>
      <c r="M110" s="188"/>
      <c r="N110" s="189"/>
      <c r="O110" s="62"/>
      <c r="P110" s="62"/>
      <c r="Q110" s="62"/>
      <c r="R110" s="62"/>
      <c r="S110" s="62"/>
      <c r="T110" s="63"/>
      <c r="U110" s="32"/>
      <c r="V110" s="32"/>
      <c r="W110" s="32"/>
      <c r="X110" s="32"/>
      <c r="Y110" s="32"/>
      <c r="Z110" s="32"/>
      <c r="AA110" s="32"/>
      <c r="AB110" s="32"/>
      <c r="AC110" s="32"/>
      <c r="AD110" s="32"/>
      <c r="AE110" s="32"/>
      <c r="AT110" s="15" t="s">
        <v>183</v>
      </c>
      <c r="AU110" s="15" t="s">
        <v>76</v>
      </c>
    </row>
    <row r="111" spans="1:65" s="12" customFormat="1" ht="11.25">
      <c r="B111" s="174"/>
      <c r="C111" s="175"/>
      <c r="D111" s="176" t="s">
        <v>172</v>
      </c>
      <c r="E111" s="177" t="s">
        <v>35</v>
      </c>
      <c r="F111" s="178" t="s">
        <v>359</v>
      </c>
      <c r="G111" s="175"/>
      <c r="H111" s="179">
        <v>5.94</v>
      </c>
      <c r="I111" s="180"/>
      <c r="J111" s="175"/>
      <c r="K111" s="175"/>
      <c r="L111" s="181"/>
      <c r="M111" s="182"/>
      <c r="N111" s="183"/>
      <c r="O111" s="183"/>
      <c r="P111" s="183"/>
      <c r="Q111" s="183"/>
      <c r="R111" s="183"/>
      <c r="S111" s="183"/>
      <c r="T111" s="184"/>
      <c r="AT111" s="185" t="s">
        <v>172</v>
      </c>
      <c r="AU111" s="185" t="s">
        <v>76</v>
      </c>
      <c r="AV111" s="12" t="s">
        <v>85</v>
      </c>
      <c r="AW111" s="12" t="s">
        <v>37</v>
      </c>
      <c r="AX111" s="12" t="s">
        <v>83</v>
      </c>
      <c r="AY111" s="185" t="s">
        <v>169</v>
      </c>
    </row>
    <row r="112" spans="1:65" s="2" customFormat="1" ht="16.5" customHeight="1">
      <c r="A112" s="32"/>
      <c r="B112" s="33"/>
      <c r="C112" s="160" t="s">
        <v>228</v>
      </c>
      <c r="D112" s="160" t="s">
        <v>163</v>
      </c>
      <c r="E112" s="161" t="s">
        <v>360</v>
      </c>
      <c r="F112" s="162" t="s">
        <v>361</v>
      </c>
      <c r="G112" s="163" t="s">
        <v>362</v>
      </c>
      <c r="H112" s="164">
        <v>8</v>
      </c>
      <c r="I112" s="165"/>
      <c r="J112" s="166">
        <f>ROUND(I112*H112,2)</f>
        <v>0</v>
      </c>
      <c r="K112" s="162" t="s">
        <v>167</v>
      </c>
      <c r="L112" s="167"/>
      <c r="M112" s="168" t="s">
        <v>35</v>
      </c>
      <c r="N112" s="169" t="s">
        <v>47</v>
      </c>
      <c r="O112" s="62"/>
      <c r="P112" s="170">
        <f>O112*H112</f>
        <v>0</v>
      </c>
      <c r="Q112" s="170">
        <v>0</v>
      </c>
      <c r="R112" s="170">
        <f>Q112*H112</f>
        <v>0</v>
      </c>
      <c r="S112" s="170">
        <v>0</v>
      </c>
      <c r="T112" s="171">
        <f>S112*H112</f>
        <v>0</v>
      </c>
      <c r="U112" s="32"/>
      <c r="V112" s="32"/>
      <c r="W112" s="32"/>
      <c r="X112" s="32"/>
      <c r="Y112" s="32"/>
      <c r="Z112" s="32"/>
      <c r="AA112" s="32"/>
      <c r="AB112" s="32"/>
      <c r="AC112" s="32"/>
      <c r="AD112" s="32"/>
      <c r="AE112" s="32"/>
      <c r="AR112" s="172" t="s">
        <v>168</v>
      </c>
      <c r="AT112" s="172" t="s">
        <v>163</v>
      </c>
      <c r="AU112" s="172" t="s">
        <v>76</v>
      </c>
      <c r="AY112" s="15" t="s">
        <v>169</v>
      </c>
      <c r="BE112" s="173">
        <f>IF(N112="základní",J112,0)</f>
        <v>0</v>
      </c>
      <c r="BF112" s="173">
        <f>IF(N112="snížená",J112,0)</f>
        <v>0</v>
      </c>
      <c r="BG112" s="173">
        <f>IF(N112="zákl. přenesená",J112,0)</f>
        <v>0</v>
      </c>
      <c r="BH112" s="173">
        <f>IF(N112="sníž. přenesená",J112,0)</f>
        <v>0</v>
      </c>
      <c r="BI112" s="173">
        <f>IF(N112="nulová",J112,0)</f>
        <v>0</v>
      </c>
      <c r="BJ112" s="15" t="s">
        <v>83</v>
      </c>
      <c r="BK112" s="173">
        <f>ROUND(I112*H112,2)</f>
        <v>0</v>
      </c>
      <c r="BL112" s="15" t="s">
        <v>170</v>
      </c>
      <c r="BM112" s="172" t="s">
        <v>363</v>
      </c>
    </row>
    <row r="113" spans="1:65" s="12" customFormat="1" ht="11.25">
      <c r="B113" s="174"/>
      <c r="C113" s="175"/>
      <c r="D113" s="176" t="s">
        <v>172</v>
      </c>
      <c r="E113" s="177" t="s">
        <v>35</v>
      </c>
      <c r="F113" s="178" t="s">
        <v>364</v>
      </c>
      <c r="G113" s="175"/>
      <c r="H113" s="179">
        <v>8</v>
      </c>
      <c r="I113" s="180"/>
      <c r="J113" s="175"/>
      <c r="K113" s="175"/>
      <c r="L113" s="181"/>
      <c r="M113" s="182"/>
      <c r="N113" s="183"/>
      <c r="O113" s="183"/>
      <c r="P113" s="183"/>
      <c r="Q113" s="183"/>
      <c r="R113" s="183"/>
      <c r="S113" s="183"/>
      <c r="T113" s="184"/>
      <c r="AT113" s="185" t="s">
        <v>172</v>
      </c>
      <c r="AU113" s="185" t="s">
        <v>76</v>
      </c>
      <c r="AV113" s="12" t="s">
        <v>85</v>
      </c>
      <c r="AW113" s="12" t="s">
        <v>37</v>
      </c>
      <c r="AX113" s="12" t="s">
        <v>83</v>
      </c>
      <c r="AY113" s="185" t="s">
        <v>169</v>
      </c>
    </row>
    <row r="114" spans="1:65" s="2" customFormat="1" ht="16.5" customHeight="1">
      <c r="A114" s="32"/>
      <c r="B114" s="33"/>
      <c r="C114" s="160" t="s">
        <v>234</v>
      </c>
      <c r="D114" s="160" t="s">
        <v>163</v>
      </c>
      <c r="E114" s="161" t="s">
        <v>179</v>
      </c>
      <c r="F114" s="162" t="s">
        <v>180</v>
      </c>
      <c r="G114" s="163" t="s">
        <v>181</v>
      </c>
      <c r="H114" s="164">
        <v>54</v>
      </c>
      <c r="I114" s="165"/>
      <c r="J114" s="166">
        <f>ROUND(I114*H114,2)</f>
        <v>0</v>
      </c>
      <c r="K114" s="162" t="s">
        <v>167</v>
      </c>
      <c r="L114" s="167"/>
      <c r="M114" s="168" t="s">
        <v>35</v>
      </c>
      <c r="N114" s="169" t="s">
        <v>47</v>
      </c>
      <c r="O114" s="62"/>
      <c r="P114" s="170">
        <f>O114*H114</f>
        <v>0</v>
      </c>
      <c r="Q114" s="170">
        <v>1</v>
      </c>
      <c r="R114" s="170">
        <f>Q114*H114</f>
        <v>54</v>
      </c>
      <c r="S114" s="170">
        <v>0</v>
      </c>
      <c r="T114" s="171">
        <f>S114*H114</f>
        <v>0</v>
      </c>
      <c r="U114" s="32"/>
      <c r="V114" s="32"/>
      <c r="W114" s="32"/>
      <c r="X114" s="32"/>
      <c r="Y114" s="32"/>
      <c r="Z114" s="32"/>
      <c r="AA114" s="32"/>
      <c r="AB114" s="32"/>
      <c r="AC114" s="32"/>
      <c r="AD114" s="32"/>
      <c r="AE114" s="32"/>
      <c r="AR114" s="172" t="s">
        <v>168</v>
      </c>
      <c r="AT114" s="172" t="s">
        <v>163</v>
      </c>
      <c r="AU114" s="172" t="s">
        <v>76</v>
      </c>
      <c r="AY114" s="15" t="s">
        <v>169</v>
      </c>
      <c r="BE114" s="173">
        <f>IF(N114="základní",J114,0)</f>
        <v>0</v>
      </c>
      <c r="BF114" s="173">
        <f>IF(N114="snížená",J114,0)</f>
        <v>0</v>
      </c>
      <c r="BG114" s="173">
        <f>IF(N114="zákl. přenesená",J114,0)</f>
        <v>0</v>
      </c>
      <c r="BH114" s="173">
        <f>IF(N114="sníž. přenesená",J114,0)</f>
        <v>0</v>
      </c>
      <c r="BI114" s="173">
        <f>IF(N114="nulová",J114,0)</f>
        <v>0</v>
      </c>
      <c r="BJ114" s="15" t="s">
        <v>83</v>
      </c>
      <c r="BK114" s="173">
        <f>ROUND(I114*H114,2)</f>
        <v>0</v>
      </c>
      <c r="BL114" s="15" t="s">
        <v>170</v>
      </c>
      <c r="BM114" s="172" t="s">
        <v>365</v>
      </c>
    </row>
    <row r="115" spans="1:65" s="2" customFormat="1" ht="19.5">
      <c r="A115" s="32"/>
      <c r="B115" s="33"/>
      <c r="C115" s="34"/>
      <c r="D115" s="176" t="s">
        <v>183</v>
      </c>
      <c r="E115" s="34"/>
      <c r="F115" s="186" t="s">
        <v>366</v>
      </c>
      <c r="G115" s="34"/>
      <c r="H115" s="34"/>
      <c r="I115" s="187"/>
      <c r="J115" s="34"/>
      <c r="K115" s="34"/>
      <c r="L115" s="37"/>
      <c r="M115" s="188"/>
      <c r="N115" s="189"/>
      <c r="O115" s="62"/>
      <c r="P115" s="62"/>
      <c r="Q115" s="62"/>
      <c r="R115" s="62"/>
      <c r="S115" s="62"/>
      <c r="T115" s="63"/>
      <c r="U115" s="32"/>
      <c r="V115" s="32"/>
      <c r="W115" s="32"/>
      <c r="X115" s="32"/>
      <c r="Y115" s="32"/>
      <c r="Z115" s="32"/>
      <c r="AA115" s="32"/>
      <c r="AB115" s="32"/>
      <c r="AC115" s="32"/>
      <c r="AD115" s="32"/>
      <c r="AE115" s="32"/>
      <c r="AT115" s="15" t="s">
        <v>183</v>
      </c>
      <c r="AU115" s="15" t="s">
        <v>76</v>
      </c>
    </row>
    <row r="116" spans="1:65" s="12" customFormat="1" ht="11.25">
      <c r="B116" s="174"/>
      <c r="C116" s="175"/>
      <c r="D116" s="176" t="s">
        <v>172</v>
      </c>
      <c r="E116" s="177" t="s">
        <v>35</v>
      </c>
      <c r="F116" s="178" t="s">
        <v>367</v>
      </c>
      <c r="G116" s="175"/>
      <c r="H116" s="179">
        <v>54</v>
      </c>
      <c r="I116" s="180"/>
      <c r="J116" s="175"/>
      <c r="K116" s="175"/>
      <c r="L116" s="181"/>
      <c r="M116" s="182"/>
      <c r="N116" s="183"/>
      <c r="O116" s="183"/>
      <c r="P116" s="183"/>
      <c r="Q116" s="183"/>
      <c r="R116" s="183"/>
      <c r="S116" s="183"/>
      <c r="T116" s="184"/>
      <c r="AT116" s="185" t="s">
        <v>172</v>
      </c>
      <c r="AU116" s="185" t="s">
        <v>76</v>
      </c>
      <c r="AV116" s="12" t="s">
        <v>85</v>
      </c>
      <c r="AW116" s="12" t="s">
        <v>37</v>
      </c>
      <c r="AX116" s="12" t="s">
        <v>83</v>
      </c>
      <c r="AY116" s="185" t="s">
        <v>169</v>
      </c>
    </row>
    <row r="117" spans="1:65" s="13" customFormat="1" ht="25.9" customHeight="1">
      <c r="B117" s="190"/>
      <c r="C117" s="191"/>
      <c r="D117" s="192" t="s">
        <v>75</v>
      </c>
      <c r="E117" s="193" t="s">
        <v>186</v>
      </c>
      <c r="F117" s="193" t="s">
        <v>187</v>
      </c>
      <c r="G117" s="191"/>
      <c r="H117" s="191"/>
      <c r="I117" s="194"/>
      <c r="J117" s="195">
        <f>BK117</f>
        <v>0</v>
      </c>
      <c r="K117" s="191"/>
      <c r="L117" s="196"/>
      <c r="M117" s="197"/>
      <c r="N117" s="198"/>
      <c r="O117" s="198"/>
      <c r="P117" s="199">
        <f>P118</f>
        <v>0</v>
      </c>
      <c r="Q117" s="198"/>
      <c r="R117" s="199">
        <f>R118</f>
        <v>0</v>
      </c>
      <c r="S117" s="198"/>
      <c r="T117" s="200">
        <f>T118</f>
        <v>0</v>
      </c>
      <c r="AR117" s="201" t="s">
        <v>83</v>
      </c>
      <c r="AT117" s="202" t="s">
        <v>75</v>
      </c>
      <c r="AU117" s="202" t="s">
        <v>76</v>
      </c>
      <c r="AY117" s="201" t="s">
        <v>169</v>
      </c>
      <c r="BK117" s="203">
        <f>BK118</f>
        <v>0</v>
      </c>
    </row>
    <row r="118" spans="1:65" s="13" customFormat="1" ht="22.9" customHeight="1">
      <c r="B118" s="190"/>
      <c r="C118" s="191"/>
      <c r="D118" s="192" t="s">
        <v>75</v>
      </c>
      <c r="E118" s="204" t="s">
        <v>188</v>
      </c>
      <c r="F118" s="204" t="s">
        <v>189</v>
      </c>
      <c r="G118" s="191"/>
      <c r="H118" s="191"/>
      <c r="I118" s="194"/>
      <c r="J118" s="205">
        <f>BK118</f>
        <v>0</v>
      </c>
      <c r="K118" s="191"/>
      <c r="L118" s="196"/>
      <c r="M118" s="197"/>
      <c r="N118" s="198"/>
      <c r="O118" s="198"/>
      <c r="P118" s="199">
        <f>SUM(P119:P170)</f>
        <v>0</v>
      </c>
      <c r="Q118" s="198"/>
      <c r="R118" s="199">
        <f>SUM(R119:R170)</f>
        <v>0</v>
      </c>
      <c r="S118" s="198"/>
      <c r="T118" s="200">
        <f>SUM(T119:T170)</f>
        <v>0</v>
      </c>
      <c r="AR118" s="201" t="s">
        <v>83</v>
      </c>
      <c r="AT118" s="202" t="s">
        <v>75</v>
      </c>
      <c r="AU118" s="202" t="s">
        <v>83</v>
      </c>
      <c r="AY118" s="201" t="s">
        <v>169</v>
      </c>
      <c r="BK118" s="203">
        <f>SUM(BK119:BK170)</f>
        <v>0</v>
      </c>
    </row>
    <row r="119" spans="1:65" s="2" customFormat="1" ht="66.75" customHeight="1">
      <c r="A119" s="32"/>
      <c r="B119" s="33"/>
      <c r="C119" s="206" t="s">
        <v>241</v>
      </c>
      <c r="D119" s="206" t="s">
        <v>190</v>
      </c>
      <c r="E119" s="207" t="s">
        <v>368</v>
      </c>
      <c r="F119" s="208" t="s">
        <v>369</v>
      </c>
      <c r="G119" s="209" t="s">
        <v>198</v>
      </c>
      <c r="H119" s="210">
        <v>36</v>
      </c>
      <c r="I119" s="211"/>
      <c r="J119" s="212">
        <f>ROUND(I119*H119,2)</f>
        <v>0</v>
      </c>
      <c r="K119" s="208" t="s">
        <v>167</v>
      </c>
      <c r="L119" s="37"/>
      <c r="M119" s="213" t="s">
        <v>35</v>
      </c>
      <c r="N119" s="214" t="s">
        <v>47</v>
      </c>
      <c r="O119" s="62"/>
      <c r="P119" s="170">
        <f>O119*H119</f>
        <v>0</v>
      </c>
      <c r="Q119" s="170">
        <v>0</v>
      </c>
      <c r="R119" s="170">
        <f>Q119*H119</f>
        <v>0</v>
      </c>
      <c r="S119" s="170">
        <v>0</v>
      </c>
      <c r="T119" s="171">
        <f>S119*H119</f>
        <v>0</v>
      </c>
      <c r="U119" s="32"/>
      <c r="V119" s="32"/>
      <c r="W119" s="32"/>
      <c r="X119" s="32"/>
      <c r="Y119" s="32"/>
      <c r="Z119" s="32"/>
      <c r="AA119" s="32"/>
      <c r="AB119" s="32"/>
      <c r="AC119" s="32"/>
      <c r="AD119" s="32"/>
      <c r="AE119" s="32"/>
      <c r="AR119" s="172" t="s">
        <v>170</v>
      </c>
      <c r="AT119" s="172" t="s">
        <v>190</v>
      </c>
      <c r="AU119" s="172" t="s">
        <v>85</v>
      </c>
      <c r="AY119" s="15" t="s">
        <v>169</v>
      </c>
      <c r="BE119" s="173">
        <f>IF(N119="základní",J119,0)</f>
        <v>0</v>
      </c>
      <c r="BF119" s="173">
        <f>IF(N119="snížená",J119,0)</f>
        <v>0</v>
      </c>
      <c r="BG119" s="173">
        <f>IF(N119="zákl. přenesená",J119,0)</f>
        <v>0</v>
      </c>
      <c r="BH119" s="173">
        <f>IF(N119="sníž. přenesená",J119,0)</f>
        <v>0</v>
      </c>
      <c r="BI119" s="173">
        <f>IF(N119="nulová",J119,0)</f>
        <v>0</v>
      </c>
      <c r="BJ119" s="15" t="s">
        <v>83</v>
      </c>
      <c r="BK119" s="173">
        <f>ROUND(I119*H119,2)</f>
        <v>0</v>
      </c>
      <c r="BL119" s="15" t="s">
        <v>170</v>
      </c>
      <c r="BM119" s="172" t="s">
        <v>370</v>
      </c>
    </row>
    <row r="120" spans="1:65" s="12" customFormat="1" ht="11.25">
      <c r="B120" s="174"/>
      <c r="C120" s="175"/>
      <c r="D120" s="176" t="s">
        <v>172</v>
      </c>
      <c r="E120" s="177" t="s">
        <v>35</v>
      </c>
      <c r="F120" s="178" t="s">
        <v>371</v>
      </c>
      <c r="G120" s="175"/>
      <c r="H120" s="179">
        <v>36</v>
      </c>
      <c r="I120" s="180"/>
      <c r="J120" s="175"/>
      <c r="K120" s="175"/>
      <c r="L120" s="181"/>
      <c r="M120" s="182"/>
      <c r="N120" s="183"/>
      <c r="O120" s="183"/>
      <c r="P120" s="183"/>
      <c r="Q120" s="183"/>
      <c r="R120" s="183"/>
      <c r="S120" s="183"/>
      <c r="T120" s="184"/>
      <c r="AT120" s="185" t="s">
        <v>172</v>
      </c>
      <c r="AU120" s="185" t="s">
        <v>85</v>
      </c>
      <c r="AV120" s="12" t="s">
        <v>85</v>
      </c>
      <c r="AW120" s="12" t="s">
        <v>37</v>
      </c>
      <c r="AX120" s="12" t="s">
        <v>83</v>
      </c>
      <c r="AY120" s="185" t="s">
        <v>169</v>
      </c>
    </row>
    <row r="121" spans="1:65" s="2" customFormat="1" ht="36">
      <c r="A121" s="32"/>
      <c r="B121" s="33"/>
      <c r="C121" s="206" t="s">
        <v>246</v>
      </c>
      <c r="D121" s="206" t="s">
        <v>190</v>
      </c>
      <c r="E121" s="207" t="s">
        <v>196</v>
      </c>
      <c r="F121" s="208" t="s">
        <v>197</v>
      </c>
      <c r="G121" s="209" t="s">
        <v>198</v>
      </c>
      <c r="H121" s="210">
        <v>36</v>
      </c>
      <c r="I121" s="211"/>
      <c r="J121" s="212">
        <f>ROUND(I121*H121,2)</f>
        <v>0</v>
      </c>
      <c r="K121" s="208" t="s">
        <v>167</v>
      </c>
      <c r="L121" s="37"/>
      <c r="M121" s="213" t="s">
        <v>35</v>
      </c>
      <c r="N121" s="214" t="s">
        <v>47</v>
      </c>
      <c r="O121" s="62"/>
      <c r="P121" s="170">
        <f>O121*H121</f>
        <v>0</v>
      </c>
      <c r="Q121" s="170">
        <v>0</v>
      </c>
      <c r="R121" s="170">
        <f>Q121*H121</f>
        <v>0</v>
      </c>
      <c r="S121" s="170">
        <v>0</v>
      </c>
      <c r="T121" s="171">
        <f>S121*H121</f>
        <v>0</v>
      </c>
      <c r="U121" s="32"/>
      <c r="V121" s="32"/>
      <c r="W121" s="32"/>
      <c r="X121" s="32"/>
      <c r="Y121" s="32"/>
      <c r="Z121" s="32"/>
      <c r="AA121" s="32"/>
      <c r="AB121" s="32"/>
      <c r="AC121" s="32"/>
      <c r="AD121" s="32"/>
      <c r="AE121" s="32"/>
      <c r="AR121" s="172" t="s">
        <v>170</v>
      </c>
      <c r="AT121" s="172" t="s">
        <v>190</v>
      </c>
      <c r="AU121" s="172" t="s">
        <v>85</v>
      </c>
      <c r="AY121" s="15" t="s">
        <v>169</v>
      </c>
      <c r="BE121" s="173">
        <f>IF(N121="základní",J121,0)</f>
        <v>0</v>
      </c>
      <c r="BF121" s="173">
        <f>IF(N121="snížená",J121,0)</f>
        <v>0</v>
      </c>
      <c r="BG121" s="173">
        <f>IF(N121="zákl. přenesená",J121,0)</f>
        <v>0</v>
      </c>
      <c r="BH121" s="173">
        <f>IF(N121="sníž. přenesená",J121,0)</f>
        <v>0</v>
      </c>
      <c r="BI121" s="173">
        <f>IF(N121="nulová",J121,0)</f>
        <v>0</v>
      </c>
      <c r="BJ121" s="15" t="s">
        <v>83</v>
      </c>
      <c r="BK121" s="173">
        <f>ROUND(I121*H121,2)</f>
        <v>0</v>
      </c>
      <c r="BL121" s="15" t="s">
        <v>170</v>
      </c>
      <c r="BM121" s="172" t="s">
        <v>372</v>
      </c>
    </row>
    <row r="122" spans="1:65" s="12" customFormat="1" ht="11.25">
      <c r="B122" s="174"/>
      <c r="C122" s="175"/>
      <c r="D122" s="176" t="s">
        <v>172</v>
      </c>
      <c r="E122" s="177" t="s">
        <v>35</v>
      </c>
      <c r="F122" s="178" t="s">
        <v>371</v>
      </c>
      <c r="G122" s="175"/>
      <c r="H122" s="179">
        <v>36</v>
      </c>
      <c r="I122" s="180"/>
      <c r="J122" s="175"/>
      <c r="K122" s="175"/>
      <c r="L122" s="181"/>
      <c r="M122" s="182"/>
      <c r="N122" s="183"/>
      <c r="O122" s="183"/>
      <c r="P122" s="183"/>
      <c r="Q122" s="183"/>
      <c r="R122" s="183"/>
      <c r="S122" s="183"/>
      <c r="T122" s="184"/>
      <c r="AT122" s="185" t="s">
        <v>172</v>
      </c>
      <c r="AU122" s="185" t="s">
        <v>85</v>
      </c>
      <c r="AV122" s="12" t="s">
        <v>85</v>
      </c>
      <c r="AW122" s="12" t="s">
        <v>37</v>
      </c>
      <c r="AX122" s="12" t="s">
        <v>83</v>
      </c>
      <c r="AY122" s="185" t="s">
        <v>169</v>
      </c>
    </row>
    <row r="123" spans="1:65" s="2" customFormat="1" ht="33" customHeight="1">
      <c r="A123" s="32"/>
      <c r="B123" s="33"/>
      <c r="C123" s="206" t="s">
        <v>8</v>
      </c>
      <c r="D123" s="206" t="s">
        <v>190</v>
      </c>
      <c r="E123" s="207" t="s">
        <v>223</v>
      </c>
      <c r="F123" s="208" t="s">
        <v>224</v>
      </c>
      <c r="G123" s="209" t="s">
        <v>225</v>
      </c>
      <c r="H123" s="210">
        <v>0.15</v>
      </c>
      <c r="I123" s="211"/>
      <c r="J123" s="212">
        <f>ROUND(I123*H123,2)</f>
        <v>0</v>
      </c>
      <c r="K123" s="208" t="s">
        <v>167</v>
      </c>
      <c r="L123" s="37"/>
      <c r="M123" s="213" t="s">
        <v>35</v>
      </c>
      <c r="N123" s="214" t="s">
        <v>47</v>
      </c>
      <c r="O123" s="62"/>
      <c r="P123" s="170">
        <f>O123*H123</f>
        <v>0</v>
      </c>
      <c r="Q123" s="170">
        <v>0</v>
      </c>
      <c r="R123" s="170">
        <f>Q123*H123</f>
        <v>0</v>
      </c>
      <c r="S123" s="170">
        <v>0</v>
      </c>
      <c r="T123" s="171">
        <f>S123*H123</f>
        <v>0</v>
      </c>
      <c r="U123" s="32"/>
      <c r="V123" s="32"/>
      <c r="W123" s="32"/>
      <c r="X123" s="32"/>
      <c r="Y123" s="32"/>
      <c r="Z123" s="32"/>
      <c r="AA123" s="32"/>
      <c r="AB123" s="32"/>
      <c r="AC123" s="32"/>
      <c r="AD123" s="32"/>
      <c r="AE123" s="32"/>
      <c r="AR123" s="172" t="s">
        <v>170</v>
      </c>
      <c r="AT123" s="172" t="s">
        <v>190</v>
      </c>
      <c r="AU123" s="172" t="s">
        <v>85</v>
      </c>
      <c r="AY123" s="15" t="s">
        <v>169</v>
      </c>
      <c r="BE123" s="173">
        <f>IF(N123="základní",J123,0)</f>
        <v>0</v>
      </c>
      <c r="BF123" s="173">
        <f>IF(N123="snížená",J123,0)</f>
        <v>0</v>
      </c>
      <c r="BG123" s="173">
        <f>IF(N123="zákl. přenesená",J123,0)</f>
        <v>0</v>
      </c>
      <c r="BH123" s="173">
        <f>IF(N123="sníž. přenesená",J123,0)</f>
        <v>0</v>
      </c>
      <c r="BI123" s="173">
        <f>IF(N123="nulová",J123,0)</f>
        <v>0</v>
      </c>
      <c r="BJ123" s="15" t="s">
        <v>83</v>
      </c>
      <c r="BK123" s="173">
        <f>ROUND(I123*H123,2)</f>
        <v>0</v>
      </c>
      <c r="BL123" s="15" t="s">
        <v>170</v>
      </c>
      <c r="BM123" s="172" t="s">
        <v>373</v>
      </c>
    </row>
    <row r="124" spans="1:65" s="12" customFormat="1" ht="11.25">
      <c r="B124" s="174"/>
      <c r="C124" s="175"/>
      <c r="D124" s="176" t="s">
        <v>172</v>
      </c>
      <c r="E124" s="177" t="s">
        <v>35</v>
      </c>
      <c r="F124" s="178" t="s">
        <v>374</v>
      </c>
      <c r="G124" s="175"/>
      <c r="H124" s="179">
        <v>0.15</v>
      </c>
      <c r="I124" s="180"/>
      <c r="J124" s="175"/>
      <c r="K124" s="175"/>
      <c r="L124" s="181"/>
      <c r="M124" s="182"/>
      <c r="N124" s="183"/>
      <c r="O124" s="183"/>
      <c r="P124" s="183"/>
      <c r="Q124" s="183"/>
      <c r="R124" s="183"/>
      <c r="S124" s="183"/>
      <c r="T124" s="184"/>
      <c r="AT124" s="185" t="s">
        <v>172</v>
      </c>
      <c r="AU124" s="185" t="s">
        <v>85</v>
      </c>
      <c r="AV124" s="12" t="s">
        <v>85</v>
      </c>
      <c r="AW124" s="12" t="s">
        <v>37</v>
      </c>
      <c r="AX124" s="12" t="s">
        <v>83</v>
      </c>
      <c r="AY124" s="185" t="s">
        <v>169</v>
      </c>
    </row>
    <row r="125" spans="1:65" s="2" customFormat="1" ht="66.75" customHeight="1">
      <c r="A125" s="32"/>
      <c r="B125" s="33"/>
      <c r="C125" s="206" t="s">
        <v>254</v>
      </c>
      <c r="D125" s="206" t="s">
        <v>190</v>
      </c>
      <c r="E125" s="207" t="s">
        <v>375</v>
      </c>
      <c r="F125" s="208" t="s">
        <v>376</v>
      </c>
      <c r="G125" s="209" t="s">
        <v>166</v>
      </c>
      <c r="H125" s="210">
        <v>17</v>
      </c>
      <c r="I125" s="211"/>
      <c r="J125" s="212">
        <f>ROUND(I125*H125,2)</f>
        <v>0</v>
      </c>
      <c r="K125" s="208" t="s">
        <v>167</v>
      </c>
      <c r="L125" s="37"/>
      <c r="M125" s="213" t="s">
        <v>35</v>
      </c>
      <c r="N125" s="214" t="s">
        <v>47</v>
      </c>
      <c r="O125" s="62"/>
      <c r="P125" s="170">
        <f>O125*H125</f>
        <v>0</v>
      </c>
      <c r="Q125" s="170">
        <v>0</v>
      </c>
      <c r="R125" s="170">
        <f>Q125*H125</f>
        <v>0</v>
      </c>
      <c r="S125" s="170">
        <v>0</v>
      </c>
      <c r="T125" s="171">
        <f>S125*H125</f>
        <v>0</v>
      </c>
      <c r="U125" s="32"/>
      <c r="V125" s="32"/>
      <c r="W125" s="32"/>
      <c r="X125" s="32"/>
      <c r="Y125" s="32"/>
      <c r="Z125" s="32"/>
      <c r="AA125" s="32"/>
      <c r="AB125" s="32"/>
      <c r="AC125" s="32"/>
      <c r="AD125" s="32"/>
      <c r="AE125" s="32"/>
      <c r="AR125" s="172" t="s">
        <v>170</v>
      </c>
      <c r="AT125" s="172" t="s">
        <v>190</v>
      </c>
      <c r="AU125" s="172" t="s">
        <v>85</v>
      </c>
      <c r="AY125" s="15" t="s">
        <v>169</v>
      </c>
      <c r="BE125" s="173">
        <f>IF(N125="základní",J125,0)</f>
        <v>0</v>
      </c>
      <c r="BF125" s="173">
        <f>IF(N125="snížená",J125,0)</f>
        <v>0</v>
      </c>
      <c r="BG125" s="173">
        <f>IF(N125="zákl. přenesená",J125,0)</f>
        <v>0</v>
      </c>
      <c r="BH125" s="173">
        <f>IF(N125="sníž. přenesená",J125,0)</f>
        <v>0</v>
      </c>
      <c r="BI125" s="173">
        <f>IF(N125="nulová",J125,0)</f>
        <v>0</v>
      </c>
      <c r="BJ125" s="15" t="s">
        <v>83</v>
      </c>
      <c r="BK125" s="173">
        <f>ROUND(I125*H125,2)</f>
        <v>0</v>
      </c>
      <c r="BL125" s="15" t="s">
        <v>170</v>
      </c>
      <c r="BM125" s="172" t="s">
        <v>377</v>
      </c>
    </row>
    <row r="126" spans="1:65" s="12" customFormat="1" ht="11.25">
      <c r="B126" s="174"/>
      <c r="C126" s="175"/>
      <c r="D126" s="176" t="s">
        <v>172</v>
      </c>
      <c r="E126" s="177" t="s">
        <v>35</v>
      </c>
      <c r="F126" s="178" t="s">
        <v>378</v>
      </c>
      <c r="G126" s="175"/>
      <c r="H126" s="179">
        <v>17</v>
      </c>
      <c r="I126" s="180"/>
      <c r="J126" s="175"/>
      <c r="K126" s="175"/>
      <c r="L126" s="181"/>
      <c r="M126" s="182"/>
      <c r="N126" s="183"/>
      <c r="O126" s="183"/>
      <c r="P126" s="183"/>
      <c r="Q126" s="183"/>
      <c r="R126" s="183"/>
      <c r="S126" s="183"/>
      <c r="T126" s="184"/>
      <c r="AT126" s="185" t="s">
        <v>172</v>
      </c>
      <c r="AU126" s="185" t="s">
        <v>85</v>
      </c>
      <c r="AV126" s="12" t="s">
        <v>85</v>
      </c>
      <c r="AW126" s="12" t="s">
        <v>37</v>
      </c>
      <c r="AX126" s="12" t="s">
        <v>83</v>
      </c>
      <c r="AY126" s="185" t="s">
        <v>169</v>
      </c>
    </row>
    <row r="127" spans="1:65" s="2" customFormat="1" ht="55.5" customHeight="1">
      <c r="A127" s="32"/>
      <c r="B127" s="33"/>
      <c r="C127" s="206" t="s">
        <v>259</v>
      </c>
      <c r="D127" s="206" t="s">
        <v>190</v>
      </c>
      <c r="E127" s="207" t="s">
        <v>379</v>
      </c>
      <c r="F127" s="208" t="s">
        <v>380</v>
      </c>
      <c r="G127" s="209" t="s">
        <v>193</v>
      </c>
      <c r="H127" s="210">
        <v>75</v>
      </c>
      <c r="I127" s="211"/>
      <c r="J127" s="212">
        <f>ROUND(I127*H127,2)</f>
        <v>0</v>
      </c>
      <c r="K127" s="208" t="s">
        <v>167</v>
      </c>
      <c r="L127" s="37"/>
      <c r="M127" s="213" t="s">
        <v>35</v>
      </c>
      <c r="N127" s="214" t="s">
        <v>47</v>
      </c>
      <c r="O127" s="62"/>
      <c r="P127" s="170">
        <f>O127*H127</f>
        <v>0</v>
      </c>
      <c r="Q127" s="170">
        <v>0</v>
      </c>
      <c r="R127" s="170">
        <f>Q127*H127</f>
        <v>0</v>
      </c>
      <c r="S127" s="170">
        <v>0</v>
      </c>
      <c r="T127" s="171">
        <f>S127*H127</f>
        <v>0</v>
      </c>
      <c r="U127" s="32"/>
      <c r="V127" s="32"/>
      <c r="W127" s="32"/>
      <c r="X127" s="32"/>
      <c r="Y127" s="32"/>
      <c r="Z127" s="32"/>
      <c r="AA127" s="32"/>
      <c r="AB127" s="32"/>
      <c r="AC127" s="32"/>
      <c r="AD127" s="32"/>
      <c r="AE127" s="32"/>
      <c r="AR127" s="172" t="s">
        <v>170</v>
      </c>
      <c r="AT127" s="172" t="s">
        <v>190</v>
      </c>
      <c r="AU127" s="172" t="s">
        <v>85</v>
      </c>
      <c r="AY127" s="15" t="s">
        <v>169</v>
      </c>
      <c r="BE127" s="173">
        <f>IF(N127="základní",J127,0)</f>
        <v>0</v>
      </c>
      <c r="BF127" s="173">
        <f>IF(N127="snížená",J127,0)</f>
        <v>0</v>
      </c>
      <c r="BG127" s="173">
        <f>IF(N127="zákl. přenesená",J127,0)</f>
        <v>0</v>
      </c>
      <c r="BH127" s="173">
        <f>IF(N127="sníž. přenesená",J127,0)</f>
        <v>0</v>
      </c>
      <c r="BI127" s="173">
        <f>IF(N127="nulová",J127,0)</f>
        <v>0</v>
      </c>
      <c r="BJ127" s="15" t="s">
        <v>83</v>
      </c>
      <c r="BK127" s="173">
        <f>ROUND(I127*H127,2)</f>
        <v>0</v>
      </c>
      <c r="BL127" s="15" t="s">
        <v>170</v>
      </c>
      <c r="BM127" s="172" t="s">
        <v>381</v>
      </c>
    </row>
    <row r="128" spans="1:65" s="12" customFormat="1" ht="11.25">
      <c r="B128" s="174"/>
      <c r="C128" s="175"/>
      <c r="D128" s="176" t="s">
        <v>172</v>
      </c>
      <c r="E128" s="177" t="s">
        <v>35</v>
      </c>
      <c r="F128" s="178" t="s">
        <v>382</v>
      </c>
      <c r="G128" s="175"/>
      <c r="H128" s="179">
        <v>75</v>
      </c>
      <c r="I128" s="180"/>
      <c r="J128" s="175"/>
      <c r="K128" s="175"/>
      <c r="L128" s="181"/>
      <c r="M128" s="182"/>
      <c r="N128" s="183"/>
      <c r="O128" s="183"/>
      <c r="P128" s="183"/>
      <c r="Q128" s="183"/>
      <c r="R128" s="183"/>
      <c r="S128" s="183"/>
      <c r="T128" s="184"/>
      <c r="AT128" s="185" t="s">
        <v>172</v>
      </c>
      <c r="AU128" s="185" t="s">
        <v>85</v>
      </c>
      <c r="AV128" s="12" t="s">
        <v>85</v>
      </c>
      <c r="AW128" s="12" t="s">
        <v>37</v>
      </c>
      <c r="AX128" s="12" t="s">
        <v>83</v>
      </c>
      <c r="AY128" s="185" t="s">
        <v>169</v>
      </c>
    </row>
    <row r="129" spans="1:65" s="2" customFormat="1" ht="24">
      <c r="A129" s="32"/>
      <c r="B129" s="33"/>
      <c r="C129" s="206" t="s">
        <v>263</v>
      </c>
      <c r="D129" s="206" t="s">
        <v>190</v>
      </c>
      <c r="E129" s="207" t="s">
        <v>383</v>
      </c>
      <c r="F129" s="208" t="s">
        <v>384</v>
      </c>
      <c r="G129" s="209" t="s">
        <v>166</v>
      </c>
      <c r="H129" s="210">
        <v>4</v>
      </c>
      <c r="I129" s="211"/>
      <c r="J129" s="212">
        <f>ROUND(I129*H129,2)</f>
        <v>0</v>
      </c>
      <c r="K129" s="208" t="s">
        <v>167</v>
      </c>
      <c r="L129" s="37"/>
      <c r="M129" s="213" t="s">
        <v>35</v>
      </c>
      <c r="N129" s="214" t="s">
        <v>47</v>
      </c>
      <c r="O129" s="62"/>
      <c r="P129" s="170">
        <f>O129*H129</f>
        <v>0</v>
      </c>
      <c r="Q129" s="170">
        <v>0</v>
      </c>
      <c r="R129" s="170">
        <f>Q129*H129</f>
        <v>0</v>
      </c>
      <c r="S129" s="170">
        <v>0</v>
      </c>
      <c r="T129" s="171">
        <f>S129*H129</f>
        <v>0</v>
      </c>
      <c r="U129" s="32"/>
      <c r="V129" s="32"/>
      <c r="W129" s="32"/>
      <c r="X129" s="32"/>
      <c r="Y129" s="32"/>
      <c r="Z129" s="32"/>
      <c r="AA129" s="32"/>
      <c r="AB129" s="32"/>
      <c r="AC129" s="32"/>
      <c r="AD129" s="32"/>
      <c r="AE129" s="32"/>
      <c r="AR129" s="172" t="s">
        <v>170</v>
      </c>
      <c r="AT129" s="172" t="s">
        <v>190</v>
      </c>
      <c r="AU129" s="172" t="s">
        <v>85</v>
      </c>
      <c r="AY129" s="15" t="s">
        <v>169</v>
      </c>
      <c r="BE129" s="173">
        <f>IF(N129="základní",J129,0)</f>
        <v>0</v>
      </c>
      <c r="BF129" s="173">
        <f>IF(N129="snížená",J129,0)</f>
        <v>0</v>
      </c>
      <c r="BG129" s="173">
        <f>IF(N129="zákl. přenesená",J129,0)</f>
        <v>0</v>
      </c>
      <c r="BH129" s="173">
        <f>IF(N129="sníž. přenesená",J129,0)</f>
        <v>0</v>
      </c>
      <c r="BI129" s="173">
        <f>IF(N129="nulová",J129,0)</f>
        <v>0</v>
      </c>
      <c r="BJ129" s="15" t="s">
        <v>83</v>
      </c>
      <c r="BK129" s="173">
        <f>ROUND(I129*H129,2)</f>
        <v>0</v>
      </c>
      <c r="BL129" s="15" t="s">
        <v>170</v>
      </c>
      <c r="BM129" s="172" t="s">
        <v>385</v>
      </c>
    </row>
    <row r="130" spans="1:65" s="12" customFormat="1" ht="11.25">
      <c r="B130" s="174"/>
      <c r="C130" s="175"/>
      <c r="D130" s="176" t="s">
        <v>172</v>
      </c>
      <c r="E130" s="177" t="s">
        <v>35</v>
      </c>
      <c r="F130" s="178" t="s">
        <v>245</v>
      </c>
      <c r="G130" s="175"/>
      <c r="H130" s="179">
        <v>4</v>
      </c>
      <c r="I130" s="180"/>
      <c r="J130" s="175"/>
      <c r="K130" s="175"/>
      <c r="L130" s="181"/>
      <c r="M130" s="182"/>
      <c r="N130" s="183"/>
      <c r="O130" s="183"/>
      <c r="P130" s="183"/>
      <c r="Q130" s="183"/>
      <c r="R130" s="183"/>
      <c r="S130" s="183"/>
      <c r="T130" s="184"/>
      <c r="AT130" s="185" t="s">
        <v>172</v>
      </c>
      <c r="AU130" s="185" t="s">
        <v>85</v>
      </c>
      <c r="AV130" s="12" t="s">
        <v>85</v>
      </c>
      <c r="AW130" s="12" t="s">
        <v>37</v>
      </c>
      <c r="AX130" s="12" t="s">
        <v>83</v>
      </c>
      <c r="AY130" s="185" t="s">
        <v>169</v>
      </c>
    </row>
    <row r="131" spans="1:65" s="2" customFormat="1" ht="33" customHeight="1">
      <c r="A131" s="32"/>
      <c r="B131" s="33"/>
      <c r="C131" s="206" t="s">
        <v>268</v>
      </c>
      <c r="D131" s="206" t="s">
        <v>190</v>
      </c>
      <c r="E131" s="207" t="s">
        <v>386</v>
      </c>
      <c r="F131" s="208" t="s">
        <v>387</v>
      </c>
      <c r="G131" s="209" t="s">
        <v>193</v>
      </c>
      <c r="H131" s="210">
        <v>7.2</v>
      </c>
      <c r="I131" s="211"/>
      <c r="J131" s="212">
        <f>ROUND(I131*H131,2)</f>
        <v>0</v>
      </c>
      <c r="K131" s="208" t="s">
        <v>167</v>
      </c>
      <c r="L131" s="37"/>
      <c r="M131" s="213" t="s">
        <v>35</v>
      </c>
      <c r="N131" s="214" t="s">
        <v>47</v>
      </c>
      <c r="O131" s="62"/>
      <c r="P131" s="170">
        <f>O131*H131</f>
        <v>0</v>
      </c>
      <c r="Q131" s="170">
        <v>0</v>
      </c>
      <c r="R131" s="170">
        <f>Q131*H131</f>
        <v>0</v>
      </c>
      <c r="S131" s="170">
        <v>0</v>
      </c>
      <c r="T131" s="171">
        <f>S131*H131</f>
        <v>0</v>
      </c>
      <c r="U131" s="32"/>
      <c r="V131" s="32"/>
      <c r="W131" s="32"/>
      <c r="X131" s="32"/>
      <c r="Y131" s="32"/>
      <c r="Z131" s="32"/>
      <c r="AA131" s="32"/>
      <c r="AB131" s="32"/>
      <c r="AC131" s="32"/>
      <c r="AD131" s="32"/>
      <c r="AE131" s="32"/>
      <c r="AR131" s="172" t="s">
        <v>170</v>
      </c>
      <c r="AT131" s="172" t="s">
        <v>190</v>
      </c>
      <c r="AU131" s="172" t="s">
        <v>85</v>
      </c>
      <c r="AY131" s="15" t="s">
        <v>169</v>
      </c>
      <c r="BE131" s="173">
        <f>IF(N131="základní",J131,0)</f>
        <v>0</v>
      </c>
      <c r="BF131" s="173">
        <f>IF(N131="snížená",J131,0)</f>
        <v>0</v>
      </c>
      <c r="BG131" s="173">
        <f>IF(N131="zákl. přenesená",J131,0)</f>
        <v>0</v>
      </c>
      <c r="BH131" s="173">
        <f>IF(N131="sníž. přenesená",J131,0)</f>
        <v>0</v>
      </c>
      <c r="BI131" s="173">
        <f>IF(N131="nulová",J131,0)</f>
        <v>0</v>
      </c>
      <c r="BJ131" s="15" t="s">
        <v>83</v>
      </c>
      <c r="BK131" s="173">
        <f>ROUND(I131*H131,2)</f>
        <v>0</v>
      </c>
      <c r="BL131" s="15" t="s">
        <v>170</v>
      </c>
      <c r="BM131" s="172" t="s">
        <v>388</v>
      </c>
    </row>
    <row r="132" spans="1:65" s="2" customFormat="1" ht="19.5">
      <c r="A132" s="32"/>
      <c r="B132" s="33"/>
      <c r="C132" s="34"/>
      <c r="D132" s="176" t="s">
        <v>183</v>
      </c>
      <c r="E132" s="34"/>
      <c r="F132" s="186" t="s">
        <v>389</v>
      </c>
      <c r="G132" s="34"/>
      <c r="H132" s="34"/>
      <c r="I132" s="187"/>
      <c r="J132" s="34"/>
      <c r="K132" s="34"/>
      <c r="L132" s="37"/>
      <c r="M132" s="188"/>
      <c r="N132" s="189"/>
      <c r="O132" s="62"/>
      <c r="P132" s="62"/>
      <c r="Q132" s="62"/>
      <c r="R132" s="62"/>
      <c r="S132" s="62"/>
      <c r="T132" s="63"/>
      <c r="U132" s="32"/>
      <c r="V132" s="32"/>
      <c r="W132" s="32"/>
      <c r="X132" s="32"/>
      <c r="Y132" s="32"/>
      <c r="Z132" s="32"/>
      <c r="AA132" s="32"/>
      <c r="AB132" s="32"/>
      <c r="AC132" s="32"/>
      <c r="AD132" s="32"/>
      <c r="AE132" s="32"/>
      <c r="AT132" s="15" t="s">
        <v>183</v>
      </c>
      <c r="AU132" s="15" t="s">
        <v>85</v>
      </c>
    </row>
    <row r="133" spans="1:65" s="12" customFormat="1" ht="11.25">
      <c r="B133" s="174"/>
      <c r="C133" s="175"/>
      <c r="D133" s="176" t="s">
        <v>172</v>
      </c>
      <c r="E133" s="177" t="s">
        <v>35</v>
      </c>
      <c r="F133" s="178" t="s">
        <v>390</v>
      </c>
      <c r="G133" s="175"/>
      <c r="H133" s="179">
        <v>7.2</v>
      </c>
      <c r="I133" s="180"/>
      <c r="J133" s="175"/>
      <c r="K133" s="175"/>
      <c r="L133" s="181"/>
      <c r="M133" s="182"/>
      <c r="N133" s="183"/>
      <c r="O133" s="183"/>
      <c r="P133" s="183"/>
      <c r="Q133" s="183"/>
      <c r="R133" s="183"/>
      <c r="S133" s="183"/>
      <c r="T133" s="184"/>
      <c r="AT133" s="185" t="s">
        <v>172</v>
      </c>
      <c r="AU133" s="185" t="s">
        <v>85</v>
      </c>
      <c r="AV133" s="12" t="s">
        <v>85</v>
      </c>
      <c r="AW133" s="12" t="s">
        <v>37</v>
      </c>
      <c r="AX133" s="12" t="s">
        <v>83</v>
      </c>
      <c r="AY133" s="185" t="s">
        <v>169</v>
      </c>
    </row>
    <row r="134" spans="1:65" s="2" customFormat="1" ht="24">
      <c r="A134" s="32"/>
      <c r="B134" s="33"/>
      <c r="C134" s="206" t="s">
        <v>274</v>
      </c>
      <c r="D134" s="206" t="s">
        <v>190</v>
      </c>
      <c r="E134" s="207" t="s">
        <v>391</v>
      </c>
      <c r="F134" s="208" t="s">
        <v>392</v>
      </c>
      <c r="G134" s="209" t="s">
        <v>193</v>
      </c>
      <c r="H134" s="210">
        <v>7</v>
      </c>
      <c r="I134" s="211"/>
      <c r="J134" s="212">
        <f>ROUND(I134*H134,2)</f>
        <v>0</v>
      </c>
      <c r="K134" s="208" t="s">
        <v>167</v>
      </c>
      <c r="L134" s="37"/>
      <c r="M134" s="213" t="s">
        <v>35</v>
      </c>
      <c r="N134" s="214" t="s">
        <v>47</v>
      </c>
      <c r="O134" s="62"/>
      <c r="P134" s="170">
        <f>O134*H134</f>
        <v>0</v>
      </c>
      <c r="Q134" s="170">
        <v>0</v>
      </c>
      <c r="R134" s="170">
        <f>Q134*H134</f>
        <v>0</v>
      </c>
      <c r="S134" s="170">
        <v>0</v>
      </c>
      <c r="T134" s="171">
        <f>S134*H134</f>
        <v>0</v>
      </c>
      <c r="U134" s="32"/>
      <c r="V134" s="32"/>
      <c r="W134" s="32"/>
      <c r="X134" s="32"/>
      <c r="Y134" s="32"/>
      <c r="Z134" s="32"/>
      <c r="AA134" s="32"/>
      <c r="AB134" s="32"/>
      <c r="AC134" s="32"/>
      <c r="AD134" s="32"/>
      <c r="AE134" s="32"/>
      <c r="AR134" s="172" t="s">
        <v>170</v>
      </c>
      <c r="AT134" s="172" t="s">
        <v>190</v>
      </c>
      <c r="AU134" s="172" t="s">
        <v>85</v>
      </c>
      <c r="AY134" s="15" t="s">
        <v>169</v>
      </c>
      <c r="BE134" s="173">
        <f>IF(N134="základní",J134,0)</f>
        <v>0</v>
      </c>
      <c r="BF134" s="173">
        <f>IF(N134="snížená",J134,0)</f>
        <v>0</v>
      </c>
      <c r="BG134" s="173">
        <f>IF(N134="zákl. přenesená",J134,0)</f>
        <v>0</v>
      </c>
      <c r="BH134" s="173">
        <f>IF(N134="sníž. přenesená",J134,0)</f>
        <v>0</v>
      </c>
      <c r="BI134" s="173">
        <f>IF(N134="nulová",J134,0)</f>
        <v>0</v>
      </c>
      <c r="BJ134" s="15" t="s">
        <v>83</v>
      </c>
      <c r="BK134" s="173">
        <f>ROUND(I134*H134,2)</f>
        <v>0</v>
      </c>
      <c r="BL134" s="15" t="s">
        <v>170</v>
      </c>
      <c r="BM134" s="172" t="s">
        <v>393</v>
      </c>
    </row>
    <row r="135" spans="1:65" s="2" customFormat="1" ht="19.5">
      <c r="A135" s="32"/>
      <c r="B135" s="33"/>
      <c r="C135" s="34"/>
      <c r="D135" s="176" t="s">
        <v>183</v>
      </c>
      <c r="E135" s="34"/>
      <c r="F135" s="186" t="s">
        <v>394</v>
      </c>
      <c r="G135" s="34"/>
      <c r="H135" s="34"/>
      <c r="I135" s="187"/>
      <c r="J135" s="34"/>
      <c r="K135" s="34"/>
      <c r="L135" s="37"/>
      <c r="M135" s="188"/>
      <c r="N135" s="189"/>
      <c r="O135" s="62"/>
      <c r="P135" s="62"/>
      <c r="Q135" s="62"/>
      <c r="R135" s="62"/>
      <c r="S135" s="62"/>
      <c r="T135" s="63"/>
      <c r="U135" s="32"/>
      <c r="V135" s="32"/>
      <c r="W135" s="32"/>
      <c r="X135" s="32"/>
      <c r="Y135" s="32"/>
      <c r="Z135" s="32"/>
      <c r="AA135" s="32"/>
      <c r="AB135" s="32"/>
      <c r="AC135" s="32"/>
      <c r="AD135" s="32"/>
      <c r="AE135" s="32"/>
      <c r="AT135" s="15" t="s">
        <v>183</v>
      </c>
      <c r="AU135" s="15" t="s">
        <v>85</v>
      </c>
    </row>
    <row r="136" spans="1:65" s="12" customFormat="1" ht="11.25">
      <c r="B136" s="174"/>
      <c r="C136" s="175"/>
      <c r="D136" s="176" t="s">
        <v>172</v>
      </c>
      <c r="E136" s="177" t="s">
        <v>35</v>
      </c>
      <c r="F136" s="178" t="s">
        <v>395</v>
      </c>
      <c r="G136" s="175"/>
      <c r="H136" s="179">
        <v>7</v>
      </c>
      <c r="I136" s="180"/>
      <c r="J136" s="175"/>
      <c r="K136" s="175"/>
      <c r="L136" s="181"/>
      <c r="M136" s="182"/>
      <c r="N136" s="183"/>
      <c r="O136" s="183"/>
      <c r="P136" s="183"/>
      <c r="Q136" s="183"/>
      <c r="R136" s="183"/>
      <c r="S136" s="183"/>
      <c r="T136" s="184"/>
      <c r="AT136" s="185" t="s">
        <v>172</v>
      </c>
      <c r="AU136" s="185" t="s">
        <v>85</v>
      </c>
      <c r="AV136" s="12" t="s">
        <v>85</v>
      </c>
      <c r="AW136" s="12" t="s">
        <v>37</v>
      </c>
      <c r="AX136" s="12" t="s">
        <v>83</v>
      </c>
      <c r="AY136" s="185" t="s">
        <v>169</v>
      </c>
    </row>
    <row r="137" spans="1:65" s="2" customFormat="1" ht="33" customHeight="1">
      <c r="A137" s="32"/>
      <c r="B137" s="33"/>
      <c r="C137" s="206" t="s">
        <v>7</v>
      </c>
      <c r="D137" s="206" t="s">
        <v>190</v>
      </c>
      <c r="E137" s="207" t="s">
        <v>396</v>
      </c>
      <c r="F137" s="208" t="s">
        <v>397</v>
      </c>
      <c r="G137" s="209" t="s">
        <v>398</v>
      </c>
      <c r="H137" s="210">
        <v>84</v>
      </c>
      <c r="I137" s="211"/>
      <c r="J137" s="212">
        <f>ROUND(I137*H137,2)</f>
        <v>0</v>
      </c>
      <c r="K137" s="208" t="s">
        <v>167</v>
      </c>
      <c r="L137" s="37"/>
      <c r="M137" s="213" t="s">
        <v>35</v>
      </c>
      <c r="N137" s="214" t="s">
        <v>47</v>
      </c>
      <c r="O137" s="62"/>
      <c r="P137" s="170">
        <f>O137*H137</f>
        <v>0</v>
      </c>
      <c r="Q137" s="170">
        <v>0</v>
      </c>
      <c r="R137" s="170">
        <f>Q137*H137</f>
        <v>0</v>
      </c>
      <c r="S137" s="170">
        <v>0</v>
      </c>
      <c r="T137" s="171">
        <f>S137*H137</f>
        <v>0</v>
      </c>
      <c r="U137" s="32"/>
      <c r="V137" s="32"/>
      <c r="W137" s="32"/>
      <c r="X137" s="32"/>
      <c r="Y137" s="32"/>
      <c r="Z137" s="32"/>
      <c r="AA137" s="32"/>
      <c r="AB137" s="32"/>
      <c r="AC137" s="32"/>
      <c r="AD137" s="32"/>
      <c r="AE137" s="32"/>
      <c r="AR137" s="172" t="s">
        <v>170</v>
      </c>
      <c r="AT137" s="172" t="s">
        <v>190</v>
      </c>
      <c r="AU137" s="172" t="s">
        <v>85</v>
      </c>
      <c r="AY137" s="15" t="s">
        <v>169</v>
      </c>
      <c r="BE137" s="173">
        <f>IF(N137="základní",J137,0)</f>
        <v>0</v>
      </c>
      <c r="BF137" s="173">
        <f>IF(N137="snížená",J137,0)</f>
        <v>0</v>
      </c>
      <c r="BG137" s="173">
        <f>IF(N137="zákl. přenesená",J137,0)</f>
        <v>0</v>
      </c>
      <c r="BH137" s="173">
        <f>IF(N137="sníž. přenesená",J137,0)</f>
        <v>0</v>
      </c>
      <c r="BI137" s="173">
        <f>IF(N137="nulová",J137,0)</f>
        <v>0</v>
      </c>
      <c r="BJ137" s="15" t="s">
        <v>83</v>
      </c>
      <c r="BK137" s="173">
        <f>ROUND(I137*H137,2)</f>
        <v>0</v>
      </c>
      <c r="BL137" s="15" t="s">
        <v>170</v>
      </c>
      <c r="BM137" s="172" t="s">
        <v>399</v>
      </c>
    </row>
    <row r="138" spans="1:65" s="2" customFormat="1" ht="19.5">
      <c r="A138" s="32"/>
      <c r="B138" s="33"/>
      <c r="C138" s="34"/>
      <c r="D138" s="176" t="s">
        <v>183</v>
      </c>
      <c r="E138" s="34"/>
      <c r="F138" s="186" t="s">
        <v>394</v>
      </c>
      <c r="G138" s="34"/>
      <c r="H138" s="34"/>
      <c r="I138" s="187"/>
      <c r="J138" s="34"/>
      <c r="K138" s="34"/>
      <c r="L138" s="37"/>
      <c r="M138" s="188"/>
      <c r="N138" s="189"/>
      <c r="O138" s="62"/>
      <c r="P138" s="62"/>
      <c r="Q138" s="62"/>
      <c r="R138" s="62"/>
      <c r="S138" s="62"/>
      <c r="T138" s="63"/>
      <c r="U138" s="32"/>
      <c r="V138" s="32"/>
      <c r="W138" s="32"/>
      <c r="X138" s="32"/>
      <c r="Y138" s="32"/>
      <c r="Z138" s="32"/>
      <c r="AA138" s="32"/>
      <c r="AB138" s="32"/>
      <c r="AC138" s="32"/>
      <c r="AD138" s="32"/>
      <c r="AE138" s="32"/>
      <c r="AT138" s="15" t="s">
        <v>183</v>
      </c>
      <c r="AU138" s="15" t="s">
        <v>85</v>
      </c>
    </row>
    <row r="139" spans="1:65" s="12" customFormat="1" ht="11.25">
      <c r="B139" s="174"/>
      <c r="C139" s="175"/>
      <c r="D139" s="176" t="s">
        <v>172</v>
      </c>
      <c r="E139" s="177" t="s">
        <v>35</v>
      </c>
      <c r="F139" s="178" t="s">
        <v>400</v>
      </c>
      <c r="G139" s="175"/>
      <c r="H139" s="179">
        <v>84</v>
      </c>
      <c r="I139" s="180"/>
      <c r="J139" s="175"/>
      <c r="K139" s="175"/>
      <c r="L139" s="181"/>
      <c r="M139" s="182"/>
      <c r="N139" s="183"/>
      <c r="O139" s="183"/>
      <c r="P139" s="183"/>
      <c r="Q139" s="183"/>
      <c r="R139" s="183"/>
      <c r="S139" s="183"/>
      <c r="T139" s="184"/>
      <c r="AT139" s="185" t="s">
        <v>172</v>
      </c>
      <c r="AU139" s="185" t="s">
        <v>85</v>
      </c>
      <c r="AV139" s="12" t="s">
        <v>85</v>
      </c>
      <c r="AW139" s="12" t="s">
        <v>37</v>
      </c>
      <c r="AX139" s="12" t="s">
        <v>83</v>
      </c>
      <c r="AY139" s="185" t="s">
        <v>169</v>
      </c>
    </row>
    <row r="140" spans="1:65" s="2" customFormat="1" ht="44.25" customHeight="1">
      <c r="A140" s="32"/>
      <c r="B140" s="33"/>
      <c r="C140" s="206" t="s">
        <v>285</v>
      </c>
      <c r="D140" s="206" t="s">
        <v>190</v>
      </c>
      <c r="E140" s="207" t="s">
        <v>401</v>
      </c>
      <c r="F140" s="208" t="s">
        <v>402</v>
      </c>
      <c r="G140" s="209" t="s">
        <v>398</v>
      </c>
      <c r="H140" s="210">
        <v>63</v>
      </c>
      <c r="I140" s="211"/>
      <c r="J140" s="212">
        <f>ROUND(I140*H140,2)</f>
        <v>0</v>
      </c>
      <c r="K140" s="208" t="s">
        <v>167</v>
      </c>
      <c r="L140" s="37"/>
      <c r="M140" s="213" t="s">
        <v>35</v>
      </c>
      <c r="N140" s="214" t="s">
        <v>47</v>
      </c>
      <c r="O140" s="62"/>
      <c r="P140" s="170">
        <f>O140*H140</f>
        <v>0</v>
      </c>
      <c r="Q140" s="170">
        <v>0</v>
      </c>
      <c r="R140" s="170">
        <f>Q140*H140</f>
        <v>0</v>
      </c>
      <c r="S140" s="170">
        <v>0</v>
      </c>
      <c r="T140" s="171">
        <f>S140*H140</f>
        <v>0</v>
      </c>
      <c r="U140" s="32"/>
      <c r="V140" s="32"/>
      <c r="W140" s="32"/>
      <c r="X140" s="32"/>
      <c r="Y140" s="32"/>
      <c r="Z140" s="32"/>
      <c r="AA140" s="32"/>
      <c r="AB140" s="32"/>
      <c r="AC140" s="32"/>
      <c r="AD140" s="32"/>
      <c r="AE140" s="32"/>
      <c r="AR140" s="172" t="s">
        <v>170</v>
      </c>
      <c r="AT140" s="172" t="s">
        <v>190</v>
      </c>
      <c r="AU140" s="172" t="s">
        <v>85</v>
      </c>
      <c r="AY140" s="15" t="s">
        <v>169</v>
      </c>
      <c r="BE140" s="173">
        <f>IF(N140="základní",J140,0)</f>
        <v>0</v>
      </c>
      <c r="BF140" s="173">
        <f>IF(N140="snížená",J140,0)</f>
        <v>0</v>
      </c>
      <c r="BG140" s="173">
        <f>IF(N140="zákl. přenesená",J140,0)</f>
        <v>0</v>
      </c>
      <c r="BH140" s="173">
        <f>IF(N140="sníž. přenesená",J140,0)</f>
        <v>0</v>
      </c>
      <c r="BI140" s="173">
        <f>IF(N140="nulová",J140,0)</f>
        <v>0</v>
      </c>
      <c r="BJ140" s="15" t="s">
        <v>83</v>
      </c>
      <c r="BK140" s="173">
        <f>ROUND(I140*H140,2)</f>
        <v>0</v>
      </c>
      <c r="BL140" s="15" t="s">
        <v>170</v>
      </c>
      <c r="BM140" s="172" t="s">
        <v>403</v>
      </c>
    </row>
    <row r="141" spans="1:65" s="2" customFormat="1" ht="19.5">
      <c r="A141" s="32"/>
      <c r="B141" s="33"/>
      <c r="C141" s="34"/>
      <c r="D141" s="176" t="s">
        <v>183</v>
      </c>
      <c r="E141" s="34"/>
      <c r="F141" s="186" t="s">
        <v>394</v>
      </c>
      <c r="G141" s="34"/>
      <c r="H141" s="34"/>
      <c r="I141" s="187"/>
      <c r="J141" s="34"/>
      <c r="K141" s="34"/>
      <c r="L141" s="37"/>
      <c r="M141" s="188"/>
      <c r="N141" s="189"/>
      <c r="O141" s="62"/>
      <c r="P141" s="62"/>
      <c r="Q141" s="62"/>
      <c r="R141" s="62"/>
      <c r="S141" s="62"/>
      <c r="T141" s="63"/>
      <c r="U141" s="32"/>
      <c r="V141" s="32"/>
      <c r="W141" s="32"/>
      <c r="X141" s="32"/>
      <c r="Y141" s="32"/>
      <c r="Z141" s="32"/>
      <c r="AA141" s="32"/>
      <c r="AB141" s="32"/>
      <c r="AC141" s="32"/>
      <c r="AD141" s="32"/>
      <c r="AE141" s="32"/>
      <c r="AT141" s="15" t="s">
        <v>183</v>
      </c>
      <c r="AU141" s="15" t="s">
        <v>85</v>
      </c>
    </row>
    <row r="142" spans="1:65" s="12" customFormat="1" ht="11.25">
      <c r="B142" s="174"/>
      <c r="C142" s="175"/>
      <c r="D142" s="176" t="s">
        <v>172</v>
      </c>
      <c r="E142" s="177" t="s">
        <v>35</v>
      </c>
      <c r="F142" s="178" t="s">
        <v>404</v>
      </c>
      <c r="G142" s="175"/>
      <c r="H142" s="179">
        <v>63</v>
      </c>
      <c r="I142" s="180"/>
      <c r="J142" s="175"/>
      <c r="K142" s="175"/>
      <c r="L142" s="181"/>
      <c r="M142" s="182"/>
      <c r="N142" s="183"/>
      <c r="O142" s="183"/>
      <c r="P142" s="183"/>
      <c r="Q142" s="183"/>
      <c r="R142" s="183"/>
      <c r="S142" s="183"/>
      <c r="T142" s="184"/>
      <c r="AT142" s="185" t="s">
        <v>172</v>
      </c>
      <c r="AU142" s="185" t="s">
        <v>85</v>
      </c>
      <c r="AV142" s="12" t="s">
        <v>85</v>
      </c>
      <c r="AW142" s="12" t="s">
        <v>37</v>
      </c>
      <c r="AX142" s="12" t="s">
        <v>83</v>
      </c>
      <c r="AY142" s="185" t="s">
        <v>169</v>
      </c>
    </row>
    <row r="143" spans="1:65" s="2" customFormat="1" ht="36">
      <c r="A143" s="32"/>
      <c r="B143" s="33"/>
      <c r="C143" s="206" t="s">
        <v>291</v>
      </c>
      <c r="D143" s="206" t="s">
        <v>190</v>
      </c>
      <c r="E143" s="207" t="s">
        <v>405</v>
      </c>
      <c r="F143" s="208" t="s">
        <v>406</v>
      </c>
      <c r="G143" s="209" t="s">
        <v>198</v>
      </c>
      <c r="H143" s="210">
        <v>22</v>
      </c>
      <c r="I143" s="211"/>
      <c r="J143" s="212">
        <f>ROUND(I143*H143,2)</f>
        <v>0</v>
      </c>
      <c r="K143" s="208" t="s">
        <v>167</v>
      </c>
      <c r="L143" s="37"/>
      <c r="M143" s="213" t="s">
        <v>35</v>
      </c>
      <c r="N143" s="214" t="s">
        <v>47</v>
      </c>
      <c r="O143" s="62"/>
      <c r="P143" s="170">
        <f>O143*H143</f>
        <v>0</v>
      </c>
      <c r="Q143" s="170">
        <v>0</v>
      </c>
      <c r="R143" s="170">
        <f>Q143*H143</f>
        <v>0</v>
      </c>
      <c r="S143" s="170">
        <v>0</v>
      </c>
      <c r="T143" s="171">
        <f>S143*H143</f>
        <v>0</v>
      </c>
      <c r="U143" s="32"/>
      <c r="V143" s="32"/>
      <c r="W143" s="32"/>
      <c r="X143" s="32"/>
      <c r="Y143" s="32"/>
      <c r="Z143" s="32"/>
      <c r="AA143" s="32"/>
      <c r="AB143" s="32"/>
      <c r="AC143" s="32"/>
      <c r="AD143" s="32"/>
      <c r="AE143" s="32"/>
      <c r="AR143" s="172" t="s">
        <v>170</v>
      </c>
      <c r="AT143" s="172" t="s">
        <v>190</v>
      </c>
      <c r="AU143" s="172" t="s">
        <v>85</v>
      </c>
      <c r="AY143" s="15" t="s">
        <v>169</v>
      </c>
      <c r="BE143" s="173">
        <f>IF(N143="základní",J143,0)</f>
        <v>0</v>
      </c>
      <c r="BF143" s="173">
        <f>IF(N143="snížená",J143,0)</f>
        <v>0</v>
      </c>
      <c r="BG143" s="173">
        <f>IF(N143="zákl. přenesená",J143,0)</f>
        <v>0</v>
      </c>
      <c r="BH143" s="173">
        <f>IF(N143="sníž. přenesená",J143,0)</f>
        <v>0</v>
      </c>
      <c r="BI143" s="173">
        <f>IF(N143="nulová",J143,0)</f>
        <v>0</v>
      </c>
      <c r="BJ143" s="15" t="s">
        <v>83</v>
      </c>
      <c r="BK143" s="173">
        <f>ROUND(I143*H143,2)</f>
        <v>0</v>
      </c>
      <c r="BL143" s="15" t="s">
        <v>170</v>
      </c>
      <c r="BM143" s="172" t="s">
        <v>407</v>
      </c>
    </row>
    <row r="144" spans="1:65" s="2" customFormat="1" ht="19.5">
      <c r="A144" s="32"/>
      <c r="B144" s="33"/>
      <c r="C144" s="34"/>
      <c r="D144" s="176" t="s">
        <v>183</v>
      </c>
      <c r="E144" s="34"/>
      <c r="F144" s="186" t="s">
        <v>408</v>
      </c>
      <c r="G144" s="34"/>
      <c r="H144" s="34"/>
      <c r="I144" s="187"/>
      <c r="J144" s="34"/>
      <c r="K144" s="34"/>
      <c r="L144" s="37"/>
      <c r="M144" s="188"/>
      <c r="N144" s="189"/>
      <c r="O144" s="62"/>
      <c r="P144" s="62"/>
      <c r="Q144" s="62"/>
      <c r="R144" s="62"/>
      <c r="S144" s="62"/>
      <c r="T144" s="63"/>
      <c r="U144" s="32"/>
      <c r="V144" s="32"/>
      <c r="W144" s="32"/>
      <c r="X144" s="32"/>
      <c r="Y144" s="32"/>
      <c r="Z144" s="32"/>
      <c r="AA144" s="32"/>
      <c r="AB144" s="32"/>
      <c r="AC144" s="32"/>
      <c r="AD144" s="32"/>
      <c r="AE144" s="32"/>
      <c r="AT144" s="15" t="s">
        <v>183</v>
      </c>
      <c r="AU144" s="15" t="s">
        <v>85</v>
      </c>
    </row>
    <row r="145" spans="1:65" s="12" customFormat="1" ht="11.25">
      <c r="B145" s="174"/>
      <c r="C145" s="175"/>
      <c r="D145" s="176" t="s">
        <v>172</v>
      </c>
      <c r="E145" s="177" t="s">
        <v>35</v>
      </c>
      <c r="F145" s="178" t="s">
        <v>409</v>
      </c>
      <c r="G145" s="175"/>
      <c r="H145" s="179">
        <v>22</v>
      </c>
      <c r="I145" s="180"/>
      <c r="J145" s="175"/>
      <c r="K145" s="175"/>
      <c r="L145" s="181"/>
      <c r="M145" s="182"/>
      <c r="N145" s="183"/>
      <c r="O145" s="183"/>
      <c r="P145" s="183"/>
      <c r="Q145" s="183"/>
      <c r="R145" s="183"/>
      <c r="S145" s="183"/>
      <c r="T145" s="184"/>
      <c r="AT145" s="185" t="s">
        <v>172</v>
      </c>
      <c r="AU145" s="185" t="s">
        <v>85</v>
      </c>
      <c r="AV145" s="12" t="s">
        <v>85</v>
      </c>
      <c r="AW145" s="12" t="s">
        <v>37</v>
      </c>
      <c r="AX145" s="12" t="s">
        <v>83</v>
      </c>
      <c r="AY145" s="185" t="s">
        <v>169</v>
      </c>
    </row>
    <row r="146" spans="1:65" s="2" customFormat="1" ht="36">
      <c r="A146" s="32"/>
      <c r="B146" s="33"/>
      <c r="C146" s="206" t="s">
        <v>297</v>
      </c>
      <c r="D146" s="206" t="s">
        <v>190</v>
      </c>
      <c r="E146" s="207" t="s">
        <v>410</v>
      </c>
      <c r="F146" s="208" t="s">
        <v>411</v>
      </c>
      <c r="G146" s="209" t="s">
        <v>193</v>
      </c>
      <c r="H146" s="210">
        <v>9</v>
      </c>
      <c r="I146" s="211"/>
      <c r="J146" s="212">
        <f>ROUND(I146*H146,2)</f>
        <v>0</v>
      </c>
      <c r="K146" s="208" t="s">
        <v>167</v>
      </c>
      <c r="L146" s="37"/>
      <c r="M146" s="213" t="s">
        <v>35</v>
      </c>
      <c r="N146" s="214" t="s">
        <v>47</v>
      </c>
      <c r="O146" s="62"/>
      <c r="P146" s="170">
        <f>O146*H146</f>
        <v>0</v>
      </c>
      <c r="Q146" s="170">
        <v>0</v>
      </c>
      <c r="R146" s="170">
        <f>Q146*H146</f>
        <v>0</v>
      </c>
      <c r="S146" s="170">
        <v>0</v>
      </c>
      <c r="T146" s="171">
        <f>S146*H146</f>
        <v>0</v>
      </c>
      <c r="U146" s="32"/>
      <c r="V146" s="32"/>
      <c r="W146" s="32"/>
      <c r="X146" s="32"/>
      <c r="Y146" s="32"/>
      <c r="Z146" s="32"/>
      <c r="AA146" s="32"/>
      <c r="AB146" s="32"/>
      <c r="AC146" s="32"/>
      <c r="AD146" s="32"/>
      <c r="AE146" s="32"/>
      <c r="AR146" s="172" t="s">
        <v>170</v>
      </c>
      <c r="AT146" s="172" t="s">
        <v>190</v>
      </c>
      <c r="AU146" s="172" t="s">
        <v>85</v>
      </c>
      <c r="AY146" s="15" t="s">
        <v>169</v>
      </c>
      <c r="BE146" s="173">
        <f>IF(N146="základní",J146,0)</f>
        <v>0</v>
      </c>
      <c r="BF146" s="173">
        <f>IF(N146="snížená",J146,0)</f>
        <v>0</v>
      </c>
      <c r="BG146" s="173">
        <f>IF(N146="zákl. přenesená",J146,0)</f>
        <v>0</v>
      </c>
      <c r="BH146" s="173">
        <f>IF(N146="sníž. přenesená",J146,0)</f>
        <v>0</v>
      </c>
      <c r="BI146" s="173">
        <f>IF(N146="nulová",J146,0)</f>
        <v>0</v>
      </c>
      <c r="BJ146" s="15" t="s">
        <v>83</v>
      </c>
      <c r="BK146" s="173">
        <f>ROUND(I146*H146,2)</f>
        <v>0</v>
      </c>
      <c r="BL146" s="15" t="s">
        <v>170</v>
      </c>
      <c r="BM146" s="172" t="s">
        <v>412</v>
      </c>
    </row>
    <row r="147" spans="1:65" s="2" customFormat="1" ht="19.5">
      <c r="A147" s="32"/>
      <c r="B147" s="33"/>
      <c r="C147" s="34"/>
      <c r="D147" s="176" t="s">
        <v>183</v>
      </c>
      <c r="E147" s="34"/>
      <c r="F147" s="186" t="s">
        <v>394</v>
      </c>
      <c r="G147" s="34"/>
      <c r="H147" s="34"/>
      <c r="I147" s="187"/>
      <c r="J147" s="34"/>
      <c r="K147" s="34"/>
      <c r="L147" s="37"/>
      <c r="M147" s="188"/>
      <c r="N147" s="189"/>
      <c r="O147" s="62"/>
      <c r="P147" s="62"/>
      <c r="Q147" s="62"/>
      <c r="R147" s="62"/>
      <c r="S147" s="62"/>
      <c r="T147" s="63"/>
      <c r="U147" s="32"/>
      <c r="V147" s="32"/>
      <c r="W147" s="32"/>
      <c r="X147" s="32"/>
      <c r="Y147" s="32"/>
      <c r="Z147" s="32"/>
      <c r="AA147" s="32"/>
      <c r="AB147" s="32"/>
      <c r="AC147" s="32"/>
      <c r="AD147" s="32"/>
      <c r="AE147" s="32"/>
      <c r="AT147" s="15" t="s">
        <v>183</v>
      </c>
      <c r="AU147" s="15" t="s">
        <v>85</v>
      </c>
    </row>
    <row r="148" spans="1:65" s="12" customFormat="1" ht="11.25">
      <c r="B148" s="174"/>
      <c r="C148" s="175"/>
      <c r="D148" s="176" t="s">
        <v>172</v>
      </c>
      <c r="E148" s="177" t="s">
        <v>35</v>
      </c>
      <c r="F148" s="178" t="s">
        <v>413</v>
      </c>
      <c r="G148" s="175"/>
      <c r="H148" s="179">
        <v>9</v>
      </c>
      <c r="I148" s="180"/>
      <c r="J148" s="175"/>
      <c r="K148" s="175"/>
      <c r="L148" s="181"/>
      <c r="M148" s="182"/>
      <c r="N148" s="183"/>
      <c r="O148" s="183"/>
      <c r="P148" s="183"/>
      <c r="Q148" s="183"/>
      <c r="R148" s="183"/>
      <c r="S148" s="183"/>
      <c r="T148" s="184"/>
      <c r="AT148" s="185" t="s">
        <v>172</v>
      </c>
      <c r="AU148" s="185" t="s">
        <v>85</v>
      </c>
      <c r="AV148" s="12" t="s">
        <v>85</v>
      </c>
      <c r="AW148" s="12" t="s">
        <v>37</v>
      </c>
      <c r="AX148" s="12" t="s">
        <v>83</v>
      </c>
      <c r="AY148" s="185" t="s">
        <v>169</v>
      </c>
    </row>
    <row r="149" spans="1:65" s="2" customFormat="1" ht="24">
      <c r="A149" s="32"/>
      <c r="B149" s="33"/>
      <c r="C149" s="206" t="s">
        <v>301</v>
      </c>
      <c r="D149" s="206" t="s">
        <v>190</v>
      </c>
      <c r="E149" s="207" t="s">
        <v>414</v>
      </c>
      <c r="F149" s="208" t="s">
        <v>415</v>
      </c>
      <c r="G149" s="209" t="s">
        <v>166</v>
      </c>
      <c r="H149" s="210">
        <v>2</v>
      </c>
      <c r="I149" s="211"/>
      <c r="J149" s="212">
        <f>ROUND(I149*H149,2)</f>
        <v>0</v>
      </c>
      <c r="K149" s="208" t="s">
        <v>167</v>
      </c>
      <c r="L149" s="37"/>
      <c r="M149" s="213" t="s">
        <v>35</v>
      </c>
      <c r="N149" s="214" t="s">
        <v>47</v>
      </c>
      <c r="O149" s="62"/>
      <c r="P149" s="170">
        <f>O149*H149</f>
        <v>0</v>
      </c>
      <c r="Q149" s="170">
        <v>0</v>
      </c>
      <c r="R149" s="170">
        <f>Q149*H149</f>
        <v>0</v>
      </c>
      <c r="S149" s="170">
        <v>0</v>
      </c>
      <c r="T149" s="171">
        <f>S149*H149</f>
        <v>0</v>
      </c>
      <c r="U149" s="32"/>
      <c r="V149" s="32"/>
      <c r="W149" s="32"/>
      <c r="X149" s="32"/>
      <c r="Y149" s="32"/>
      <c r="Z149" s="32"/>
      <c r="AA149" s="32"/>
      <c r="AB149" s="32"/>
      <c r="AC149" s="32"/>
      <c r="AD149" s="32"/>
      <c r="AE149" s="32"/>
      <c r="AR149" s="172" t="s">
        <v>170</v>
      </c>
      <c r="AT149" s="172" t="s">
        <v>190</v>
      </c>
      <c r="AU149" s="172" t="s">
        <v>85</v>
      </c>
      <c r="AY149" s="15" t="s">
        <v>169</v>
      </c>
      <c r="BE149" s="173">
        <f>IF(N149="základní",J149,0)</f>
        <v>0</v>
      </c>
      <c r="BF149" s="173">
        <f>IF(N149="snížená",J149,0)</f>
        <v>0</v>
      </c>
      <c r="BG149" s="173">
        <f>IF(N149="zákl. přenesená",J149,0)</f>
        <v>0</v>
      </c>
      <c r="BH149" s="173">
        <f>IF(N149="sníž. přenesená",J149,0)</f>
        <v>0</v>
      </c>
      <c r="BI149" s="173">
        <f>IF(N149="nulová",J149,0)</f>
        <v>0</v>
      </c>
      <c r="BJ149" s="15" t="s">
        <v>83</v>
      </c>
      <c r="BK149" s="173">
        <f>ROUND(I149*H149,2)</f>
        <v>0</v>
      </c>
      <c r="BL149" s="15" t="s">
        <v>170</v>
      </c>
      <c r="BM149" s="172" t="s">
        <v>416</v>
      </c>
    </row>
    <row r="150" spans="1:65" s="2" customFormat="1" ht="19.5">
      <c r="A150" s="32"/>
      <c r="B150" s="33"/>
      <c r="C150" s="34"/>
      <c r="D150" s="176" t="s">
        <v>183</v>
      </c>
      <c r="E150" s="34"/>
      <c r="F150" s="186" t="s">
        <v>394</v>
      </c>
      <c r="G150" s="34"/>
      <c r="H150" s="34"/>
      <c r="I150" s="187"/>
      <c r="J150" s="34"/>
      <c r="K150" s="34"/>
      <c r="L150" s="37"/>
      <c r="M150" s="188"/>
      <c r="N150" s="189"/>
      <c r="O150" s="62"/>
      <c r="P150" s="62"/>
      <c r="Q150" s="62"/>
      <c r="R150" s="62"/>
      <c r="S150" s="62"/>
      <c r="T150" s="63"/>
      <c r="U150" s="32"/>
      <c r="V150" s="32"/>
      <c r="W150" s="32"/>
      <c r="X150" s="32"/>
      <c r="Y150" s="32"/>
      <c r="Z150" s="32"/>
      <c r="AA150" s="32"/>
      <c r="AB150" s="32"/>
      <c r="AC150" s="32"/>
      <c r="AD150" s="32"/>
      <c r="AE150" s="32"/>
      <c r="AT150" s="15" t="s">
        <v>183</v>
      </c>
      <c r="AU150" s="15" t="s">
        <v>85</v>
      </c>
    </row>
    <row r="151" spans="1:65" s="12" customFormat="1" ht="11.25">
      <c r="B151" s="174"/>
      <c r="C151" s="175"/>
      <c r="D151" s="176" t="s">
        <v>172</v>
      </c>
      <c r="E151" s="177" t="s">
        <v>35</v>
      </c>
      <c r="F151" s="178" t="s">
        <v>345</v>
      </c>
      <c r="G151" s="175"/>
      <c r="H151" s="179">
        <v>2</v>
      </c>
      <c r="I151" s="180"/>
      <c r="J151" s="175"/>
      <c r="K151" s="175"/>
      <c r="L151" s="181"/>
      <c r="M151" s="182"/>
      <c r="N151" s="183"/>
      <c r="O151" s="183"/>
      <c r="P151" s="183"/>
      <c r="Q151" s="183"/>
      <c r="R151" s="183"/>
      <c r="S151" s="183"/>
      <c r="T151" s="184"/>
      <c r="AT151" s="185" t="s">
        <v>172</v>
      </c>
      <c r="AU151" s="185" t="s">
        <v>85</v>
      </c>
      <c r="AV151" s="12" t="s">
        <v>85</v>
      </c>
      <c r="AW151" s="12" t="s">
        <v>37</v>
      </c>
      <c r="AX151" s="12" t="s">
        <v>83</v>
      </c>
      <c r="AY151" s="185" t="s">
        <v>169</v>
      </c>
    </row>
    <row r="152" spans="1:65" s="2" customFormat="1" ht="36">
      <c r="A152" s="32"/>
      <c r="B152" s="33"/>
      <c r="C152" s="206" t="s">
        <v>305</v>
      </c>
      <c r="D152" s="206" t="s">
        <v>190</v>
      </c>
      <c r="E152" s="207" t="s">
        <v>417</v>
      </c>
      <c r="F152" s="208" t="s">
        <v>418</v>
      </c>
      <c r="G152" s="209" t="s">
        <v>193</v>
      </c>
      <c r="H152" s="210">
        <v>21</v>
      </c>
      <c r="I152" s="211"/>
      <c r="J152" s="212">
        <f>ROUND(I152*H152,2)</f>
        <v>0</v>
      </c>
      <c r="K152" s="208" t="s">
        <v>167</v>
      </c>
      <c r="L152" s="37"/>
      <c r="M152" s="213" t="s">
        <v>35</v>
      </c>
      <c r="N152" s="214" t="s">
        <v>47</v>
      </c>
      <c r="O152" s="62"/>
      <c r="P152" s="170">
        <f>O152*H152</f>
        <v>0</v>
      </c>
      <c r="Q152" s="170">
        <v>0</v>
      </c>
      <c r="R152" s="170">
        <f>Q152*H152</f>
        <v>0</v>
      </c>
      <c r="S152" s="170">
        <v>0</v>
      </c>
      <c r="T152" s="171">
        <f>S152*H152</f>
        <v>0</v>
      </c>
      <c r="U152" s="32"/>
      <c r="V152" s="32"/>
      <c r="W152" s="32"/>
      <c r="X152" s="32"/>
      <c r="Y152" s="32"/>
      <c r="Z152" s="32"/>
      <c r="AA152" s="32"/>
      <c r="AB152" s="32"/>
      <c r="AC152" s="32"/>
      <c r="AD152" s="32"/>
      <c r="AE152" s="32"/>
      <c r="AR152" s="172" t="s">
        <v>170</v>
      </c>
      <c r="AT152" s="172" t="s">
        <v>190</v>
      </c>
      <c r="AU152" s="172" t="s">
        <v>85</v>
      </c>
      <c r="AY152" s="15" t="s">
        <v>169</v>
      </c>
      <c r="BE152" s="173">
        <f>IF(N152="základní",J152,0)</f>
        <v>0</v>
      </c>
      <c r="BF152" s="173">
        <f>IF(N152="snížená",J152,0)</f>
        <v>0</v>
      </c>
      <c r="BG152" s="173">
        <f>IF(N152="zákl. přenesená",J152,0)</f>
        <v>0</v>
      </c>
      <c r="BH152" s="173">
        <f>IF(N152="sníž. přenesená",J152,0)</f>
        <v>0</v>
      </c>
      <c r="BI152" s="173">
        <f>IF(N152="nulová",J152,0)</f>
        <v>0</v>
      </c>
      <c r="BJ152" s="15" t="s">
        <v>83</v>
      </c>
      <c r="BK152" s="173">
        <f>ROUND(I152*H152,2)</f>
        <v>0</v>
      </c>
      <c r="BL152" s="15" t="s">
        <v>170</v>
      </c>
      <c r="BM152" s="172" t="s">
        <v>419</v>
      </c>
    </row>
    <row r="153" spans="1:65" s="12" customFormat="1" ht="11.25">
      <c r="B153" s="174"/>
      <c r="C153" s="175"/>
      <c r="D153" s="176" t="s">
        <v>172</v>
      </c>
      <c r="E153" s="177" t="s">
        <v>35</v>
      </c>
      <c r="F153" s="178" t="s">
        <v>420</v>
      </c>
      <c r="G153" s="175"/>
      <c r="H153" s="179">
        <v>21</v>
      </c>
      <c r="I153" s="180"/>
      <c r="J153" s="175"/>
      <c r="K153" s="175"/>
      <c r="L153" s="181"/>
      <c r="M153" s="182"/>
      <c r="N153" s="183"/>
      <c r="O153" s="183"/>
      <c r="P153" s="183"/>
      <c r="Q153" s="183"/>
      <c r="R153" s="183"/>
      <c r="S153" s="183"/>
      <c r="T153" s="184"/>
      <c r="AT153" s="185" t="s">
        <v>172</v>
      </c>
      <c r="AU153" s="185" t="s">
        <v>85</v>
      </c>
      <c r="AV153" s="12" t="s">
        <v>85</v>
      </c>
      <c r="AW153" s="12" t="s">
        <v>37</v>
      </c>
      <c r="AX153" s="12" t="s">
        <v>83</v>
      </c>
      <c r="AY153" s="185" t="s">
        <v>169</v>
      </c>
    </row>
    <row r="154" spans="1:65" s="2" customFormat="1" ht="48">
      <c r="A154" s="32"/>
      <c r="B154" s="33"/>
      <c r="C154" s="206" t="s">
        <v>421</v>
      </c>
      <c r="D154" s="206" t="s">
        <v>190</v>
      </c>
      <c r="E154" s="207" t="s">
        <v>422</v>
      </c>
      <c r="F154" s="208" t="s">
        <v>423</v>
      </c>
      <c r="G154" s="209" t="s">
        <v>193</v>
      </c>
      <c r="H154" s="210">
        <v>275</v>
      </c>
      <c r="I154" s="211"/>
      <c r="J154" s="212">
        <f>ROUND(I154*H154,2)</f>
        <v>0</v>
      </c>
      <c r="K154" s="208" t="s">
        <v>167</v>
      </c>
      <c r="L154" s="37"/>
      <c r="M154" s="213" t="s">
        <v>35</v>
      </c>
      <c r="N154" s="214" t="s">
        <v>47</v>
      </c>
      <c r="O154" s="62"/>
      <c r="P154" s="170">
        <f>O154*H154</f>
        <v>0</v>
      </c>
      <c r="Q154" s="170">
        <v>0</v>
      </c>
      <c r="R154" s="170">
        <f>Q154*H154</f>
        <v>0</v>
      </c>
      <c r="S154" s="170">
        <v>0</v>
      </c>
      <c r="T154" s="171">
        <f>S154*H154</f>
        <v>0</v>
      </c>
      <c r="U154" s="32"/>
      <c r="V154" s="32"/>
      <c r="W154" s="32"/>
      <c r="X154" s="32"/>
      <c r="Y154" s="32"/>
      <c r="Z154" s="32"/>
      <c r="AA154" s="32"/>
      <c r="AB154" s="32"/>
      <c r="AC154" s="32"/>
      <c r="AD154" s="32"/>
      <c r="AE154" s="32"/>
      <c r="AR154" s="172" t="s">
        <v>170</v>
      </c>
      <c r="AT154" s="172" t="s">
        <v>190</v>
      </c>
      <c r="AU154" s="172" t="s">
        <v>85</v>
      </c>
      <c r="AY154" s="15" t="s">
        <v>169</v>
      </c>
      <c r="BE154" s="173">
        <f>IF(N154="základní",J154,0)</f>
        <v>0</v>
      </c>
      <c r="BF154" s="173">
        <f>IF(N154="snížená",J154,0)</f>
        <v>0</v>
      </c>
      <c r="BG154" s="173">
        <f>IF(N154="zákl. přenesená",J154,0)</f>
        <v>0</v>
      </c>
      <c r="BH154" s="173">
        <f>IF(N154="sníž. přenesená",J154,0)</f>
        <v>0</v>
      </c>
      <c r="BI154" s="173">
        <f>IF(N154="nulová",J154,0)</f>
        <v>0</v>
      </c>
      <c r="BJ154" s="15" t="s">
        <v>83</v>
      </c>
      <c r="BK154" s="173">
        <f>ROUND(I154*H154,2)</f>
        <v>0</v>
      </c>
      <c r="BL154" s="15" t="s">
        <v>170</v>
      </c>
      <c r="BM154" s="172" t="s">
        <v>424</v>
      </c>
    </row>
    <row r="155" spans="1:65" s="12" customFormat="1" ht="11.25">
      <c r="B155" s="174"/>
      <c r="C155" s="175"/>
      <c r="D155" s="176" t="s">
        <v>172</v>
      </c>
      <c r="E155" s="177" t="s">
        <v>35</v>
      </c>
      <c r="F155" s="178" t="s">
        <v>425</v>
      </c>
      <c r="G155" s="175"/>
      <c r="H155" s="179">
        <v>275</v>
      </c>
      <c r="I155" s="180"/>
      <c r="J155" s="175"/>
      <c r="K155" s="175"/>
      <c r="L155" s="181"/>
      <c r="M155" s="182"/>
      <c r="N155" s="183"/>
      <c r="O155" s="183"/>
      <c r="P155" s="183"/>
      <c r="Q155" s="183"/>
      <c r="R155" s="183"/>
      <c r="S155" s="183"/>
      <c r="T155" s="184"/>
      <c r="AT155" s="185" t="s">
        <v>172</v>
      </c>
      <c r="AU155" s="185" t="s">
        <v>85</v>
      </c>
      <c r="AV155" s="12" t="s">
        <v>85</v>
      </c>
      <c r="AW155" s="12" t="s">
        <v>37</v>
      </c>
      <c r="AX155" s="12" t="s">
        <v>83</v>
      </c>
      <c r="AY155" s="185" t="s">
        <v>169</v>
      </c>
    </row>
    <row r="156" spans="1:65" s="2" customFormat="1" ht="48">
      <c r="A156" s="32"/>
      <c r="B156" s="33"/>
      <c r="C156" s="206" t="s">
        <v>426</v>
      </c>
      <c r="D156" s="206" t="s">
        <v>190</v>
      </c>
      <c r="E156" s="207" t="s">
        <v>427</v>
      </c>
      <c r="F156" s="208" t="s">
        <v>428</v>
      </c>
      <c r="G156" s="209" t="s">
        <v>193</v>
      </c>
      <c r="H156" s="210">
        <v>275</v>
      </c>
      <c r="I156" s="211"/>
      <c r="J156" s="212">
        <f>ROUND(I156*H156,2)</f>
        <v>0</v>
      </c>
      <c r="K156" s="208" t="s">
        <v>167</v>
      </c>
      <c r="L156" s="37"/>
      <c r="M156" s="213" t="s">
        <v>35</v>
      </c>
      <c r="N156" s="214" t="s">
        <v>47</v>
      </c>
      <c r="O156" s="62"/>
      <c r="P156" s="170">
        <f>O156*H156</f>
        <v>0</v>
      </c>
      <c r="Q156" s="170">
        <v>0</v>
      </c>
      <c r="R156" s="170">
        <f>Q156*H156</f>
        <v>0</v>
      </c>
      <c r="S156" s="170">
        <v>0</v>
      </c>
      <c r="T156" s="171">
        <f>S156*H156</f>
        <v>0</v>
      </c>
      <c r="U156" s="32"/>
      <c r="V156" s="32"/>
      <c r="W156" s="32"/>
      <c r="X156" s="32"/>
      <c r="Y156" s="32"/>
      <c r="Z156" s="32"/>
      <c r="AA156" s="32"/>
      <c r="AB156" s="32"/>
      <c r="AC156" s="32"/>
      <c r="AD156" s="32"/>
      <c r="AE156" s="32"/>
      <c r="AR156" s="172" t="s">
        <v>170</v>
      </c>
      <c r="AT156" s="172" t="s">
        <v>190</v>
      </c>
      <c r="AU156" s="172" t="s">
        <v>85</v>
      </c>
      <c r="AY156" s="15" t="s">
        <v>169</v>
      </c>
      <c r="BE156" s="173">
        <f>IF(N156="základní",J156,0)</f>
        <v>0</v>
      </c>
      <c r="BF156" s="173">
        <f>IF(N156="snížená",J156,0)</f>
        <v>0</v>
      </c>
      <c r="BG156" s="173">
        <f>IF(N156="zákl. přenesená",J156,0)</f>
        <v>0</v>
      </c>
      <c r="BH156" s="173">
        <f>IF(N156="sníž. přenesená",J156,0)</f>
        <v>0</v>
      </c>
      <c r="BI156" s="173">
        <f>IF(N156="nulová",J156,0)</f>
        <v>0</v>
      </c>
      <c r="BJ156" s="15" t="s">
        <v>83</v>
      </c>
      <c r="BK156" s="173">
        <f>ROUND(I156*H156,2)</f>
        <v>0</v>
      </c>
      <c r="BL156" s="15" t="s">
        <v>170</v>
      </c>
      <c r="BM156" s="172" t="s">
        <v>429</v>
      </c>
    </row>
    <row r="157" spans="1:65" s="12" customFormat="1" ht="11.25">
      <c r="B157" s="174"/>
      <c r="C157" s="175"/>
      <c r="D157" s="176" t="s">
        <v>172</v>
      </c>
      <c r="E157" s="177" t="s">
        <v>35</v>
      </c>
      <c r="F157" s="178" t="s">
        <v>425</v>
      </c>
      <c r="G157" s="175"/>
      <c r="H157" s="179">
        <v>275</v>
      </c>
      <c r="I157" s="180"/>
      <c r="J157" s="175"/>
      <c r="K157" s="175"/>
      <c r="L157" s="181"/>
      <c r="M157" s="182"/>
      <c r="N157" s="183"/>
      <c r="O157" s="183"/>
      <c r="P157" s="183"/>
      <c r="Q157" s="183"/>
      <c r="R157" s="183"/>
      <c r="S157" s="183"/>
      <c r="T157" s="184"/>
      <c r="AT157" s="185" t="s">
        <v>172</v>
      </c>
      <c r="AU157" s="185" t="s">
        <v>85</v>
      </c>
      <c r="AV157" s="12" t="s">
        <v>85</v>
      </c>
      <c r="AW157" s="12" t="s">
        <v>37</v>
      </c>
      <c r="AX157" s="12" t="s">
        <v>83</v>
      </c>
      <c r="AY157" s="185" t="s">
        <v>169</v>
      </c>
    </row>
    <row r="158" spans="1:65" s="2" customFormat="1" ht="55.5" customHeight="1">
      <c r="A158" s="32"/>
      <c r="B158" s="33"/>
      <c r="C158" s="206" t="s">
        <v>430</v>
      </c>
      <c r="D158" s="206" t="s">
        <v>190</v>
      </c>
      <c r="E158" s="207" t="s">
        <v>431</v>
      </c>
      <c r="F158" s="208" t="s">
        <v>432</v>
      </c>
      <c r="G158" s="209" t="s">
        <v>218</v>
      </c>
      <c r="H158" s="210">
        <v>4</v>
      </c>
      <c r="I158" s="211"/>
      <c r="J158" s="212">
        <f>ROUND(I158*H158,2)</f>
        <v>0</v>
      </c>
      <c r="K158" s="208" t="s">
        <v>167</v>
      </c>
      <c r="L158" s="37"/>
      <c r="M158" s="213" t="s">
        <v>35</v>
      </c>
      <c r="N158" s="214" t="s">
        <v>47</v>
      </c>
      <c r="O158" s="62"/>
      <c r="P158" s="170">
        <f>O158*H158</f>
        <v>0</v>
      </c>
      <c r="Q158" s="170">
        <v>0</v>
      </c>
      <c r="R158" s="170">
        <f>Q158*H158</f>
        <v>0</v>
      </c>
      <c r="S158" s="170">
        <v>0</v>
      </c>
      <c r="T158" s="171">
        <f>S158*H158</f>
        <v>0</v>
      </c>
      <c r="U158" s="32"/>
      <c r="V158" s="32"/>
      <c r="W158" s="32"/>
      <c r="X158" s="32"/>
      <c r="Y158" s="32"/>
      <c r="Z158" s="32"/>
      <c r="AA158" s="32"/>
      <c r="AB158" s="32"/>
      <c r="AC158" s="32"/>
      <c r="AD158" s="32"/>
      <c r="AE158" s="32"/>
      <c r="AR158" s="172" t="s">
        <v>170</v>
      </c>
      <c r="AT158" s="172" t="s">
        <v>190</v>
      </c>
      <c r="AU158" s="172" t="s">
        <v>85</v>
      </c>
      <c r="AY158" s="15" t="s">
        <v>169</v>
      </c>
      <c r="BE158" s="173">
        <f>IF(N158="základní",J158,0)</f>
        <v>0</v>
      </c>
      <c r="BF158" s="173">
        <f>IF(N158="snížená",J158,0)</f>
        <v>0</v>
      </c>
      <c r="BG158" s="173">
        <f>IF(N158="zákl. přenesená",J158,0)</f>
        <v>0</v>
      </c>
      <c r="BH158" s="173">
        <f>IF(N158="sníž. přenesená",J158,0)</f>
        <v>0</v>
      </c>
      <c r="BI158" s="173">
        <f>IF(N158="nulová",J158,0)</f>
        <v>0</v>
      </c>
      <c r="BJ158" s="15" t="s">
        <v>83</v>
      </c>
      <c r="BK158" s="173">
        <f>ROUND(I158*H158,2)</f>
        <v>0</v>
      </c>
      <c r="BL158" s="15" t="s">
        <v>170</v>
      </c>
      <c r="BM158" s="172" t="s">
        <v>433</v>
      </c>
    </row>
    <row r="159" spans="1:65" s="12" customFormat="1" ht="11.25">
      <c r="B159" s="174"/>
      <c r="C159" s="175"/>
      <c r="D159" s="176" t="s">
        <v>172</v>
      </c>
      <c r="E159" s="177" t="s">
        <v>35</v>
      </c>
      <c r="F159" s="178" t="s">
        <v>245</v>
      </c>
      <c r="G159" s="175"/>
      <c r="H159" s="179">
        <v>4</v>
      </c>
      <c r="I159" s="180"/>
      <c r="J159" s="175"/>
      <c r="K159" s="175"/>
      <c r="L159" s="181"/>
      <c r="M159" s="182"/>
      <c r="N159" s="183"/>
      <c r="O159" s="183"/>
      <c r="P159" s="183"/>
      <c r="Q159" s="183"/>
      <c r="R159" s="183"/>
      <c r="S159" s="183"/>
      <c r="T159" s="184"/>
      <c r="AT159" s="185" t="s">
        <v>172</v>
      </c>
      <c r="AU159" s="185" t="s">
        <v>85</v>
      </c>
      <c r="AV159" s="12" t="s">
        <v>85</v>
      </c>
      <c r="AW159" s="12" t="s">
        <v>37</v>
      </c>
      <c r="AX159" s="12" t="s">
        <v>83</v>
      </c>
      <c r="AY159" s="185" t="s">
        <v>169</v>
      </c>
    </row>
    <row r="160" spans="1:65" s="2" customFormat="1" ht="60">
      <c r="A160" s="32"/>
      <c r="B160" s="33"/>
      <c r="C160" s="206" t="s">
        <v>434</v>
      </c>
      <c r="D160" s="206" t="s">
        <v>190</v>
      </c>
      <c r="E160" s="207" t="s">
        <v>229</v>
      </c>
      <c r="F160" s="208" t="s">
        <v>230</v>
      </c>
      <c r="G160" s="209" t="s">
        <v>225</v>
      </c>
      <c r="H160" s="210">
        <v>0.15</v>
      </c>
      <c r="I160" s="211"/>
      <c r="J160" s="212">
        <f>ROUND(I160*H160,2)</f>
        <v>0</v>
      </c>
      <c r="K160" s="208" t="s">
        <v>167</v>
      </c>
      <c r="L160" s="37"/>
      <c r="M160" s="213" t="s">
        <v>35</v>
      </c>
      <c r="N160" s="214" t="s">
        <v>47</v>
      </c>
      <c r="O160" s="62"/>
      <c r="P160" s="170">
        <f>O160*H160</f>
        <v>0</v>
      </c>
      <c r="Q160" s="170">
        <v>0</v>
      </c>
      <c r="R160" s="170">
        <f>Q160*H160</f>
        <v>0</v>
      </c>
      <c r="S160" s="170">
        <v>0</v>
      </c>
      <c r="T160" s="171">
        <f>S160*H160</f>
        <v>0</v>
      </c>
      <c r="U160" s="32"/>
      <c r="V160" s="32"/>
      <c r="W160" s="32"/>
      <c r="X160" s="32"/>
      <c r="Y160" s="32"/>
      <c r="Z160" s="32"/>
      <c r="AA160" s="32"/>
      <c r="AB160" s="32"/>
      <c r="AC160" s="32"/>
      <c r="AD160" s="32"/>
      <c r="AE160" s="32"/>
      <c r="AR160" s="172" t="s">
        <v>170</v>
      </c>
      <c r="AT160" s="172" t="s">
        <v>190</v>
      </c>
      <c r="AU160" s="172" t="s">
        <v>85</v>
      </c>
      <c r="AY160" s="15" t="s">
        <v>169</v>
      </c>
      <c r="BE160" s="173">
        <f>IF(N160="základní",J160,0)</f>
        <v>0</v>
      </c>
      <c r="BF160" s="173">
        <f>IF(N160="snížená",J160,0)</f>
        <v>0</v>
      </c>
      <c r="BG160" s="173">
        <f>IF(N160="zákl. přenesená",J160,0)</f>
        <v>0</v>
      </c>
      <c r="BH160" s="173">
        <f>IF(N160="sníž. přenesená",J160,0)</f>
        <v>0</v>
      </c>
      <c r="BI160" s="173">
        <f>IF(N160="nulová",J160,0)</f>
        <v>0</v>
      </c>
      <c r="BJ160" s="15" t="s">
        <v>83</v>
      </c>
      <c r="BK160" s="173">
        <f>ROUND(I160*H160,2)</f>
        <v>0</v>
      </c>
      <c r="BL160" s="15" t="s">
        <v>170</v>
      </c>
      <c r="BM160" s="172" t="s">
        <v>435</v>
      </c>
    </row>
    <row r="161" spans="1:65" s="12" customFormat="1" ht="11.25">
      <c r="B161" s="174"/>
      <c r="C161" s="175"/>
      <c r="D161" s="176" t="s">
        <v>172</v>
      </c>
      <c r="E161" s="177" t="s">
        <v>35</v>
      </c>
      <c r="F161" s="178" t="s">
        <v>374</v>
      </c>
      <c r="G161" s="175"/>
      <c r="H161" s="179">
        <v>0.15</v>
      </c>
      <c r="I161" s="180"/>
      <c r="J161" s="175"/>
      <c r="K161" s="175"/>
      <c r="L161" s="181"/>
      <c r="M161" s="182"/>
      <c r="N161" s="183"/>
      <c r="O161" s="183"/>
      <c r="P161" s="183"/>
      <c r="Q161" s="183"/>
      <c r="R161" s="183"/>
      <c r="S161" s="183"/>
      <c r="T161" s="184"/>
      <c r="AT161" s="185" t="s">
        <v>172</v>
      </c>
      <c r="AU161" s="185" t="s">
        <v>85</v>
      </c>
      <c r="AV161" s="12" t="s">
        <v>85</v>
      </c>
      <c r="AW161" s="12" t="s">
        <v>37</v>
      </c>
      <c r="AX161" s="12" t="s">
        <v>83</v>
      </c>
      <c r="AY161" s="185" t="s">
        <v>169</v>
      </c>
    </row>
    <row r="162" spans="1:65" s="2" customFormat="1" ht="33" customHeight="1">
      <c r="A162" s="32"/>
      <c r="B162" s="33"/>
      <c r="C162" s="206" t="s">
        <v>436</v>
      </c>
      <c r="D162" s="206" t="s">
        <v>190</v>
      </c>
      <c r="E162" s="207" t="s">
        <v>437</v>
      </c>
      <c r="F162" s="208" t="s">
        <v>438</v>
      </c>
      <c r="G162" s="209" t="s">
        <v>193</v>
      </c>
      <c r="H162" s="210">
        <v>12</v>
      </c>
      <c r="I162" s="211"/>
      <c r="J162" s="212">
        <f>ROUND(I162*H162,2)</f>
        <v>0</v>
      </c>
      <c r="K162" s="208" t="s">
        <v>167</v>
      </c>
      <c r="L162" s="37"/>
      <c r="M162" s="213" t="s">
        <v>35</v>
      </c>
      <c r="N162" s="214" t="s">
        <v>47</v>
      </c>
      <c r="O162" s="62"/>
      <c r="P162" s="170">
        <f>O162*H162</f>
        <v>0</v>
      </c>
      <c r="Q162" s="170">
        <v>0</v>
      </c>
      <c r="R162" s="170">
        <f>Q162*H162</f>
        <v>0</v>
      </c>
      <c r="S162" s="170">
        <v>0</v>
      </c>
      <c r="T162" s="171">
        <f>S162*H162</f>
        <v>0</v>
      </c>
      <c r="U162" s="32"/>
      <c r="V162" s="32"/>
      <c r="W162" s="32"/>
      <c r="X162" s="32"/>
      <c r="Y162" s="32"/>
      <c r="Z162" s="32"/>
      <c r="AA162" s="32"/>
      <c r="AB162" s="32"/>
      <c r="AC162" s="32"/>
      <c r="AD162" s="32"/>
      <c r="AE162" s="32"/>
      <c r="AR162" s="172" t="s">
        <v>170</v>
      </c>
      <c r="AT162" s="172" t="s">
        <v>190</v>
      </c>
      <c r="AU162" s="172" t="s">
        <v>85</v>
      </c>
      <c r="AY162" s="15" t="s">
        <v>169</v>
      </c>
      <c r="BE162" s="173">
        <f>IF(N162="základní",J162,0)</f>
        <v>0</v>
      </c>
      <c r="BF162" s="173">
        <f>IF(N162="snížená",J162,0)</f>
        <v>0</v>
      </c>
      <c r="BG162" s="173">
        <f>IF(N162="zákl. přenesená",J162,0)</f>
        <v>0</v>
      </c>
      <c r="BH162" s="173">
        <f>IF(N162="sníž. přenesená",J162,0)</f>
        <v>0</v>
      </c>
      <c r="BI162" s="173">
        <f>IF(N162="nulová",J162,0)</f>
        <v>0</v>
      </c>
      <c r="BJ162" s="15" t="s">
        <v>83</v>
      </c>
      <c r="BK162" s="173">
        <f>ROUND(I162*H162,2)</f>
        <v>0</v>
      </c>
      <c r="BL162" s="15" t="s">
        <v>170</v>
      </c>
      <c r="BM162" s="172" t="s">
        <v>439</v>
      </c>
    </row>
    <row r="163" spans="1:65" s="12" customFormat="1" ht="11.25">
      <c r="B163" s="174"/>
      <c r="C163" s="175"/>
      <c r="D163" s="176" t="s">
        <v>172</v>
      </c>
      <c r="E163" s="177" t="s">
        <v>35</v>
      </c>
      <c r="F163" s="178" t="s">
        <v>349</v>
      </c>
      <c r="G163" s="175"/>
      <c r="H163" s="179">
        <v>12</v>
      </c>
      <c r="I163" s="180"/>
      <c r="J163" s="175"/>
      <c r="K163" s="175"/>
      <c r="L163" s="181"/>
      <c r="M163" s="182"/>
      <c r="N163" s="183"/>
      <c r="O163" s="183"/>
      <c r="P163" s="183"/>
      <c r="Q163" s="183"/>
      <c r="R163" s="183"/>
      <c r="S163" s="183"/>
      <c r="T163" s="184"/>
      <c r="AT163" s="185" t="s">
        <v>172</v>
      </c>
      <c r="AU163" s="185" t="s">
        <v>85</v>
      </c>
      <c r="AV163" s="12" t="s">
        <v>85</v>
      </c>
      <c r="AW163" s="12" t="s">
        <v>37</v>
      </c>
      <c r="AX163" s="12" t="s">
        <v>83</v>
      </c>
      <c r="AY163" s="185" t="s">
        <v>169</v>
      </c>
    </row>
    <row r="164" spans="1:65" s="2" customFormat="1" ht="24">
      <c r="A164" s="32"/>
      <c r="B164" s="33"/>
      <c r="C164" s="206" t="s">
        <v>440</v>
      </c>
      <c r="D164" s="206" t="s">
        <v>190</v>
      </c>
      <c r="E164" s="207" t="s">
        <v>441</v>
      </c>
      <c r="F164" s="208" t="s">
        <v>442</v>
      </c>
      <c r="G164" s="209" t="s">
        <v>166</v>
      </c>
      <c r="H164" s="210">
        <v>17</v>
      </c>
      <c r="I164" s="211"/>
      <c r="J164" s="212">
        <f>ROUND(I164*H164,2)</f>
        <v>0</v>
      </c>
      <c r="K164" s="208" t="s">
        <v>167</v>
      </c>
      <c r="L164" s="37"/>
      <c r="M164" s="213" t="s">
        <v>35</v>
      </c>
      <c r="N164" s="214" t="s">
        <v>47</v>
      </c>
      <c r="O164" s="62"/>
      <c r="P164" s="170">
        <f>O164*H164</f>
        <v>0</v>
      </c>
      <c r="Q164" s="170">
        <v>0</v>
      </c>
      <c r="R164" s="170">
        <f>Q164*H164</f>
        <v>0</v>
      </c>
      <c r="S164" s="170">
        <v>0</v>
      </c>
      <c r="T164" s="171">
        <f>S164*H164</f>
        <v>0</v>
      </c>
      <c r="U164" s="32"/>
      <c r="V164" s="32"/>
      <c r="W164" s="32"/>
      <c r="X164" s="32"/>
      <c r="Y164" s="32"/>
      <c r="Z164" s="32"/>
      <c r="AA164" s="32"/>
      <c r="AB164" s="32"/>
      <c r="AC164" s="32"/>
      <c r="AD164" s="32"/>
      <c r="AE164" s="32"/>
      <c r="AR164" s="172" t="s">
        <v>170</v>
      </c>
      <c r="AT164" s="172" t="s">
        <v>190</v>
      </c>
      <c r="AU164" s="172" t="s">
        <v>85</v>
      </c>
      <c r="AY164" s="15" t="s">
        <v>169</v>
      </c>
      <c r="BE164" s="173">
        <f>IF(N164="základní",J164,0)</f>
        <v>0</v>
      </c>
      <c r="BF164" s="173">
        <f>IF(N164="snížená",J164,0)</f>
        <v>0</v>
      </c>
      <c r="BG164" s="173">
        <f>IF(N164="zákl. přenesená",J164,0)</f>
        <v>0</v>
      </c>
      <c r="BH164" s="173">
        <f>IF(N164="sníž. přenesená",J164,0)</f>
        <v>0</v>
      </c>
      <c r="BI164" s="173">
        <f>IF(N164="nulová",J164,0)</f>
        <v>0</v>
      </c>
      <c r="BJ164" s="15" t="s">
        <v>83</v>
      </c>
      <c r="BK164" s="173">
        <f>ROUND(I164*H164,2)</f>
        <v>0</v>
      </c>
      <c r="BL164" s="15" t="s">
        <v>170</v>
      </c>
      <c r="BM164" s="172" t="s">
        <v>443</v>
      </c>
    </row>
    <row r="165" spans="1:65" s="12" customFormat="1" ht="11.25">
      <c r="B165" s="174"/>
      <c r="C165" s="175"/>
      <c r="D165" s="176" t="s">
        <v>172</v>
      </c>
      <c r="E165" s="177" t="s">
        <v>35</v>
      </c>
      <c r="F165" s="178" t="s">
        <v>378</v>
      </c>
      <c r="G165" s="175"/>
      <c r="H165" s="179">
        <v>17</v>
      </c>
      <c r="I165" s="180"/>
      <c r="J165" s="175"/>
      <c r="K165" s="175"/>
      <c r="L165" s="181"/>
      <c r="M165" s="182"/>
      <c r="N165" s="183"/>
      <c r="O165" s="183"/>
      <c r="P165" s="183"/>
      <c r="Q165" s="183"/>
      <c r="R165" s="183"/>
      <c r="S165" s="183"/>
      <c r="T165" s="184"/>
      <c r="AT165" s="185" t="s">
        <v>172</v>
      </c>
      <c r="AU165" s="185" t="s">
        <v>85</v>
      </c>
      <c r="AV165" s="12" t="s">
        <v>85</v>
      </c>
      <c r="AW165" s="12" t="s">
        <v>37</v>
      </c>
      <c r="AX165" s="12" t="s">
        <v>83</v>
      </c>
      <c r="AY165" s="185" t="s">
        <v>169</v>
      </c>
    </row>
    <row r="166" spans="1:65" s="2" customFormat="1" ht="24">
      <c r="A166" s="32"/>
      <c r="B166" s="33"/>
      <c r="C166" s="206" t="s">
        <v>444</v>
      </c>
      <c r="D166" s="206" t="s">
        <v>190</v>
      </c>
      <c r="E166" s="207" t="s">
        <v>445</v>
      </c>
      <c r="F166" s="208" t="s">
        <v>446</v>
      </c>
      <c r="G166" s="209" t="s">
        <v>181</v>
      </c>
      <c r="H166" s="210">
        <v>0.46300000000000002</v>
      </c>
      <c r="I166" s="211"/>
      <c r="J166" s="212">
        <f>ROUND(I166*H166,2)</f>
        <v>0</v>
      </c>
      <c r="K166" s="208" t="s">
        <v>167</v>
      </c>
      <c r="L166" s="37"/>
      <c r="M166" s="213" t="s">
        <v>35</v>
      </c>
      <c r="N166" s="214" t="s">
        <v>47</v>
      </c>
      <c r="O166" s="62"/>
      <c r="P166" s="170">
        <f>O166*H166</f>
        <v>0</v>
      </c>
      <c r="Q166" s="170">
        <v>0</v>
      </c>
      <c r="R166" s="170">
        <f>Q166*H166</f>
        <v>0</v>
      </c>
      <c r="S166" s="170">
        <v>0</v>
      </c>
      <c r="T166" s="171">
        <f>S166*H166</f>
        <v>0</v>
      </c>
      <c r="U166" s="32"/>
      <c r="V166" s="32"/>
      <c r="W166" s="32"/>
      <c r="X166" s="32"/>
      <c r="Y166" s="32"/>
      <c r="Z166" s="32"/>
      <c r="AA166" s="32"/>
      <c r="AB166" s="32"/>
      <c r="AC166" s="32"/>
      <c r="AD166" s="32"/>
      <c r="AE166" s="32"/>
      <c r="AR166" s="172" t="s">
        <v>170</v>
      </c>
      <c r="AT166" s="172" t="s">
        <v>190</v>
      </c>
      <c r="AU166" s="172" t="s">
        <v>85</v>
      </c>
      <c r="AY166" s="15" t="s">
        <v>169</v>
      </c>
      <c r="BE166" s="173">
        <f>IF(N166="základní",J166,0)</f>
        <v>0</v>
      </c>
      <c r="BF166" s="173">
        <f>IF(N166="snížená",J166,0)</f>
        <v>0</v>
      </c>
      <c r="BG166" s="173">
        <f>IF(N166="zákl. přenesená",J166,0)</f>
        <v>0</v>
      </c>
      <c r="BH166" s="173">
        <f>IF(N166="sníž. přenesená",J166,0)</f>
        <v>0</v>
      </c>
      <c r="BI166" s="173">
        <f>IF(N166="nulová",J166,0)</f>
        <v>0</v>
      </c>
      <c r="BJ166" s="15" t="s">
        <v>83</v>
      </c>
      <c r="BK166" s="173">
        <f>ROUND(I166*H166,2)</f>
        <v>0</v>
      </c>
      <c r="BL166" s="15" t="s">
        <v>170</v>
      </c>
      <c r="BM166" s="172" t="s">
        <v>447</v>
      </c>
    </row>
    <row r="167" spans="1:65" s="12" customFormat="1" ht="11.25">
      <c r="B167" s="174"/>
      <c r="C167" s="175"/>
      <c r="D167" s="176" t="s">
        <v>172</v>
      </c>
      <c r="E167" s="177" t="s">
        <v>35</v>
      </c>
      <c r="F167" s="178" t="s">
        <v>448</v>
      </c>
      <c r="G167" s="175"/>
      <c r="H167" s="179">
        <v>0.46300000000000002</v>
      </c>
      <c r="I167" s="180"/>
      <c r="J167" s="175"/>
      <c r="K167" s="175"/>
      <c r="L167" s="181"/>
      <c r="M167" s="182"/>
      <c r="N167" s="183"/>
      <c r="O167" s="183"/>
      <c r="P167" s="183"/>
      <c r="Q167" s="183"/>
      <c r="R167" s="183"/>
      <c r="S167" s="183"/>
      <c r="T167" s="184"/>
      <c r="AT167" s="185" t="s">
        <v>172</v>
      </c>
      <c r="AU167" s="185" t="s">
        <v>85</v>
      </c>
      <c r="AV167" s="12" t="s">
        <v>85</v>
      </c>
      <c r="AW167" s="12" t="s">
        <v>37</v>
      </c>
      <c r="AX167" s="12" t="s">
        <v>83</v>
      </c>
      <c r="AY167" s="185" t="s">
        <v>169</v>
      </c>
    </row>
    <row r="168" spans="1:65" s="2" customFormat="1" ht="24">
      <c r="A168" s="32"/>
      <c r="B168" s="33"/>
      <c r="C168" s="206" t="s">
        <v>449</v>
      </c>
      <c r="D168" s="206" t="s">
        <v>190</v>
      </c>
      <c r="E168" s="207" t="s">
        <v>450</v>
      </c>
      <c r="F168" s="208" t="s">
        <v>451</v>
      </c>
      <c r="G168" s="209" t="s">
        <v>181</v>
      </c>
      <c r="H168" s="210">
        <v>4.3609999999999998</v>
      </c>
      <c r="I168" s="211"/>
      <c r="J168" s="212">
        <f>ROUND(I168*H168,2)</f>
        <v>0</v>
      </c>
      <c r="K168" s="208" t="s">
        <v>167</v>
      </c>
      <c r="L168" s="37"/>
      <c r="M168" s="213" t="s">
        <v>35</v>
      </c>
      <c r="N168" s="214" t="s">
        <v>47</v>
      </c>
      <c r="O168" s="62"/>
      <c r="P168" s="170">
        <f>O168*H168</f>
        <v>0</v>
      </c>
      <c r="Q168" s="170">
        <v>0</v>
      </c>
      <c r="R168" s="170">
        <f>Q168*H168</f>
        <v>0</v>
      </c>
      <c r="S168" s="170">
        <v>0</v>
      </c>
      <c r="T168" s="171">
        <f>S168*H168</f>
        <v>0</v>
      </c>
      <c r="U168" s="32"/>
      <c r="V168" s="32"/>
      <c r="W168" s="32"/>
      <c r="X168" s="32"/>
      <c r="Y168" s="32"/>
      <c r="Z168" s="32"/>
      <c r="AA168" s="32"/>
      <c r="AB168" s="32"/>
      <c r="AC168" s="32"/>
      <c r="AD168" s="32"/>
      <c r="AE168" s="32"/>
      <c r="AR168" s="172" t="s">
        <v>170</v>
      </c>
      <c r="AT168" s="172" t="s">
        <v>190</v>
      </c>
      <c r="AU168" s="172" t="s">
        <v>85</v>
      </c>
      <c r="AY168" s="15" t="s">
        <v>169</v>
      </c>
      <c r="BE168" s="173">
        <f>IF(N168="základní",J168,0)</f>
        <v>0</v>
      </c>
      <c r="BF168" s="173">
        <f>IF(N168="snížená",J168,0)</f>
        <v>0</v>
      </c>
      <c r="BG168" s="173">
        <f>IF(N168="zákl. přenesená",J168,0)</f>
        <v>0</v>
      </c>
      <c r="BH168" s="173">
        <f>IF(N168="sníž. přenesená",J168,0)</f>
        <v>0</v>
      </c>
      <c r="BI168" s="173">
        <f>IF(N168="nulová",J168,0)</f>
        <v>0</v>
      </c>
      <c r="BJ168" s="15" t="s">
        <v>83</v>
      </c>
      <c r="BK168" s="173">
        <f>ROUND(I168*H168,2)</f>
        <v>0</v>
      </c>
      <c r="BL168" s="15" t="s">
        <v>170</v>
      </c>
      <c r="BM168" s="172" t="s">
        <v>452</v>
      </c>
    </row>
    <row r="169" spans="1:65" s="2" customFormat="1" ht="19.5">
      <c r="A169" s="32"/>
      <c r="B169" s="33"/>
      <c r="C169" s="34"/>
      <c r="D169" s="176" t="s">
        <v>183</v>
      </c>
      <c r="E169" s="34"/>
      <c r="F169" s="186" t="s">
        <v>453</v>
      </c>
      <c r="G169" s="34"/>
      <c r="H169" s="34"/>
      <c r="I169" s="187"/>
      <c r="J169" s="34"/>
      <c r="K169" s="34"/>
      <c r="L169" s="37"/>
      <c r="M169" s="188"/>
      <c r="N169" s="189"/>
      <c r="O169" s="62"/>
      <c r="P169" s="62"/>
      <c r="Q169" s="62"/>
      <c r="R169" s="62"/>
      <c r="S169" s="62"/>
      <c r="T169" s="63"/>
      <c r="U169" s="32"/>
      <c r="V169" s="32"/>
      <c r="W169" s="32"/>
      <c r="X169" s="32"/>
      <c r="Y169" s="32"/>
      <c r="Z169" s="32"/>
      <c r="AA169" s="32"/>
      <c r="AB169" s="32"/>
      <c r="AC169" s="32"/>
      <c r="AD169" s="32"/>
      <c r="AE169" s="32"/>
      <c r="AT169" s="15" t="s">
        <v>183</v>
      </c>
      <c r="AU169" s="15" t="s">
        <v>85</v>
      </c>
    </row>
    <row r="170" spans="1:65" s="12" customFormat="1" ht="11.25">
      <c r="B170" s="174"/>
      <c r="C170" s="175"/>
      <c r="D170" s="176" t="s">
        <v>172</v>
      </c>
      <c r="E170" s="177" t="s">
        <v>35</v>
      </c>
      <c r="F170" s="178" t="s">
        <v>454</v>
      </c>
      <c r="G170" s="175"/>
      <c r="H170" s="179">
        <v>4.3609999999999998</v>
      </c>
      <c r="I170" s="180"/>
      <c r="J170" s="175"/>
      <c r="K170" s="175"/>
      <c r="L170" s="181"/>
      <c r="M170" s="182"/>
      <c r="N170" s="183"/>
      <c r="O170" s="183"/>
      <c r="P170" s="183"/>
      <c r="Q170" s="183"/>
      <c r="R170" s="183"/>
      <c r="S170" s="183"/>
      <c r="T170" s="184"/>
      <c r="AT170" s="185" t="s">
        <v>172</v>
      </c>
      <c r="AU170" s="185" t="s">
        <v>85</v>
      </c>
      <c r="AV170" s="12" t="s">
        <v>85</v>
      </c>
      <c r="AW170" s="12" t="s">
        <v>37</v>
      </c>
      <c r="AX170" s="12" t="s">
        <v>83</v>
      </c>
      <c r="AY170" s="185" t="s">
        <v>169</v>
      </c>
    </row>
    <row r="171" spans="1:65" s="13" customFormat="1" ht="25.9" customHeight="1">
      <c r="B171" s="190"/>
      <c r="C171" s="191"/>
      <c r="D171" s="192" t="s">
        <v>75</v>
      </c>
      <c r="E171" s="193" t="s">
        <v>232</v>
      </c>
      <c r="F171" s="193" t="s">
        <v>233</v>
      </c>
      <c r="G171" s="191"/>
      <c r="H171" s="191"/>
      <c r="I171" s="194"/>
      <c r="J171" s="195">
        <f>BK171</f>
        <v>0</v>
      </c>
      <c r="K171" s="191"/>
      <c r="L171" s="196"/>
      <c r="M171" s="197"/>
      <c r="N171" s="198"/>
      <c r="O171" s="198"/>
      <c r="P171" s="199">
        <f>SUM(P172:P199)</f>
        <v>0</v>
      </c>
      <c r="Q171" s="198"/>
      <c r="R171" s="199">
        <f>SUM(R172:R199)</f>
        <v>0</v>
      </c>
      <c r="S171" s="198"/>
      <c r="T171" s="200">
        <f>SUM(T172:T199)</f>
        <v>0</v>
      </c>
      <c r="AR171" s="201" t="s">
        <v>170</v>
      </c>
      <c r="AT171" s="202" t="s">
        <v>75</v>
      </c>
      <c r="AU171" s="202" t="s">
        <v>76</v>
      </c>
      <c r="AY171" s="201" t="s">
        <v>169</v>
      </c>
      <c r="BK171" s="203">
        <f>SUM(BK172:BK199)</f>
        <v>0</v>
      </c>
    </row>
    <row r="172" spans="1:65" s="2" customFormat="1" ht="33" customHeight="1">
      <c r="A172" s="32"/>
      <c r="B172" s="33"/>
      <c r="C172" s="206" t="s">
        <v>455</v>
      </c>
      <c r="D172" s="206" t="s">
        <v>190</v>
      </c>
      <c r="E172" s="207" t="s">
        <v>255</v>
      </c>
      <c r="F172" s="208" t="s">
        <v>256</v>
      </c>
      <c r="G172" s="209" t="s">
        <v>166</v>
      </c>
      <c r="H172" s="210">
        <v>3</v>
      </c>
      <c r="I172" s="211"/>
      <c r="J172" s="212">
        <f>ROUND(I172*H172,2)</f>
        <v>0</v>
      </c>
      <c r="K172" s="208" t="s">
        <v>167</v>
      </c>
      <c r="L172" s="37"/>
      <c r="M172" s="213" t="s">
        <v>35</v>
      </c>
      <c r="N172" s="214" t="s">
        <v>47</v>
      </c>
      <c r="O172" s="62"/>
      <c r="P172" s="170">
        <f>O172*H172</f>
        <v>0</v>
      </c>
      <c r="Q172" s="170">
        <v>0</v>
      </c>
      <c r="R172" s="170">
        <f>Q172*H172</f>
        <v>0</v>
      </c>
      <c r="S172" s="170">
        <v>0</v>
      </c>
      <c r="T172" s="171">
        <f>S172*H172</f>
        <v>0</v>
      </c>
      <c r="U172" s="32"/>
      <c r="V172" s="32"/>
      <c r="W172" s="32"/>
      <c r="X172" s="32"/>
      <c r="Y172" s="32"/>
      <c r="Z172" s="32"/>
      <c r="AA172" s="32"/>
      <c r="AB172" s="32"/>
      <c r="AC172" s="32"/>
      <c r="AD172" s="32"/>
      <c r="AE172" s="32"/>
      <c r="AR172" s="172" t="s">
        <v>237</v>
      </c>
      <c r="AT172" s="172" t="s">
        <v>190</v>
      </c>
      <c r="AU172" s="172" t="s">
        <v>83</v>
      </c>
      <c r="AY172" s="15" t="s">
        <v>169</v>
      </c>
      <c r="BE172" s="173">
        <f>IF(N172="základní",J172,0)</f>
        <v>0</v>
      </c>
      <c r="BF172" s="173">
        <f>IF(N172="snížená",J172,0)</f>
        <v>0</v>
      </c>
      <c r="BG172" s="173">
        <f>IF(N172="zákl. přenesená",J172,0)</f>
        <v>0</v>
      </c>
      <c r="BH172" s="173">
        <f>IF(N172="sníž. přenesená",J172,0)</f>
        <v>0</v>
      </c>
      <c r="BI172" s="173">
        <f>IF(N172="nulová",J172,0)</f>
        <v>0</v>
      </c>
      <c r="BJ172" s="15" t="s">
        <v>83</v>
      </c>
      <c r="BK172" s="173">
        <f>ROUND(I172*H172,2)</f>
        <v>0</v>
      </c>
      <c r="BL172" s="15" t="s">
        <v>237</v>
      </c>
      <c r="BM172" s="172" t="s">
        <v>456</v>
      </c>
    </row>
    <row r="173" spans="1:65" s="12" customFormat="1" ht="11.25">
      <c r="B173" s="174"/>
      <c r="C173" s="175"/>
      <c r="D173" s="176" t="s">
        <v>172</v>
      </c>
      <c r="E173" s="177" t="s">
        <v>35</v>
      </c>
      <c r="F173" s="178" t="s">
        <v>457</v>
      </c>
      <c r="G173" s="175"/>
      <c r="H173" s="179">
        <v>3</v>
      </c>
      <c r="I173" s="180"/>
      <c r="J173" s="175"/>
      <c r="K173" s="175"/>
      <c r="L173" s="181"/>
      <c r="M173" s="182"/>
      <c r="N173" s="183"/>
      <c r="O173" s="183"/>
      <c r="P173" s="183"/>
      <c r="Q173" s="183"/>
      <c r="R173" s="183"/>
      <c r="S173" s="183"/>
      <c r="T173" s="184"/>
      <c r="AT173" s="185" t="s">
        <v>172</v>
      </c>
      <c r="AU173" s="185" t="s">
        <v>83</v>
      </c>
      <c r="AV173" s="12" t="s">
        <v>85</v>
      </c>
      <c r="AW173" s="12" t="s">
        <v>37</v>
      </c>
      <c r="AX173" s="12" t="s">
        <v>83</v>
      </c>
      <c r="AY173" s="185" t="s">
        <v>169</v>
      </c>
    </row>
    <row r="174" spans="1:65" s="2" customFormat="1" ht="16.5" customHeight="1">
      <c r="A174" s="32"/>
      <c r="B174" s="33"/>
      <c r="C174" s="206" t="s">
        <v>458</v>
      </c>
      <c r="D174" s="206" t="s">
        <v>190</v>
      </c>
      <c r="E174" s="207" t="s">
        <v>260</v>
      </c>
      <c r="F174" s="208" t="s">
        <v>261</v>
      </c>
      <c r="G174" s="209" t="s">
        <v>166</v>
      </c>
      <c r="H174" s="210">
        <v>3</v>
      </c>
      <c r="I174" s="211"/>
      <c r="J174" s="212">
        <f>ROUND(I174*H174,2)</f>
        <v>0</v>
      </c>
      <c r="K174" s="208" t="s">
        <v>167</v>
      </c>
      <c r="L174" s="37"/>
      <c r="M174" s="213" t="s">
        <v>35</v>
      </c>
      <c r="N174" s="214" t="s">
        <v>47</v>
      </c>
      <c r="O174" s="62"/>
      <c r="P174" s="170">
        <f>O174*H174</f>
        <v>0</v>
      </c>
      <c r="Q174" s="170">
        <v>0</v>
      </c>
      <c r="R174" s="170">
        <f>Q174*H174</f>
        <v>0</v>
      </c>
      <c r="S174" s="170">
        <v>0</v>
      </c>
      <c r="T174" s="171">
        <f>S174*H174</f>
        <v>0</v>
      </c>
      <c r="U174" s="32"/>
      <c r="V174" s="32"/>
      <c r="W174" s="32"/>
      <c r="X174" s="32"/>
      <c r="Y174" s="32"/>
      <c r="Z174" s="32"/>
      <c r="AA174" s="32"/>
      <c r="AB174" s="32"/>
      <c r="AC174" s="32"/>
      <c r="AD174" s="32"/>
      <c r="AE174" s="32"/>
      <c r="AR174" s="172" t="s">
        <v>237</v>
      </c>
      <c r="AT174" s="172" t="s">
        <v>190</v>
      </c>
      <c r="AU174" s="172" t="s">
        <v>83</v>
      </c>
      <c r="AY174" s="15" t="s">
        <v>169</v>
      </c>
      <c r="BE174" s="173">
        <f>IF(N174="základní",J174,0)</f>
        <v>0</v>
      </c>
      <c r="BF174" s="173">
        <f>IF(N174="snížená",J174,0)</f>
        <v>0</v>
      </c>
      <c r="BG174" s="173">
        <f>IF(N174="zákl. přenesená",J174,0)</f>
        <v>0</v>
      </c>
      <c r="BH174" s="173">
        <f>IF(N174="sníž. přenesená",J174,0)</f>
        <v>0</v>
      </c>
      <c r="BI174" s="173">
        <f>IF(N174="nulová",J174,0)</f>
        <v>0</v>
      </c>
      <c r="BJ174" s="15" t="s">
        <v>83</v>
      </c>
      <c r="BK174" s="173">
        <f>ROUND(I174*H174,2)</f>
        <v>0</v>
      </c>
      <c r="BL174" s="15" t="s">
        <v>237</v>
      </c>
      <c r="BM174" s="172" t="s">
        <v>459</v>
      </c>
    </row>
    <row r="175" spans="1:65" s="12" customFormat="1" ht="11.25">
      <c r="B175" s="174"/>
      <c r="C175" s="175"/>
      <c r="D175" s="176" t="s">
        <v>172</v>
      </c>
      <c r="E175" s="177" t="s">
        <v>35</v>
      </c>
      <c r="F175" s="178" t="s">
        <v>457</v>
      </c>
      <c r="G175" s="175"/>
      <c r="H175" s="179">
        <v>3</v>
      </c>
      <c r="I175" s="180"/>
      <c r="J175" s="175"/>
      <c r="K175" s="175"/>
      <c r="L175" s="181"/>
      <c r="M175" s="182"/>
      <c r="N175" s="183"/>
      <c r="O175" s="183"/>
      <c r="P175" s="183"/>
      <c r="Q175" s="183"/>
      <c r="R175" s="183"/>
      <c r="S175" s="183"/>
      <c r="T175" s="184"/>
      <c r="AT175" s="185" t="s">
        <v>172</v>
      </c>
      <c r="AU175" s="185" t="s">
        <v>83</v>
      </c>
      <c r="AV175" s="12" t="s">
        <v>85</v>
      </c>
      <c r="AW175" s="12" t="s">
        <v>37</v>
      </c>
      <c r="AX175" s="12" t="s">
        <v>83</v>
      </c>
      <c r="AY175" s="185" t="s">
        <v>169</v>
      </c>
    </row>
    <row r="176" spans="1:65" s="2" customFormat="1" ht="60">
      <c r="A176" s="32"/>
      <c r="B176" s="33"/>
      <c r="C176" s="206" t="s">
        <v>460</v>
      </c>
      <c r="D176" s="206" t="s">
        <v>190</v>
      </c>
      <c r="E176" s="207" t="s">
        <v>264</v>
      </c>
      <c r="F176" s="208" t="s">
        <v>265</v>
      </c>
      <c r="G176" s="209" t="s">
        <v>181</v>
      </c>
      <c r="H176" s="210">
        <v>72.748999999999995</v>
      </c>
      <c r="I176" s="211"/>
      <c r="J176" s="212">
        <f>ROUND(I176*H176,2)</f>
        <v>0</v>
      </c>
      <c r="K176" s="208" t="s">
        <v>167</v>
      </c>
      <c r="L176" s="37"/>
      <c r="M176" s="213" t="s">
        <v>35</v>
      </c>
      <c r="N176" s="214" t="s">
        <v>47</v>
      </c>
      <c r="O176" s="62"/>
      <c r="P176" s="170">
        <f>O176*H176</f>
        <v>0</v>
      </c>
      <c r="Q176" s="170">
        <v>0</v>
      </c>
      <c r="R176" s="170">
        <f>Q176*H176</f>
        <v>0</v>
      </c>
      <c r="S176" s="170">
        <v>0</v>
      </c>
      <c r="T176" s="171">
        <f>S176*H176</f>
        <v>0</v>
      </c>
      <c r="U176" s="32"/>
      <c r="V176" s="32"/>
      <c r="W176" s="32"/>
      <c r="X176" s="32"/>
      <c r="Y176" s="32"/>
      <c r="Z176" s="32"/>
      <c r="AA176" s="32"/>
      <c r="AB176" s="32"/>
      <c r="AC176" s="32"/>
      <c r="AD176" s="32"/>
      <c r="AE176" s="32"/>
      <c r="AR176" s="172" t="s">
        <v>237</v>
      </c>
      <c r="AT176" s="172" t="s">
        <v>190</v>
      </c>
      <c r="AU176" s="172" t="s">
        <v>83</v>
      </c>
      <c r="AY176" s="15" t="s">
        <v>169</v>
      </c>
      <c r="BE176" s="173">
        <f>IF(N176="základní",J176,0)</f>
        <v>0</v>
      </c>
      <c r="BF176" s="173">
        <f>IF(N176="snížená",J176,0)</f>
        <v>0</v>
      </c>
      <c r="BG176" s="173">
        <f>IF(N176="zákl. přenesená",J176,0)</f>
        <v>0</v>
      </c>
      <c r="BH176" s="173">
        <f>IF(N176="sníž. přenesená",J176,0)</f>
        <v>0</v>
      </c>
      <c r="BI176" s="173">
        <f>IF(N176="nulová",J176,0)</f>
        <v>0</v>
      </c>
      <c r="BJ176" s="15" t="s">
        <v>83</v>
      </c>
      <c r="BK176" s="173">
        <f>ROUND(I176*H176,2)</f>
        <v>0</v>
      </c>
      <c r="BL176" s="15" t="s">
        <v>237</v>
      </c>
      <c r="BM176" s="172" t="s">
        <v>461</v>
      </c>
    </row>
    <row r="177" spans="1:65" s="2" customFormat="1" ht="19.5">
      <c r="A177" s="32"/>
      <c r="B177" s="33"/>
      <c r="C177" s="34"/>
      <c r="D177" s="176" t="s">
        <v>183</v>
      </c>
      <c r="E177" s="34"/>
      <c r="F177" s="186" t="s">
        <v>462</v>
      </c>
      <c r="G177" s="34"/>
      <c r="H177" s="34"/>
      <c r="I177" s="187"/>
      <c r="J177" s="34"/>
      <c r="K177" s="34"/>
      <c r="L177" s="37"/>
      <c r="M177" s="188"/>
      <c r="N177" s="189"/>
      <c r="O177" s="62"/>
      <c r="P177" s="62"/>
      <c r="Q177" s="62"/>
      <c r="R177" s="62"/>
      <c r="S177" s="62"/>
      <c r="T177" s="63"/>
      <c r="U177" s="32"/>
      <c r="V177" s="32"/>
      <c r="W177" s="32"/>
      <c r="X177" s="32"/>
      <c r="Y177" s="32"/>
      <c r="Z177" s="32"/>
      <c r="AA177" s="32"/>
      <c r="AB177" s="32"/>
      <c r="AC177" s="32"/>
      <c r="AD177" s="32"/>
      <c r="AE177" s="32"/>
      <c r="AT177" s="15" t="s">
        <v>183</v>
      </c>
      <c r="AU177" s="15" t="s">
        <v>83</v>
      </c>
    </row>
    <row r="178" spans="1:65" s="12" customFormat="1" ht="11.25">
      <c r="B178" s="174"/>
      <c r="C178" s="175"/>
      <c r="D178" s="176" t="s">
        <v>172</v>
      </c>
      <c r="E178" s="177" t="s">
        <v>35</v>
      </c>
      <c r="F178" s="178" t="s">
        <v>463</v>
      </c>
      <c r="G178" s="175"/>
      <c r="H178" s="179">
        <v>72.748999999999995</v>
      </c>
      <c r="I178" s="180"/>
      <c r="J178" s="175"/>
      <c r="K178" s="175"/>
      <c r="L178" s="181"/>
      <c r="M178" s="182"/>
      <c r="N178" s="183"/>
      <c r="O178" s="183"/>
      <c r="P178" s="183"/>
      <c r="Q178" s="183"/>
      <c r="R178" s="183"/>
      <c r="S178" s="183"/>
      <c r="T178" s="184"/>
      <c r="AT178" s="185" t="s">
        <v>172</v>
      </c>
      <c r="AU178" s="185" t="s">
        <v>83</v>
      </c>
      <c r="AV178" s="12" t="s">
        <v>85</v>
      </c>
      <c r="AW178" s="12" t="s">
        <v>37</v>
      </c>
      <c r="AX178" s="12" t="s">
        <v>83</v>
      </c>
      <c r="AY178" s="185" t="s">
        <v>169</v>
      </c>
    </row>
    <row r="179" spans="1:65" s="2" customFormat="1" ht="60">
      <c r="A179" s="32"/>
      <c r="B179" s="33"/>
      <c r="C179" s="206" t="s">
        <v>464</v>
      </c>
      <c r="D179" s="206" t="s">
        <v>190</v>
      </c>
      <c r="E179" s="207" t="s">
        <v>280</v>
      </c>
      <c r="F179" s="208" t="s">
        <v>281</v>
      </c>
      <c r="G179" s="209" t="s">
        <v>181</v>
      </c>
      <c r="H179" s="210">
        <v>0.48699999999999999</v>
      </c>
      <c r="I179" s="211"/>
      <c r="J179" s="212">
        <f>ROUND(I179*H179,2)</f>
        <v>0</v>
      </c>
      <c r="K179" s="208" t="s">
        <v>167</v>
      </c>
      <c r="L179" s="37"/>
      <c r="M179" s="213" t="s">
        <v>35</v>
      </c>
      <c r="N179" s="214" t="s">
        <v>47</v>
      </c>
      <c r="O179" s="62"/>
      <c r="P179" s="170">
        <f>O179*H179</f>
        <v>0</v>
      </c>
      <c r="Q179" s="170">
        <v>0</v>
      </c>
      <c r="R179" s="170">
        <f>Q179*H179</f>
        <v>0</v>
      </c>
      <c r="S179" s="170">
        <v>0</v>
      </c>
      <c r="T179" s="171">
        <f>S179*H179</f>
        <v>0</v>
      </c>
      <c r="U179" s="32"/>
      <c r="V179" s="32"/>
      <c r="W179" s="32"/>
      <c r="X179" s="32"/>
      <c r="Y179" s="32"/>
      <c r="Z179" s="32"/>
      <c r="AA179" s="32"/>
      <c r="AB179" s="32"/>
      <c r="AC179" s="32"/>
      <c r="AD179" s="32"/>
      <c r="AE179" s="32"/>
      <c r="AR179" s="172" t="s">
        <v>237</v>
      </c>
      <c r="AT179" s="172" t="s">
        <v>190</v>
      </c>
      <c r="AU179" s="172" t="s">
        <v>83</v>
      </c>
      <c r="AY179" s="15" t="s">
        <v>169</v>
      </c>
      <c r="BE179" s="173">
        <f>IF(N179="základní",J179,0)</f>
        <v>0</v>
      </c>
      <c r="BF179" s="173">
        <f>IF(N179="snížená",J179,0)</f>
        <v>0</v>
      </c>
      <c r="BG179" s="173">
        <f>IF(N179="zákl. přenesená",J179,0)</f>
        <v>0</v>
      </c>
      <c r="BH179" s="173">
        <f>IF(N179="sníž. přenesená",J179,0)</f>
        <v>0</v>
      </c>
      <c r="BI179" s="173">
        <f>IF(N179="nulová",J179,0)</f>
        <v>0</v>
      </c>
      <c r="BJ179" s="15" t="s">
        <v>83</v>
      </c>
      <c r="BK179" s="173">
        <f>ROUND(I179*H179,2)</f>
        <v>0</v>
      </c>
      <c r="BL179" s="15" t="s">
        <v>237</v>
      </c>
      <c r="BM179" s="172" t="s">
        <v>282</v>
      </c>
    </row>
    <row r="180" spans="1:65" s="2" customFormat="1" ht="19.5">
      <c r="A180" s="32"/>
      <c r="B180" s="33"/>
      <c r="C180" s="34"/>
      <c r="D180" s="176" t="s">
        <v>183</v>
      </c>
      <c r="E180" s="34"/>
      <c r="F180" s="186" t="s">
        <v>465</v>
      </c>
      <c r="G180" s="34"/>
      <c r="H180" s="34"/>
      <c r="I180" s="187"/>
      <c r="J180" s="34"/>
      <c r="K180" s="34"/>
      <c r="L180" s="37"/>
      <c r="M180" s="188"/>
      <c r="N180" s="189"/>
      <c r="O180" s="62"/>
      <c r="P180" s="62"/>
      <c r="Q180" s="62"/>
      <c r="R180" s="62"/>
      <c r="S180" s="62"/>
      <c r="T180" s="63"/>
      <c r="U180" s="32"/>
      <c r="V180" s="32"/>
      <c r="W180" s="32"/>
      <c r="X180" s="32"/>
      <c r="Y180" s="32"/>
      <c r="Z180" s="32"/>
      <c r="AA180" s="32"/>
      <c r="AB180" s="32"/>
      <c r="AC180" s="32"/>
      <c r="AD180" s="32"/>
      <c r="AE180" s="32"/>
      <c r="AT180" s="15" t="s">
        <v>183</v>
      </c>
      <c r="AU180" s="15" t="s">
        <v>83</v>
      </c>
    </row>
    <row r="181" spans="1:65" s="12" customFormat="1" ht="11.25">
      <c r="B181" s="174"/>
      <c r="C181" s="175"/>
      <c r="D181" s="176" t="s">
        <v>172</v>
      </c>
      <c r="E181" s="177" t="s">
        <v>35</v>
      </c>
      <c r="F181" s="178" t="s">
        <v>466</v>
      </c>
      <c r="G181" s="175"/>
      <c r="H181" s="179">
        <v>0.48699999999999999</v>
      </c>
      <c r="I181" s="180"/>
      <c r="J181" s="175"/>
      <c r="K181" s="175"/>
      <c r="L181" s="181"/>
      <c r="M181" s="182"/>
      <c r="N181" s="183"/>
      <c r="O181" s="183"/>
      <c r="P181" s="183"/>
      <c r="Q181" s="183"/>
      <c r="R181" s="183"/>
      <c r="S181" s="183"/>
      <c r="T181" s="184"/>
      <c r="AT181" s="185" t="s">
        <v>172</v>
      </c>
      <c r="AU181" s="185" t="s">
        <v>83</v>
      </c>
      <c r="AV181" s="12" t="s">
        <v>85</v>
      </c>
      <c r="AW181" s="12" t="s">
        <v>37</v>
      </c>
      <c r="AX181" s="12" t="s">
        <v>83</v>
      </c>
      <c r="AY181" s="185" t="s">
        <v>169</v>
      </c>
    </row>
    <row r="182" spans="1:65" s="2" customFormat="1" ht="24">
      <c r="A182" s="32"/>
      <c r="B182" s="33"/>
      <c r="C182" s="206" t="s">
        <v>467</v>
      </c>
      <c r="D182" s="206" t="s">
        <v>190</v>
      </c>
      <c r="E182" s="207" t="s">
        <v>275</v>
      </c>
      <c r="F182" s="208" t="s">
        <v>276</v>
      </c>
      <c r="G182" s="209" t="s">
        <v>181</v>
      </c>
      <c r="H182" s="210">
        <v>9.0920000000000005</v>
      </c>
      <c r="I182" s="211"/>
      <c r="J182" s="212">
        <f>ROUND(I182*H182,2)</f>
        <v>0</v>
      </c>
      <c r="K182" s="208" t="s">
        <v>167</v>
      </c>
      <c r="L182" s="37"/>
      <c r="M182" s="213" t="s">
        <v>35</v>
      </c>
      <c r="N182" s="214" t="s">
        <v>47</v>
      </c>
      <c r="O182" s="62"/>
      <c r="P182" s="170">
        <f>O182*H182</f>
        <v>0</v>
      </c>
      <c r="Q182" s="170">
        <v>0</v>
      </c>
      <c r="R182" s="170">
        <f>Q182*H182</f>
        <v>0</v>
      </c>
      <c r="S182" s="170">
        <v>0</v>
      </c>
      <c r="T182" s="171">
        <f>S182*H182</f>
        <v>0</v>
      </c>
      <c r="U182" s="32"/>
      <c r="V182" s="32"/>
      <c r="W182" s="32"/>
      <c r="X182" s="32"/>
      <c r="Y182" s="32"/>
      <c r="Z182" s="32"/>
      <c r="AA182" s="32"/>
      <c r="AB182" s="32"/>
      <c r="AC182" s="32"/>
      <c r="AD182" s="32"/>
      <c r="AE182" s="32"/>
      <c r="AR182" s="172" t="s">
        <v>237</v>
      </c>
      <c r="AT182" s="172" t="s">
        <v>190</v>
      </c>
      <c r="AU182" s="172" t="s">
        <v>83</v>
      </c>
      <c r="AY182" s="15" t="s">
        <v>169</v>
      </c>
      <c r="BE182" s="173">
        <f>IF(N182="základní",J182,0)</f>
        <v>0</v>
      </c>
      <c r="BF182" s="173">
        <f>IF(N182="snížená",J182,0)</f>
        <v>0</v>
      </c>
      <c r="BG182" s="173">
        <f>IF(N182="zákl. přenesená",J182,0)</f>
        <v>0</v>
      </c>
      <c r="BH182" s="173">
        <f>IF(N182="sníž. přenesená",J182,0)</f>
        <v>0</v>
      </c>
      <c r="BI182" s="173">
        <f>IF(N182="nulová",J182,0)</f>
        <v>0</v>
      </c>
      <c r="BJ182" s="15" t="s">
        <v>83</v>
      </c>
      <c r="BK182" s="173">
        <f>ROUND(I182*H182,2)</f>
        <v>0</v>
      </c>
      <c r="BL182" s="15" t="s">
        <v>237</v>
      </c>
      <c r="BM182" s="172" t="s">
        <v>468</v>
      </c>
    </row>
    <row r="183" spans="1:65" s="2" customFormat="1" ht="19.5">
      <c r="A183" s="32"/>
      <c r="B183" s="33"/>
      <c r="C183" s="34"/>
      <c r="D183" s="176" t="s">
        <v>183</v>
      </c>
      <c r="E183" s="34"/>
      <c r="F183" s="186" t="s">
        <v>469</v>
      </c>
      <c r="G183" s="34"/>
      <c r="H183" s="34"/>
      <c r="I183" s="187"/>
      <c r="J183" s="34"/>
      <c r="K183" s="34"/>
      <c r="L183" s="37"/>
      <c r="M183" s="188"/>
      <c r="N183" s="189"/>
      <c r="O183" s="62"/>
      <c r="P183" s="62"/>
      <c r="Q183" s="62"/>
      <c r="R183" s="62"/>
      <c r="S183" s="62"/>
      <c r="T183" s="63"/>
      <c r="U183" s="32"/>
      <c r="V183" s="32"/>
      <c r="W183" s="32"/>
      <c r="X183" s="32"/>
      <c r="Y183" s="32"/>
      <c r="Z183" s="32"/>
      <c r="AA183" s="32"/>
      <c r="AB183" s="32"/>
      <c r="AC183" s="32"/>
      <c r="AD183" s="32"/>
      <c r="AE183" s="32"/>
      <c r="AT183" s="15" t="s">
        <v>183</v>
      </c>
      <c r="AU183" s="15" t="s">
        <v>83</v>
      </c>
    </row>
    <row r="184" spans="1:65" s="12" customFormat="1" ht="11.25">
      <c r="B184" s="174"/>
      <c r="C184" s="175"/>
      <c r="D184" s="176" t="s">
        <v>172</v>
      </c>
      <c r="E184" s="177" t="s">
        <v>35</v>
      </c>
      <c r="F184" s="178" t="s">
        <v>470</v>
      </c>
      <c r="G184" s="175"/>
      <c r="H184" s="179">
        <v>9.0920000000000005</v>
      </c>
      <c r="I184" s="180"/>
      <c r="J184" s="175"/>
      <c r="K184" s="175"/>
      <c r="L184" s="181"/>
      <c r="M184" s="182"/>
      <c r="N184" s="183"/>
      <c r="O184" s="183"/>
      <c r="P184" s="183"/>
      <c r="Q184" s="183"/>
      <c r="R184" s="183"/>
      <c r="S184" s="183"/>
      <c r="T184" s="184"/>
      <c r="AT184" s="185" t="s">
        <v>172</v>
      </c>
      <c r="AU184" s="185" t="s">
        <v>83</v>
      </c>
      <c r="AV184" s="12" t="s">
        <v>85</v>
      </c>
      <c r="AW184" s="12" t="s">
        <v>37</v>
      </c>
      <c r="AX184" s="12" t="s">
        <v>83</v>
      </c>
      <c r="AY184" s="185" t="s">
        <v>169</v>
      </c>
    </row>
    <row r="185" spans="1:65" s="2" customFormat="1" ht="60">
      <c r="A185" s="32"/>
      <c r="B185" s="33"/>
      <c r="C185" s="206" t="s">
        <v>471</v>
      </c>
      <c r="D185" s="206" t="s">
        <v>190</v>
      </c>
      <c r="E185" s="207" t="s">
        <v>472</v>
      </c>
      <c r="F185" s="208" t="s">
        <v>473</v>
      </c>
      <c r="G185" s="209" t="s">
        <v>181</v>
      </c>
      <c r="H185" s="210">
        <v>20.327999999999999</v>
      </c>
      <c r="I185" s="211"/>
      <c r="J185" s="212">
        <f>ROUND(I185*H185,2)</f>
        <v>0</v>
      </c>
      <c r="K185" s="208" t="s">
        <v>167</v>
      </c>
      <c r="L185" s="37"/>
      <c r="M185" s="213" t="s">
        <v>35</v>
      </c>
      <c r="N185" s="214" t="s">
        <v>47</v>
      </c>
      <c r="O185" s="62"/>
      <c r="P185" s="170">
        <f>O185*H185</f>
        <v>0</v>
      </c>
      <c r="Q185" s="170">
        <v>0</v>
      </c>
      <c r="R185" s="170">
        <f>Q185*H185</f>
        <v>0</v>
      </c>
      <c r="S185" s="170">
        <v>0</v>
      </c>
      <c r="T185" s="171">
        <f>S185*H185</f>
        <v>0</v>
      </c>
      <c r="U185" s="32"/>
      <c r="V185" s="32"/>
      <c r="W185" s="32"/>
      <c r="X185" s="32"/>
      <c r="Y185" s="32"/>
      <c r="Z185" s="32"/>
      <c r="AA185" s="32"/>
      <c r="AB185" s="32"/>
      <c r="AC185" s="32"/>
      <c r="AD185" s="32"/>
      <c r="AE185" s="32"/>
      <c r="AR185" s="172" t="s">
        <v>237</v>
      </c>
      <c r="AT185" s="172" t="s">
        <v>190</v>
      </c>
      <c r="AU185" s="172" t="s">
        <v>83</v>
      </c>
      <c r="AY185" s="15" t="s">
        <v>169</v>
      </c>
      <c r="BE185" s="173">
        <f>IF(N185="základní",J185,0)</f>
        <v>0</v>
      </c>
      <c r="BF185" s="173">
        <f>IF(N185="snížená",J185,0)</f>
        <v>0</v>
      </c>
      <c r="BG185" s="173">
        <f>IF(N185="zákl. přenesená",J185,0)</f>
        <v>0</v>
      </c>
      <c r="BH185" s="173">
        <f>IF(N185="sníž. přenesená",J185,0)</f>
        <v>0</v>
      </c>
      <c r="BI185" s="173">
        <f>IF(N185="nulová",J185,0)</f>
        <v>0</v>
      </c>
      <c r="BJ185" s="15" t="s">
        <v>83</v>
      </c>
      <c r="BK185" s="173">
        <f>ROUND(I185*H185,2)</f>
        <v>0</v>
      </c>
      <c r="BL185" s="15" t="s">
        <v>237</v>
      </c>
      <c r="BM185" s="172" t="s">
        <v>474</v>
      </c>
    </row>
    <row r="186" spans="1:65" s="2" customFormat="1" ht="19.5">
      <c r="A186" s="32"/>
      <c r="B186" s="33"/>
      <c r="C186" s="34"/>
      <c r="D186" s="176" t="s">
        <v>183</v>
      </c>
      <c r="E186" s="34"/>
      <c r="F186" s="186" t="s">
        <v>475</v>
      </c>
      <c r="G186" s="34"/>
      <c r="H186" s="34"/>
      <c r="I186" s="187"/>
      <c r="J186" s="34"/>
      <c r="K186" s="34"/>
      <c r="L186" s="37"/>
      <c r="M186" s="188"/>
      <c r="N186" s="189"/>
      <c r="O186" s="62"/>
      <c r="P186" s="62"/>
      <c r="Q186" s="62"/>
      <c r="R186" s="62"/>
      <c r="S186" s="62"/>
      <c r="T186" s="63"/>
      <c r="U186" s="32"/>
      <c r="V186" s="32"/>
      <c r="W186" s="32"/>
      <c r="X186" s="32"/>
      <c r="Y186" s="32"/>
      <c r="Z186" s="32"/>
      <c r="AA186" s="32"/>
      <c r="AB186" s="32"/>
      <c r="AC186" s="32"/>
      <c r="AD186" s="32"/>
      <c r="AE186" s="32"/>
      <c r="AT186" s="15" t="s">
        <v>183</v>
      </c>
      <c r="AU186" s="15" t="s">
        <v>83</v>
      </c>
    </row>
    <row r="187" spans="1:65" s="12" customFormat="1" ht="11.25">
      <c r="B187" s="174"/>
      <c r="C187" s="175"/>
      <c r="D187" s="176" t="s">
        <v>172</v>
      </c>
      <c r="E187" s="177" t="s">
        <v>35</v>
      </c>
      <c r="F187" s="178" t="s">
        <v>476</v>
      </c>
      <c r="G187" s="175"/>
      <c r="H187" s="179">
        <v>20.327999999999999</v>
      </c>
      <c r="I187" s="180"/>
      <c r="J187" s="175"/>
      <c r="K187" s="175"/>
      <c r="L187" s="181"/>
      <c r="M187" s="182"/>
      <c r="N187" s="183"/>
      <c r="O187" s="183"/>
      <c r="P187" s="183"/>
      <c r="Q187" s="183"/>
      <c r="R187" s="183"/>
      <c r="S187" s="183"/>
      <c r="T187" s="184"/>
      <c r="AT187" s="185" t="s">
        <v>172</v>
      </c>
      <c r="AU187" s="185" t="s">
        <v>83</v>
      </c>
      <c r="AV187" s="12" t="s">
        <v>85</v>
      </c>
      <c r="AW187" s="12" t="s">
        <v>37</v>
      </c>
      <c r="AX187" s="12" t="s">
        <v>83</v>
      </c>
      <c r="AY187" s="185" t="s">
        <v>169</v>
      </c>
    </row>
    <row r="188" spans="1:65" s="2" customFormat="1" ht="60">
      <c r="A188" s="32"/>
      <c r="B188" s="33"/>
      <c r="C188" s="206" t="s">
        <v>477</v>
      </c>
      <c r="D188" s="206" t="s">
        <v>190</v>
      </c>
      <c r="E188" s="207" t="s">
        <v>478</v>
      </c>
      <c r="F188" s="208" t="s">
        <v>479</v>
      </c>
      <c r="G188" s="209" t="s">
        <v>181</v>
      </c>
      <c r="H188" s="210">
        <v>110.777</v>
      </c>
      <c r="I188" s="211"/>
      <c r="J188" s="212">
        <f>ROUND(I188*H188,2)</f>
        <v>0</v>
      </c>
      <c r="K188" s="208" t="s">
        <v>167</v>
      </c>
      <c r="L188" s="37"/>
      <c r="M188" s="213" t="s">
        <v>35</v>
      </c>
      <c r="N188" s="214" t="s">
        <v>47</v>
      </c>
      <c r="O188" s="62"/>
      <c r="P188" s="170">
        <f>O188*H188</f>
        <v>0</v>
      </c>
      <c r="Q188" s="170">
        <v>0</v>
      </c>
      <c r="R188" s="170">
        <f>Q188*H188</f>
        <v>0</v>
      </c>
      <c r="S188" s="170">
        <v>0</v>
      </c>
      <c r="T188" s="171">
        <f>S188*H188</f>
        <v>0</v>
      </c>
      <c r="U188" s="32"/>
      <c r="V188" s="32"/>
      <c r="W188" s="32"/>
      <c r="X188" s="32"/>
      <c r="Y188" s="32"/>
      <c r="Z188" s="32"/>
      <c r="AA188" s="32"/>
      <c r="AB188" s="32"/>
      <c r="AC188" s="32"/>
      <c r="AD188" s="32"/>
      <c r="AE188" s="32"/>
      <c r="AR188" s="172" t="s">
        <v>237</v>
      </c>
      <c r="AT188" s="172" t="s">
        <v>190</v>
      </c>
      <c r="AU188" s="172" t="s">
        <v>83</v>
      </c>
      <c r="AY188" s="15" t="s">
        <v>169</v>
      </c>
      <c r="BE188" s="173">
        <f>IF(N188="základní",J188,0)</f>
        <v>0</v>
      </c>
      <c r="BF188" s="173">
        <f>IF(N188="snížená",J188,0)</f>
        <v>0</v>
      </c>
      <c r="BG188" s="173">
        <f>IF(N188="zákl. přenesená",J188,0)</f>
        <v>0</v>
      </c>
      <c r="BH188" s="173">
        <f>IF(N188="sníž. přenesená",J188,0)</f>
        <v>0</v>
      </c>
      <c r="BI188" s="173">
        <f>IF(N188="nulová",J188,0)</f>
        <v>0</v>
      </c>
      <c r="BJ188" s="15" t="s">
        <v>83</v>
      </c>
      <c r="BK188" s="173">
        <f>ROUND(I188*H188,2)</f>
        <v>0</v>
      </c>
      <c r="BL188" s="15" t="s">
        <v>237</v>
      </c>
      <c r="BM188" s="172" t="s">
        <v>480</v>
      </c>
    </row>
    <row r="189" spans="1:65" s="2" customFormat="1" ht="19.5">
      <c r="A189" s="32"/>
      <c r="B189" s="33"/>
      <c r="C189" s="34"/>
      <c r="D189" s="176" t="s">
        <v>183</v>
      </c>
      <c r="E189" s="34"/>
      <c r="F189" s="186" t="s">
        <v>481</v>
      </c>
      <c r="G189" s="34"/>
      <c r="H189" s="34"/>
      <c r="I189" s="187"/>
      <c r="J189" s="34"/>
      <c r="K189" s="34"/>
      <c r="L189" s="37"/>
      <c r="M189" s="188"/>
      <c r="N189" s="189"/>
      <c r="O189" s="62"/>
      <c r="P189" s="62"/>
      <c r="Q189" s="62"/>
      <c r="R189" s="62"/>
      <c r="S189" s="62"/>
      <c r="T189" s="63"/>
      <c r="U189" s="32"/>
      <c r="V189" s="32"/>
      <c r="W189" s="32"/>
      <c r="X189" s="32"/>
      <c r="Y189" s="32"/>
      <c r="Z189" s="32"/>
      <c r="AA189" s="32"/>
      <c r="AB189" s="32"/>
      <c r="AC189" s="32"/>
      <c r="AD189" s="32"/>
      <c r="AE189" s="32"/>
      <c r="AT189" s="15" t="s">
        <v>183</v>
      </c>
      <c r="AU189" s="15" t="s">
        <v>83</v>
      </c>
    </row>
    <row r="190" spans="1:65" s="12" customFormat="1" ht="11.25">
      <c r="B190" s="174"/>
      <c r="C190" s="175"/>
      <c r="D190" s="176" t="s">
        <v>172</v>
      </c>
      <c r="E190" s="177" t="s">
        <v>35</v>
      </c>
      <c r="F190" s="178" t="s">
        <v>482</v>
      </c>
      <c r="G190" s="175"/>
      <c r="H190" s="179">
        <v>110.777</v>
      </c>
      <c r="I190" s="180"/>
      <c r="J190" s="175"/>
      <c r="K190" s="175"/>
      <c r="L190" s="181"/>
      <c r="M190" s="182"/>
      <c r="N190" s="183"/>
      <c r="O190" s="183"/>
      <c r="P190" s="183"/>
      <c r="Q190" s="183"/>
      <c r="R190" s="183"/>
      <c r="S190" s="183"/>
      <c r="T190" s="184"/>
      <c r="AT190" s="185" t="s">
        <v>172</v>
      </c>
      <c r="AU190" s="185" t="s">
        <v>83</v>
      </c>
      <c r="AV190" s="12" t="s">
        <v>85</v>
      </c>
      <c r="AW190" s="12" t="s">
        <v>37</v>
      </c>
      <c r="AX190" s="12" t="s">
        <v>83</v>
      </c>
      <c r="AY190" s="185" t="s">
        <v>169</v>
      </c>
    </row>
    <row r="191" spans="1:65" s="2" customFormat="1" ht="48">
      <c r="A191" s="32"/>
      <c r="B191" s="33"/>
      <c r="C191" s="206" t="s">
        <v>483</v>
      </c>
      <c r="D191" s="206" t="s">
        <v>190</v>
      </c>
      <c r="E191" s="207" t="s">
        <v>484</v>
      </c>
      <c r="F191" s="208" t="s">
        <v>485</v>
      </c>
      <c r="G191" s="209" t="s">
        <v>181</v>
      </c>
      <c r="H191" s="210">
        <v>110.2</v>
      </c>
      <c r="I191" s="211"/>
      <c r="J191" s="212">
        <f>ROUND(I191*H191,2)</f>
        <v>0</v>
      </c>
      <c r="K191" s="208" t="s">
        <v>167</v>
      </c>
      <c r="L191" s="37"/>
      <c r="M191" s="213" t="s">
        <v>35</v>
      </c>
      <c r="N191" s="214" t="s">
        <v>47</v>
      </c>
      <c r="O191" s="62"/>
      <c r="P191" s="170">
        <f>O191*H191</f>
        <v>0</v>
      </c>
      <c r="Q191" s="170">
        <v>0</v>
      </c>
      <c r="R191" s="170">
        <f>Q191*H191</f>
        <v>0</v>
      </c>
      <c r="S191" s="170">
        <v>0</v>
      </c>
      <c r="T191" s="171">
        <f>S191*H191</f>
        <v>0</v>
      </c>
      <c r="U191" s="32"/>
      <c r="V191" s="32"/>
      <c r="W191" s="32"/>
      <c r="X191" s="32"/>
      <c r="Y191" s="32"/>
      <c r="Z191" s="32"/>
      <c r="AA191" s="32"/>
      <c r="AB191" s="32"/>
      <c r="AC191" s="32"/>
      <c r="AD191" s="32"/>
      <c r="AE191" s="32"/>
      <c r="AR191" s="172" t="s">
        <v>237</v>
      </c>
      <c r="AT191" s="172" t="s">
        <v>190</v>
      </c>
      <c r="AU191" s="172" t="s">
        <v>83</v>
      </c>
      <c r="AY191" s="15" t="s">
        <v>169</v>
      </c>
      <c r="BE191" s="173">
        <f>IF(N191="základní",J191,0)</f>
        <v>0</v>
      </c>
      <c r="BF191" s="173">
        <f>IF(N191="snížená",J191,0)</f>
        <v>0</v>
      </c>
      <c r="BG191" s="173">
        <f>IF(N191="zákl. přenesená",J191,0)</f>
        <v>0</v>
      </c>
      <c r="BH191" s="173">
        <f>IF(N191="sníž. přenesená",J191,0)</f>
        <v>0</v>
      </c>
      <c r="BI191" s="173">
        <f>IF(N191="nulová",J191,0)</f>
        <v>0</v>
      </c>
      <c r="BJ191" s="15" t="s">
        <v>83</v>
      </c>
      <c r="BK191" s="173">
        <f>ROUND(I191*H191,2)</f>
        <v>0</v>
      </c>
      <c r="BL191" s="15" t="s">
        <v>237</v>
      </c>
      <c r="BM191" s="172" t="s">
        <v>486</v>
      </c>
    </row>
    <row r="192" spans="1:65" s="2" customFormat="1" ht="19.5">
      <c r="A192" s="32"/>
      <c r="B192" s="33"/>
      <c r="C192" s="34"/>
      <c r="D192" s="176" t="s">
        <v>183</v>
      </c>
      <c r="E192" s="34"/>
      <c r="F192" s="186" t="s">
        <v>487</v>
      </c>
      <c r="G192" s="34"/>
      <c r="H192" s="34"/>
      <c r="I192" s="187"/>
      <c r="J192" s="34"/>
      <c r="K192" s="34"/>
      <c r="L192" s="37"/>
      <c r="M192" s="188"/>
      <c r="N192" s="189"/>
      <c r="O192" s="62"/>
      <c r="P192" s="62"/>
      <c r="Q192" s="62"/>
      <c r="R192" s="62"/>
      <c r="S192" s="62"/>
      <c r="T192" s="63"/>
      <c r="U192" s="32"/>
      <c r="V192" s="32"/>
      <c r="W192" s="32"/>
      <c r="X192" s="32"/>
      <c r="Y192" s="32"/>
      <c r="Z192" s="32"/>
      <c r="AA192" s="32"/>
      <c r="AB192" s="32"/>
      <c r="AC192" s="32"/>
      <c r="AD192" s="32"/>
      <c r="AE192" s="32"/>
      <c r="AT192" s="15" t="s">
        <v>183</v>
      </c>
      <c r="AU192" s="15" t="s">
        <v>83</v>
      </c>
    </row>
    <row r="193" spans="1:65" s="12" customFormat="1" ht="11.25">
      <c r="B193" s="174"/>
      <c r="C193" s="175"/>
      <c r="D193" s="176" t="s">
        <v>172</v>
      </c>
      <c r="E193" s="177" t="s">
        <v>35</v>
      </c>
      <c r="F193" s="178" t="s">
        <v>488</v>
      </c>
      <c r="G193" s="175"/>
      <c r="H193" s="179">
        <v>110.2</v>
      </c>
      <c r="I193" s="180"/>
      <c r="J193" s="175"/>
      <c r="K193" s="175"/>
      <c r="L193" s="181"/>
      <c r="M193" s="182"/>
      <c r="N193" s="183"/>
      <c r="O193" s="183"/>
      <c r="P193" s="183"/>
      <c r="Q193" s="183"/>
      <c r="R193" s="183"/>
      <c r="S193" s="183"/>
      <c r="T193" s="184"/>
      <c r="AT193" s="185" t="s">
        <v>172</v>
      </c>
      <c r="AU193" s="185" t="s">
        <v>83</v>
      </c>
      <c r="AV193" s="12" t="s">
        <v>85</v>
      </c>
      <c r="AW193" s="12" t="s">
        <v>37</v>
      </c>
      <c r="AX193" s="12" t="s">
        <v>83</v>
      </c>
      <c r="AY193" s="185" t="s">
        <v>169</v>
      </c>
    </row>
    <row r="194" spans="1:65" s="2" customFormat="1" ht="48">
      <c r="A194" s="32"/>
      <c r="B194" s="33"/>
      <c r="C194" s="206" t="s">
        <v>489</v>
      </c>
      <c r="D194" s="206" t="s">
        <v>190</v>
      </c>
      <c r="E194" s="207" t="s">
        <v>490</v>
      </c>
      <c r="F194" s="208" t="s">
        <v>491</v>
      </c>
      <c r="G194" s="209" t="s">
        <v>181</v>
      </c>
      <c r="H194" s="210">
        <v>20.327999999999999</v>
      </c>
      <c r="I194" s="211"/>
      <c r="J194" s="212">
        <f>ROUND(I194*H194,2)</f>
        <v>0</v>
      </c>
      <c r="K194" s="208" t="s">
        <v>167</v>
      </c>
      <c r="L194" s="37"/>
      <c r="M194" s="213" t="s">
        <v>35</v>
      </c>
      <c r="N194" s="214" t="s">
        <v>47</v>
      </c>
      <c r="O194" s="62"/>
      <c r="P194" s="170">
        <f>O194*H194</f>
        <v>0</v>
      </c>
      <c r="Q194" s="170">
        <v>0</v>
      </c>
      <c r="R194" s="170">
        <f>Q194*H194</f>
        <v>0</v>
      </c>
      <c r="S194" s="170">
        <v>0</v>
      </c>
      <c r="T194" s="171">
        <f>S194*H194</f>
        <v>0</v>
      </c>
      <c r="U194" s="32"/>
      <c r="V194" s="32"/>
      <c r="W194" s="32"/>
      <c r="X194" s="32"/>
      <c r="Y194" s="32"/>
      <c r="Z194" s="32"/>
      <c r="AA194" s="32"/>
      <c r="AB194" s="32"/>
      <c r="AC194" s="32"/>
      <c r="AD194" s="32"/>
      <c r="AE194" s="32"/>
      <c r="AR194" s="172" t="s">
        <v>237</v>
      </c>
      <c r="AT194" s="172" t="s">
        <v>190</v>
      </c>
      <c r="AU194" s="172" t="s">
        <v>83</v>
      </c>
      <c r="AY194" s="15" t="s">
        <v>169</v>
      </c>
      <c r="BE194" s="173">
        <f>IF(N194="základní",J194,0)</f>
        <v>0</v>
      </c>
      <c r="BF194" s="173">
        <f>IF(N194="snížená",J194,0)</f>
        <v>0</v>
      </c>
      <c r="BG194" s="173">
        <f>IF(N194="zákl. přenesená",J194,0)</f>
        <v>0</v>
      </c>
      <c r="BH194" s="173">
        <f>IF(N194="sníž. přenesená",J194,0)</f>
        <v>0</v>
      </c>
      <c r="BI194" s="173">
        <f>IF(N194="nulová",J194,0)</f>
        <v>0</v>
      </c>
      <c r="BJ194" s="15" t="s">
        <v>83</v>
      </c>
      <c r="BK194" s="173">
        <f>ROUND(I194*H194,2)</f>
        <v>0</v>
      </c>
      <c r="BL194" s="15" t="s">
        <v>237</v>
      </c>
      <c r="BM194" s="172" t="s">
        <v>492</v>
      </c>
    </row>
    <row r="195" spans="1:65" s="2" customFormat="1" ht="19.5">
      <c r="A195" s="32"/>
      <c r="B195" s="33"/>
      <c r="C195" s="34"/>
      <c r="D195" s="176" t="s">
        <v>183</v>
      </c>
      <c r="E195" s="34"/>
      <c r="F195" s="186" t="s">
        <v>493</v>
      </c>
      <c r="G195" s="34"/>
      <c r="H195" s="34"/>
      <c r="I195" s="187"/>
      <c r="J195" s="34"/>
      <c r="K195" s="34"/>
      <c r="L195" s="37"/>
      <c r="M195" s="188"/>
      <c r="N195" s="189"/>
      <c r="O195" s="62"/>
      <c r="P195" s="62"/>
      <c r="Q195" s="62"/>
      <c r="R195" s="62"/>
      <c r="S195" s="62"/>
      <c r="T195" s="63"/>
      <c r="U195" s="32"/>
      <c r="V195" s="32"/>
      <c r="W195" s="32"/>
      <c r="X195" s="32"/>
      <c r="Y195" s="32"/>
      <c r="Z195" s="32"/>
      <c r="AA195" s="32"/>
      <c r="AB195" s="32"/>
      <c r="AC195" s="32"/>
      <c r="AD195" s="32"/>
      <c r="AE195" s="32"/>
      <c r="AT195" s="15" t="s">
        <v>183</v>
      </c>
      <c r="AU195" s="15" t="s">
        <v>83</v>
      </c>
    </row>
    <row r="196" spans="1:65" s="12" customFormat="1" ht="11.25">
      <c r="B196" s="174"/>
      <c r="C196" s="175"/>
      <c r="D196" s="176" t="s">
        <v>172</v>
      </c>
      <c r="E196" s="177" t="s">
        <v>35</v>
      </c>
      <c r="F196" s="178" t="s">
        <v>494</v>
      </c>
      <c r="G196" s="175"/>
      <c r="H196" s="179">
        <v>20.327999999999999</v>
      </c>
      <c r="I196" s="180"/>
      <c r="J196" s="175"/>
      <c r="K196" s="175"/>
      <c r="L196" s="181"/>
      <c r="M196" s="182"/>
      <c r="N196" s="183"/>
      <c r="O196" s="183"/>
      <c r="P196" s="183"/>
      <c r="Q196" s="183"/>
      <c r="R196" s="183"/>
      <c r="S196" s="183"/>
      <c r="T196" s="184"/>
      <c r="AT196" s="185" t="s">
        <v>172</v>
      </c>
      <c r="AU196" s="185" t="s">
        <v>83</v>
      </c>
      <c r="AV196" s="12" t="s">
        <v>85</v>
      </c>
      <c r="AW196" s="12" t="s">
        <v>37</v>
      </c>
      <c r="AX196" s="12" t="s">
        <v>83</v>
      </c>
      <c r="AY196" s="185" t="s">
        <v>169</v>
      </c>
    </row>
    <row r="197" spans="1:65" s="2" customFormat="1" ht="44.25" customHeight="1">
      <c r="A197" s="32"/>
      <c r="B197" s="33"/>
      <c r="C197" s="206" t="s">
        <v>495</v>
      </c>
      <c r="D197" s="206" t="s">
        <v>190</v>
      </c>
      <c r="E197" s="207" t="s">
        <v>306</v>
      </c>
      <c r="F197" s="208" t="s">
        <v>307</v>
      </c>
      <c r="G197" s="209" t="s">
        <v>181</v>
      </c>
      <c r="H197" s="210">
        <v>0.57699999999999996</v>
      </c>
      <c r="I197" s="211"/>
      <c r="J197" s="212">
        <f>ROUND(I197*H197,2)</f>
        <v>0</v>
      </c>
      <c r="K197" s="208" t="s">
        <v>167</v>
      </c>
      <c r="L197" s="37"/>
      <c r="M197" s="213" t="s">
        <v>35</v>
      </c>
      <c r="N197" s="214" t="s">
        <v>47</v>
      </c>
      <c r="O197" s="62"/>
      <c r="P197" s="170">
        <f>O197*H197</f>
        <v>0</v>
      </c>
      <c r="Q197" s="170">
        <v>0</v>
      </c>
      <c r="R197" s="170">
        <f>Q197*H197</f>
        <v>0</v>
      </c>
      <c r="S197" s="170">
        <v>0</v>
      </c>
      <c r="T197" s="171">
        <f>S197*H197</f>
        <v>0</v>
      </c>
      <c r="U197" s="32"/>
      <c r="V197" s="32"/>
      <c r="W197" s="32"/>
      <c r="X197" s="32"/>
      <c r="Y197" s="32"/>
      <c r="Z197" s="32"/>
      <c r="AA197" s="32"/>
      <c r="AB197" s="32"/>
      <c r="AC197" s="32"/>
      <c r="AD197" s="32"/>
      <c r="AE197" s="32"/>
      <c r="AR197" s="172" t="s">
        <v>237</v>
      </c>
      <c r="AT197" s="172" t="s">
        <v>190</v>
      </c>
      <c r="AU197" s="172" t="s">
        <v>83</v>
      </c>
      <c r="AY197" s="15" t="s">
        <v>169</v>
      </c>
      <c r="BE197" s="173">
        <f>IF(N197="základní",J197,0)</f>
        <v>0</v>
      </c>
      <c r="BF197" s="173">
        <f>IF(N197="snížená",J197,0)</f>
        <v>0</v>
      </c>
      <c r="BG197" s="173">
        <f>IF(N197="zákl. přenesená",J197,0)</f>
        <v>0</v>
      </c>
      <c r="BH197" s="173">
        <f>IF(N197="sníž. přenesená",J197,0)</f>
        <v>0</v>
      </c>
      <c r="BI197" s="173">
        <f>IF(N197="nulová",J197,0)</f>
        <v>0</v>
      </c>
      <c r="BJ197" s="15" t="s">
        <v>83</v>
      </c>
      <c r="BK197" s="173">
        <f>ROUND(I197*H197,2)</f>
        <v>0</v>
      </c>
      <c r="BL197" s="15" t="s">
        <v>237</v>
      </c>
      <c r="BM197" s="172" t="s">
        <v>308</v>
      </c>
    </row>
    <row r="198" spans="1:65" s="2" customFormat="1" ht="19.5">
      <c r="A198" s="32"/>
      <c r="B198" s="33"/>
      <c r="C198" s="34"/>
      <c r="D198" s="176" t="s">
        <v>183</v>
      </c>
      <c r="E198" s="34"/>
      <c r="F198" s="186" t="s">
        <v>496</v>
      </c>
      <c r="G198" s="34"/>
      <c r="H198" s="34"/>
      <c r="I198" s="187"/>
      <c r="J198" s="34"/>
      <c r="K198" s="34"/>
      <c r="L198" s="37"/>
      <c r="M198" s="188"/>
      <c r="N198" s="189"/>
      <c r="O198" s="62"/>
      <c r="P198" s="62"/>
      <c r="Q198" s="62"/>
      <c r="R198" s="62"/>
      <c r="S198" s="62"/>
      <c r="T198" s="63"/>
      <c r="U198" s="32"/>
      <c r="V198" s="32"/>
      <c r="W198" s="32"/>
      <c r="X198" s="32"/>
      <c r="Y198" s="32"/>
      <c r="Z198" s="32"/>
      <c r="AA198" s="32"/>
      <c r="AB198" s="32"/>
      <c r="AC198" s="32"/>
      <c r="AD198" s="32"/>
      <c r="AE198" s="32"/>
      <c r="AT198" s="15" t="s">
        <v>183</v>
      </c>
      <c r="AU198" s="15" t="s">
        <v>83</v>
      </c>
    </row>
    <row r="199" spans="1:65" s="12" customFormat="1" ht="11.25">
      <c r="B199" s="174"/>
      <c r="C199" s="175"/>
      <c r="D199" s="176" t="s">
        <v>172</v>
      </c>
      <c r="E199" s="177" t="s">
        <v>35</v>
      </c>
      <c r="F199" s="178" t="s">
        <v>497</v>
      </c>
      <c r="G199" s="175"/>
      <c r="H199" s="179">
        <v>0.57699999999999996</v>
      </c>
      <c r="I199" s="180"/>
      <c r="J199" s="175"/>
      <c r="K199" s="175"/>
      <c r="L199" s="181"/>
      <c r="M199" s="215"/>
      <c r="N199" s="216"/>
      <c r="O199" s="216"/>
      <c r="P199" s="216"/>
      <c r="Q199" s="216"/>
      <c r="R199" s="216"/>
      <c r="S199" s="216"/>
      <c r="T199" s="217"/>
      <c r="AT199" s="185" t="s">
        <v>172</v>
      </c>
      <c r="AU199" s="185" t="s">
        <v>83</v>
      </c>
      <c r="AV199" s="12" t="s">
        <v>85</v>
      </c>
      <c r="AW199" s="12" t="s">
        <v>37</v>
      </c>
      <c r="AX199" s="12" t="s">
        <v>83</v>
      </c>
      <c r="AY199" s="185" t="s">
        <v>169</v>
      </c>
    </row>
    <row r="200" spans="1:65" s="2" customFormat="1" ht="6.95" customHeight="1">
      <c r="A200" s="32"/>
      <c r="B200" s="45"/>
      <c r="C200" s="46"/>
      <c r="D200" s="46"/>
      <c r="E200" s="46"/>
      <c r="F200" s="46"/>
      <c r="G200" s="46"/>
      <c r="H200" s="46"/>
      <c r="I200" s="46"/>
      <c r="J200" s="46"/>
      <c r="K200" s="46"/>
      <c r="L200" s="37"/>
      <c r="M200" s="32"/>
      <c r="O200" s="32"/>
      <c r="P200" s="32"/>
      <c r="Q200" s="32"/>
      <c r="R200" s="32"/>
      <c r="S200" s="32"/>
      <c r="T200" s="32"/>
      <c r="U200" s="32"/>
      <c r="V200" s="32"/>
      <c r="W200" s="32"/>
      <c r="X200" s="32"/>
      <c r="Y200" s="32"/>
      <c r="Z200" s="32"/>
      <c r="AA200" s="32"/>
      <c r="AB200" s="32"/>
      <c r="AC200" s="32"/>
      <c r="AD200" s="32"/>
      <c r="AE200" s="32"/>
    </row>
  </sheetData>
  <sheetProtection algorithmName="SHA-512" hashValue="KMPoFbcbuzG5K9UuL3PYHbC4lGsl6zwUU9SBc+QT9EfTfJn0Ocw6IeX1rnkrgHp6Lw9TL2K0HbIurgV8qmQI1Q==" saltValue="jIxbyMnBzkvXlsXhzbMw/d7wB9HGptTxDR15mmz0Nh7IASHH4s2siPnvePeTyyWLThG/s4aL9amiBuBGt7+jwQ==" spinCount="100000" sheet="1" objects="1" scenarios="1" formatColumns="0" formatRows="0" autoFilter="0"/>
  <autoFilter ref="C87:K199"/>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5"/>
  <sheetViews>
    <sheetView showGridLines="0" topLeftCell="A78" workbookViewId="0">
      <selection activeCell="I92" sqref="I92"/>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0"/>
      <c r="M2" s="250"/>
      <c r="N2" s="250"/>
      <c r="O2" s="250"/>
      <c r="P2" s="250"/>
      <c r="Q2" s="250"/>
      <c r="R2" s="250"/>
      <c r="S2" s="250"/>
      <c r="T2" s="250"/>
      <c r="U2" s="250"/>
      <c r="V2" s="250"/>
      <c r="AT2" s="15" t="s">
        <v>100</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135</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26.25" hidden="1" customHeight="1">
      <c r="B7" s="18"/>
      <c r="E7" s="267" t="str">
        <f>'Rekapitulace stavby'!K6</f>
        <v>Oprava kolejí a výhybek v úseku Veselí nad Lužnicí - J. Hradec na trati Veselí nad Lužnicí - H. Cerekev</v>
      </c>
      <c r="F7" s="268"/>
      <c r="G7" s="268"/>
      <c r="H7" s="268"/>
      <c r="L7" s="18"/>
    </row>
    <row r="8" spans="1:46" s="1" customFormat="1" ht="12" hidden="1" customHeight="1">
      <c r="B8" s="18"/>
      <c r="D8" s="110" t="s">
        <v>136</v>
      </c>
      <c r="L8" s="18"/>
    </row>
    <row r="9" spans="1:46" s="2" customFormat="1" ht="16.5" hidden="1" customHeight="1">
      <c r="A9" s="32"/>
      <c r="B9" s="37"/>
      <c r="C9" s="32"/>
      <c r="D9" s="32"/>
      <c r="E9" s="267" t="s">
        <v>316</v>
      </c>
      <c r="F9" s="269"/>
      <c r="G9" s="269"/>
      <c r="H9" s="269"/>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138</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0" t="s">
        <v>498</v>
      </c>
      <c r="F11" s="269"/>
      <c r="G11" s="269"/>
      <c r="H11" s="269"/>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140</v>
      </c>
      <c r="G14" s="32"/>
      <c r="H14" s="32"/>
      <c r="I14" s="110" t="s">
        <v>24</v>
      </c>
      <c r="J14" s="112" t="str">
        <f>'Rekapitulace stavby'!AN8</f>
        <v>29. 4. 2021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141</v>
      </c>
      <c r="F17" s="32"/>
      <c r="G17" s="32"/>
      <c r="H17" s="32"/>
      <c r="I17" s="110" t="s">
        <v>30</v>
      </c>
      <c r="J17" s="101" t="s">
        <v>142</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1" t="str">
        <f>'Rekapitulace stavby'!E14</f>
        <v>Vyplň údaj</v>
      </c>
      <c r="F20" s="272"/>
      <c r="G20" s="272"/>
      <c r="H20" s="272"/>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3" t="s">
        <v>35</v>
      </c>
      <c r="F29" s="273"/>
      <c r="G29" s="273"/>
      <c r="H29" s="273"/>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ROUND(J85,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ROUND((SUM(BE85:BE94)),  2)</f>
        <v>0</v>
      </c>
      <c r="G35" s="32"/>
      <c r="H35" s="32"/>
      <c r="I35" s="122">
        <v>0.21</v>
      </c>
      <c r="J35" s="121">
        <f>ROUND(((SUM(BE85:BE94))*I35),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ROUND((SUM(BF85:BF94)),  2)</f>
        <v>0</v>
      </c>
      <c r="G36" s="32"/>
      <c r="H36" s="32"/>
      <c r="I36" s="122">
        <v>0.15</v>
      </c>
      <c r="J36" s="121">
        <f>ROUND(((SUM(BF85:BF94))*I36),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ROUND((SUM(BG85:BG94)),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ROUND((SUM(BH85:BH94)),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ROUND((SUM(BI85:BI94)),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143</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26.25" hidden="1" customHeight="1">
      <c r="A50" s="32"/>
      <c r="B50" s="33"/>
      <c r="C50" s="34"/>
      <c r="D50" s="34"/>
      <c r="E50" s="274" t="str">
        <f>E7</f>
        <v>Oprava kolejí a výhybek v úseku Veselí nad Lužnicí - J. Hradec na trati Veselí nad Lužnicí - H. Cerekev</v>
      </c>
      <c r="F50" s="275"/>
      <c r="G50" s="275"/>
      <c r="H50" s="275"/>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136</v>
      </c>
      <c r="D51" s="20"/>
      <c r="E51" s="20"/>
      <c r="F51" s="20"/>
      <c r="G51" s="20"/>
      <c r="H51" s="20"/>
      <c r="I51" s="20"/>
      <c r="J51" s="20"/>
      <c r="K51" s="20"/>
      <c r="L51" s="18"/>
    </row>
    <row r="52" spans="1:47" s="2" customFormat="1" ht="16.5" hidden="1" customHeight="1">
      <c r="A52" s="32"/>
      <c r="B52" s="33"/>
      <c r="C52" s="34"/>
      <c r="D52" s="34"/>
      <c r="E52" s="274" t="s">
        <v>316</v>
      </c>
      <c r="F52" s="276"/>
      <c r="G52" s="276"/>
      <c r="H52" s="276"/>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138</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28" t="str">
        <f>E11</f>
        <v>SO 02.2 - Materíál dodávaný zadavatelem - NEOCEŇOVAT!</v>
      </c>
      <c r="F54" s="276"/>
      <c r="G54" s="276"/>
      <c r="H54" s="276"/>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225 dle JŘ, TÚ Doňov - K. Řečice</v>
      </c>
      <c r="G56" s="34"/>
      <c r="H56" s="34"/>
      <c r="I56" s="27" t="s">
        <v>24</v>
      </c>
      <c r="J56" s="57" t="str">
        <f>IF(J14="","",J14)</f>
        <v>29. 4. 2021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144</v>
      </c>
      <c r="D61" s="135"/>
      <c r="E61" s="135"/>
      <c r="F61" s="135"/>
      <c r="G61" s="135"/>
      <c r="H61" s="135"/>
      <c r="I61" s="135"/>
      <c r="J61" s="136" t="s">
        <v>145</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J85</f>
        <v>0</v>
      </c>
      <c r="K63" s="34"/>
      <c r="L63" s="111"/>
      <c r="S63" s="32"/>
      <c r="T63" s="32"/>
      <c r="U63" s="32"/>
      <c r="V63" s="32"/>
      <c r="W63" s="32"/>
      <c r="X63" s="32"/>
      <c r="Y63" s="32"/>
      <c r="Z63" s="32"/>
      <c r="AA63" s="32"/>
      <c r="AB63" s="32"/>
      <c r="AC63" s="32"/>
      <c r="AD63" s="32"/>
      <c r="AE63" s="32"/>
      <c r="AU63" s="15" t="s">
        <v>146</v>
      </c>
    </row>
    <row r="64" spans="1:47" s="2" customFormat="1" ht="21.75" hidden="1" customHeight="1">
      <c r="A64" s="32"/>
      <c r="B64" s="33"/>
      <c r="C64" s="34"/>
      <c r="D64" s="34"/>
      <c r="E64" s="34"/>
      <c r="F64" s="34"/>
      <c r="G64" s="34"/>
      <c r="H64" s="34"/>
      <c r="I64" s="34"/>
      <c r="J64" s="34"/>
      <c r="K64" s="34"/>
      <c r="L64" s="111"/>
      <c r="S64" s="32"/>
      <c r="T64" s="32"/>
      <c r="U64" s="32"/>
      <c r="V64" s="32"/>
      <c r="W64" s="32"/>
      <c r="X64" s="32"/>
      <c r="Y64" s="32"/>
      <c r="Z64" s="32"/>
      <c r="AA64" s="32"/>
      <c r="AB64" s="32"/>
      <c r="AC64" s="32"/>
      <c r="AD64" s="32"/>
      <c r="AE64" s="32"/>
    </row>
    <row r="65" spans="1:31" s="2" customFormat="1" ht="6.95" hidden="1" customHeight="1">
      <c r="A65" s="32"/>
      <c r="B65" s="45"/>
      <c r="C65" s="46"/>
      <c r="D65" s="46"/>
      <c r="E65" s="46"/>
      <c r="F65" s="46"/>
      <c r="G65" s="46"/>
      <c r="H65" s="46"/>
      <c r="I65" s="46"/>
      <c r="J65" s="46"/>
      <c r="K65" s="46"/>
      <c r="L65" s="111"/>
      <c r="S65" s="32"/>
      <c r="T65" s="32"/>
      <c r="U65" s="32"/>
      <c r="V65" s="32"/>
      <c r="W65" s="32"/>
      <c r="X65" s="32"/>
      <c r="Y65" s="32"/>
      <c r="Z65" s="32"/>
      <c r="AA65" s="32"/>
      <c r="AB65" s="32"/>
      <c r="AC65" s="32"/>
      <c r="AD65" s="32"/>
      <c r="AE65" s="32"/>
    </row>
    <row r="66" spans="1:31" ht="11.25" hidden="1"/>
    <row r="67" spans="1:31" ht="11.25" hidden="1"/>
    <row r="68" spans="1:31" ht="11.25" hidden="1"/>
    <row r="69" spans="1:31" s="2" customFormat="1" ht="6.95" customHeight="1">
      <c r="A69" s="32"/>
      <c r="B69" s="47"/>
      <c r="C69" s="48"/>
      <c r="D69" s="48"/>
      <c r="E69" s="48"/>
      <c r="F69" s="48"/>
      <c r="G69" s="48"/>
      <c r="H69" s="48"/>
      <c r="I69" s="48"/>
      <c r="J69" s="48"/>
      <c r="K69" s="48"/>
      <c r="L69" s="111"/>
      <c r="S69" s="32"/>
      <c r="T69" s="32"/>
      <c r="U69" s="32"/>
      <c r="V69" s="32"/>
      <c r="W69" s="32"/>
      <c r="X69" s="32"/>
      <c r="Y69" s="32"/>
      <c r="Z69" s="32"/>
      <c r="AA69" s="32"/>
      <c r="AB69" s="32"/>
      <c r="AC69" s="32"/>
      <c r="AD69" s="32"/>
      <c r="AE69" s="32"/>
    </row>
    <row r="70" spans="1:31" s="2" customFormat="1" ht="24.95" customHeight="1">
      <c r="A70" s="32"/>
      <c r="B70" s="33"/>
      <c r="C70" s="21" t="s">
        <v>150</v>
      </c>
      <c r="D70" s="34"/>
      <c r="E70" s="34"/>
      <c r="F70" s="34"/>
      <c r="G70" s="34"/>
      <c r="H70" s="34"/>
      <c r="I70" s="34"/>
      <c r="J70" s="34"/>
      <c r="K70" s="34"/>
      <c r="L70" s="111"/>
      <c r="S70" s="32"/>
      <c r="T70" s="32"/>
      <c r="U70" s="32"/>
      <c r="V70" s="32"/>
      <c r="W70" s="32"/>
      <c r="X70" s="32"/>
      <c r="Y70" s="32"/>
      <c r="Z70" s="32"/>
      <c r="AA70" s="32"/>
      <c r="AB70" s="32"/>
      <c r="AC70" s="32"/>
      <c r="AD70" s="32"/>
      <c r="AE70" s="32"/>
    </row>
    <row r="71" spans="1:31" s="2" customFormat="1" ht="6.95" customHeight="1">
      <c r="A71" s="32"/>
      <c r="B71" s="33"/>
      <c r="C71" s="34"/>
      <c r="D71" s="34"/>
      <c r="E71" s="34"/>
      <c r="F71" s="34"/>
      <c r="G71" s="34"/>
      <c r="H71" s="34"/>
      <c r="I71" s="34"/>
      <c r="J71" s="34"/>
      <c r="K71" s="34"/>
      <c r="L71" s="111"/>
      <c r="S71" s="32"/>
      <c r="T71" s="32"/>
      <c r="U71" s="32"/>
      <c r="V71" s="32"/>
      <c r="W71" s="32"/>
      <c r="X71" s="32"/>
      <c r="Y71" s="32"/>
      <c r="Z71" s="32"/>
      <c r="AA71" s="32"/>
      <c r="AB71" s="32"/>
      <c r="AC71" s="32"/>
      <c r="AD71" s="32"/>
      <c r="AE71" s="32"/>
    </row>
    <row r="72" spans="1:31" s="2" customFormat="1" ht="12" customHeight="1">
      <c r="A72" s="32"/>
      <c r="B72" s="33"/>
      <c r="C72" s="27" t="s">
        <v>16</v>
      </c>
      <c r="D72" s="34"/>
      <c r="E72" s="34"/>
      <c r="F72" s="34"/>
      <c r="G72" s="34"/>
      <c r="H72" s="34"/>
      <c r="I72" s="34"/>
      <c r="J72" s="34"/>
      <c r="K72" s="34"/>
      <c r="L72" s="111"/>
      <c r="S72" s="32"/>
      <c r="T72" s="32"/>
      <c r="U72" s="32"/>
      <c r="V72" s="32"/>
      <c r="W72" s="32"/>
      <c r="X72" s="32"/>
      <c r="Y72" s="32"/>
      <c r="Z72" s="32"/>
      <c r="AA72" s="32"/>
      <c r="AB72" s="32"/>
      <c r="AC72" s="32"/>
      <c r="AD72" s="32"/>
      <c r="AE72" s="32"/>
    </row>
    <row r="73" spans="1:31" s="2" customFormat="1" ht="26.25" customHeight="1">
      <c r="A73" s="32"/>
      <c r="B73" s="33"/>
      <c r="C73" s="34"/>
      <c r="D73" s="34"/>
      <c r="E73" s="274" t="str">
        <f>E7</f>
        <v>Oprava kolejí a výhybek v úseku Veselí nad Lužnicí - J. Hradec na trati Veselí nad Lužnicí - H. Cerekev</v>
      </c>
      <c r="F73" s="275"/>
      <c r="G73" s="275"/>
      <c r="H73" s="275"/>
      <c r="I73" s="34"/>
      <c r="J73" s="34"/>
      <c r="K73" s="34"/>
      <c r="L73" s="111"/>
      <c r="S73" s="32"/>
      <c r="T73" s="32"/>
      <c r="U73" s="32"/>
      <c r="V73" s="32"/>
      <c r="W73" s="32"/>
      <c r="X73" s="32"/>
      <c r="Y73" s="32"/>
      <c r="Z73" s="32"/>
      <c r="AA73" s="32"/>
      <c r="AB73" s="32"/>
      <c r="AC73" s="32"/>
      <c r="AD73" s="32"/>
      <c r="AE73" s="32"/>
    </row>
    <row r="74" spans="1:31" s="1" customFormat="1" ht="12" customHeight="1">
      <c r="B74" s="19"/>
      <c r="C74" s="27" t="s">
        <v>136</v>
      </c>
      <c r="D74" s="20"/>
      <c r="E74" s="20"/>
      <c r="F74" s="20"/>
      <c r="G74" s="20"/>
      <c r="H74" s="20"/>
      <c r="I74" s="20"/>
      <c r="J74" s="20"/>
      <c r="K74" s="20"/>
      <c r="L74" s="18"/>
    </row>
    <row r="75" spans="1:31" s="2" customFormat="1" ht="16.5" customHeight="1">
      <c r="A75" s="32"/>
      <c r="B75" s="33"/>
      <c r="C75" s="34"/>
      <c r="D75" s="34"/>
      <c r="E75" s="274" t="s">
        <v>316</v>
      </c>
      <c r="F75" s="276"/>
      <c r="G75" s="276"/>
      <c r="H75" s="276"/>
      <c r="I75" s="34"/>
      <c r="J75" s="34"/>
      <c r="K75" s="34"/>
      <c r="L75" s="111"/>
      <c r="S75" s="32"/>
      <c r="T75" s="32"/>
      <c r="U75" s="32"/>
      <c r="V75" s="32"/>
      <c r="W75" s="32"/>
      <c r="X75" s="32"/>
      <c r="Y75" s="32"/>
      <c r="Z75" s="32"/>
      <c r="AA75" s="32"/>
      <c r="AB75" s="32"/>
      <c r="AC75" s="32"/>
      <c r="AD75" s="32"/>
      <c r="AE75" s="32"/>
    </row>
    <row r="76" spans="1:31" s="2" customFormat="1" ht="12" customHeight="1">
      <c r="A76" s="32"/>
      <c r="B76" s="33"/>
      <c r="C76" s="27" t="s">
        <v>138</v>
      </c>
      <c r="D76" s="34"/>
      <c r="E76" s="34"/>
      <c r="F76" s="34"/>
      <c r="G76" s="34"/>
      <c r="H76" s="34"/>
      <c r="I76" s="34"/>
      <c r="J76" s="34"/>
      <c r="K76" s="34"/>
      <c r="L76" s="111"/>
      <c r="S76" s="32"/>
      <c r="T76" s="32"/>
      <c r="U76" s="32"/>
      <c r="V76" s="32"/>
      <c r="W76" s="32"/>
      <c r="X76" s="32"/>
      <c r="Y76" s="32"/>
      <c r="Z76" s="32"/>
      <c r="AA76" s="32"/>
      <c r="AB76" s="32"/>
      <c r="AC76" s="32"/>
      <c r="AD76" s="32"/>
      <c r="AE76" s="32"/>
    </row>
    <row r="77" spans="1:31" s="2" customFormat="1" ht="16.5" customHeight="1">
      <c r="A77" s="32"/>
      <c r="B77" s="33"/>
      <c r="C77" s="34"/>
      <c r="D77" s="34"/>
      <c r="E77" s="228" t="str">
        <f>E11</f>
        <v>SO 02.2 - Materíál dodávaný zadavatelem - NEOCEŇOVAT!</v>
      </c>
      <c r="F77" s="276"/>
      <c r="G77" s="276"/>
      <c r="H77" s="276"/>
      <c r="I77" s="34"/>
      <c r="J77" s="34"/>
      <c r="K77" s="34"/>
      <c r="L77" s="111"/>
      <c r="S77" s="32"/>
      <c r="T77" s="32"/>
      <c r="U77" s="32"/>
      <c r="V77" s="32"/>
      <c r="W77" s="32"/>
      <c r="X77" s="32"/>
      <c r="Y77" s="32"/>
      <c r="Z77" s="32"/>
      <c r="AA77" s="32"/>
      <c r="AB77" s="32"/>
      <c r="AC77" s="32"/>
      <c r="AD77" s="32"/>
      <c r="AE77" s="32"/>
    </row>
    <row r="78" spans="1:31" s="2" customFormat="1" ht="6.95" customHeight="1">
      <c r="A78" s="32"/>
      <c r="B78" s="33"/>
      <c r="C78" s="34"/>
      <c r="D78" s="34"/>
      <c r="E78" s="34"/>
      <c r="F78" s="34"/>
      <c r="G78" s="34"/>
      <c r="H78" s="34"/>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22</v>
      </c>
      <c r="D79" s="34"/>
      <c r="E79" s="34"/>
      <c r="F79" s="25" t="str">
        <f>F14</f>
        <v>trať 225 dle JŘ, TÚ Doňov - K. Řečice</v>
      </c>
      <c r="G79" s="34"/>
      <c r="H79" s="34"/>
      <c r="I79" s="27" t="s">
        <v>24</v>
      </c>
      <c r="J79" s="57" t="str">
        <f>IF(J14="","",J14)</f>
        <v>29. 4. 2021</v>
      </c>
      <c r="K79" s="34"/>
      <c r="L79" s="111"/>
      <c r="S79" s="32"/>
      <c r="T79" s="32"/>
      <c r="U79" s="32"/>
      <c r="V79" s="32"/>
      <c r="W79" s="32"/>
      <c r="X79" s="32"/>
      <c r="Y79" s="32"/>
      <c r="Z79" s="32"/>
      <c r="AA79" s="32"/>
      <c r="AB79" s="32"/>
      <c r="AC79" s="32"/>
      <c r="AD79" s="32"/>
      <c r="AE79" s="32"/>
    </row>
    <row r="80" spans="1:31" s="2" customFormat="1" ht="6.95" customHeight="1">
      <c r="A80" s="32"/>
      <c r="B80" s="33"/>
      <c r="C80" s="34"/>
      <c r="D80" s="34"/>
      <c r="E80" s="34"/>
      <c r="F80" s="34"/>
      <c r="G80" s="34"/>
      <c r="H80" s="34"/>
      <c r="I80" s="34"/>
      <c r="J80" s="34"/>
      <c r="K80" s="34"/>
      <c r="L80" s="111"/>
      <c r="S80" s="32"/>
      <c r="T80" s="32"/>
      <c r="U80" s="32"/>
      <c r="V80" s="32"/>
      <c r="W80" s="32"/>
      <c r="X80" s="32"/>
      <c r="Y80" s="32"/>
      <c r="Z80" s="32"/>
      <c r="AA80" s="32"/>
      <c r="AB80" s="32"/>
      <c r="AC80" s="32"/>
      <c r="AD80" s="32"/>
      <c r="AE80" s="32"/>
    </row>
    <row r="81" spans="1:65" s="2" customFormat="1" ht="15.2" customHeight="1">
      <c r="A81" s="32"/>
      <c r="B81" s="33"/>
      <c r="C81" s="27" t="s">
        <v>26</v>
      </c>
      <c r="D81" s="34"/>
      <c r="E81" s="34"/>
      <c r="F81" s="25" t="str">
        <f>E17</f>
        <v xml:space="preserve">Správa železnic, s. o., OŘ Plzeň </v>
      </c>
      <c r="G81" s="34"/>
      <c r="H81" s="34"/>
      <c r="I81" s="27" t="s">
        <v>34</v>
      </c>
      <c r="J81" s="30" t="str">
        <f>E23</f>
        <v xml:space="preserve"> </v>
      </c>
      <c r="K81" s="34"/>
      <c r="L81" s="111"/>
      <c r="S81" s="32"/>
      <c r="T81" s="32"/>
      <c r="U81" s="32"/>
      <c r="V81" s="32"/>
      <c r="W81" s="32"/>
      <c r="X81" s="32"/>
      <c r="Y81" s="32"/>
      <c r="Z81" s="32"/>
      <c r="AA81" s="32"/>
      <c r="AB81" s="32"/>
      <c r="AC81" s="32"/>
      <c r="AD81" s="32"/>
      <c r="AE81" s="32"/>
    </row>
    <row r="82" spans="1:65" s="2" customFormat="1" ht="15.2" customHeight="1">
      <c r="A82" s="32"/>
      <c r="B82" s="33"/>
      <c r="C82" s="27" t="s">
        <v>32</v>
      </c>
      <c r="D82" s="34"/>
      <c r="E82" s="34"/>
      <c r="F82" s="25" t="str">
        <f>IF(E20="","",E20)</f>
        <v>Vyplň údaj</v>
      </c>
      <c r="G82" s="34"/>
      <c r="H82" s="34"/>
      <c r="I82" s="27" t="s">
        <v>38</v>
      </c>
      <c r="J82" s="30" t="str">
        <f>E26</f>
        <v>Libor Brabenec</v>
      </c>
      <c r="K82" s="34"/>
      <c r="L82" s="111"/>
      <c r="S82" s="32"/>
      <c r="T82" s="32"/>
      <c r="U82" s="32"/>
      <c r="V82" s="32"/>
      <c r="W82" s="32"/>
      <c r="X82" s="32"/>
      <c r="Y82" s="32"/>
      <c r="Z82" s="32"/>
      <c r="AA82" s="32"/>
      <c r="AB82" s="32"/>
      <c r="AC82" s="32"/>
      <c r="AD82" s="32"/>
      <c r="AE82" s="32"/>
    </row>
    <row r="83" spans="1:65" s="2" customFormat="1" ht="10.3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11" customFormat="1" ht="29.25" customHeight="1">
      <c r="A84" s="149"/>
      <c r="B84" s="150"/>
      <c r="C84" s="151" t="s">
        <v>151</v>
      </c>
      <c r="D84" s="152" t="s">
        <v>61</v>
      </c>
      <c r="E84" s="152" t="s">
        <v>57</v>
      </c>
      <c r="F84" s="152" t="s">
        <v>58</v>
      </c>
      <c r="G84" s="152" t="s">
        <v>152</v>
      </c>
      <c r="H84" s="152" t="s">
        <v>153</v>
      </c>
      <c r="I84" s="152" t="s">
        <v>154</v>
      </c>
      <c r="J84" s="152" t="s">
        <v>145</v>
      </c>
      <c r="K84" s="153" t="s">
        <v>155</v>
      </c>
      <c r="L84" s="154"/>
      <c r="M84" s="66" t="s">
        <v>35</v>
      </c>
      <c r="N84" s="67" t="s">
        <v>46</v>
      </c>
      <c r="O84" s="67" t="s">
        <v>156</v>
      </c>
      <c r="P84" s="67" t="s">
        <v>157</v>
      </c>
      <c r="Q84" s="67" t="s">
        <v>158</v>
      </c>
      <c r="R84" s="67" t="s">
        <v>159</v>
      </c>
      <c r="S84" s="67" t="s">
        <v>160</v>
      </c>
      <c r="T84" s="68" t="s">
        <v>161</v>
      </c>
      <c r="U84" s="149"/>
      <c r="V84" s="149"/>
      <c r="W84" s="149"/>
      <c r="X84" s="149"/>
      <c r="Y84" s="149"/>
      <c r="Z84" s="149"/>
      <c r="AA84" s="149"/>
      <c r="AB84" s="149"/>
      <c r="AC84" s="149"/>
      <c r="AD84" s="149"/>
      <c r="AE84" s="149"/>
    </row>
    <row r="85" spans="1:65" s="2" customFormat="1" ht="22.9" customHeight="1">
      <c r="A85" s="32"/>
      <c r="B85" s="33"/>
      <c r="C85" s="73" t="s">
        <v>162</v>
      </c>
      <c r="D85" s="34"/>
      <c r="E85" s="34"/>
      <c r="F85" s="34"/>
      <c r="G85" s="34"/>
      <c r="H85" s="34"/>
      <c r="I85" s="34"/>
      <c r="J85" s="155">
        <f>BK85</f>
        <v>0</v>
      </c>
      <c r="K85" s="34"/>
      <c r="L85" s="37"/>
      <c r="M85" s="69"/>
      <c r="N85" s="156"/>
      <c r="O85" s="70"/>
      <c r="P85" s="157">
        <f>SUM(P86:P94)</f>
        <v>0</v>
      </c>
      <c r="Q85" s="70"/>
      <c r="R85" s="157">
        <f>SUM(R86:R94)</f>
        <v>9.0922499999999999</v>
      </c>
      <c r="S85" s="70"/>
      <c r="T85" s="158">
        <f>SUM(T86:T94)</f>
        <v>0</v>
      </c>
      <c r="U85" s="32"/>
      <c r="V85" s="32"/>
      <c r="W85" s="32"/>
      <c r="X85" s="32"/>
      <c r="Y85" s="32"/>
      <c r="Z85" s="32"/>
      <c r="AA85" s="32"/>
      <c r="AB85" s="32"/>
      <c r="AC85" s="32"/>
      <c r="AD85" s="32"/>
      <c r="AE85" s="32"/>
      <c r="AT85" s="15" t="s">
        <v>75</v>
      </c>
      <c r="AU85" s="15" t="s">
        <v>146</v>
      </c>
      <c r="BK85" s="159">
        <f>SUM(BK86:BK94)</f>
        <v>0</v>
      </c>
    </row>
    <row r="86" spans="1:65" s="2" customFormat="1" ht="16.5" customHeight="1">
      <c r="A86" s="32"/>
      <c r="B86" s="33"/>
      <c r="C86" s="160" t="s">
        <v>83</v>
      </c>
      <c r="D86" s="160" t="s">
        <v>163</v>
      </c>
      <c r="E86" s="161" t="s">
        <v>499</v>
      </c>
      <c r="F86" s="162" t="s">
        <v>500</v>
      </c>
      <c r="G86" s="163" t="s">
        <v>166</v>
      </c>
      <c r="H86" s="164">
        <v>1</v>
      </c>
      <c r="I86" s="277">
        <v>0</v>
      </c>
      <c r="J86" s="166">
        <f>ROUND(I86*H86,2)</f>
        <v>0</v>
      </c>
      <c r="K86" s="162" t="s">
        <v>167</v>
      </c>
      <c r="L86" s="167"/>
      <c r="M86" s="168" t="s">
        <v>35</v>
      </c>
      <c r="N86" s="169" t="s">
        <v>47</v>
      </c>
      <c r="O86" s="62"/>
      <c r="P86" s="170">
        <f>O86*H86</f>
        <v>0</v>
      </c>
      <c r="Q86" s="170">
        <v>4.5022500000000001</v>
      </c>
      <c r="R86" s="170">
        <f>Q86*H86</f>
        <v>4.5022500000000001</v>
      </c>
      <c r="S86" s="170">
        <v>0</v>
      </c>
      <c r="T86" s="171">
        <f>S86*H86</f>
        <v>0</v>
      </c>
      <c r="U86" s="32"/>
      <c r="V86" s="32"/>
      <c r="W86" s="32"/>
      <c r="X86" s="32"/>
      <c r="Y86" s="32"/>
      <c r="Z86" s="32"/>
      <c r="AA86" s="32"/>
      <c r="AB86" s="32"/>
      <c r="AC86" s="32"/>
      <c r="AD86" s="32"/>
      <c r="AE86" s="32"/>
      <c r="AR86" s="172" t="s">
        <v>168</v>
      </c>
      <c r="AT86" s="172" t="s">
        <v>163</v>
      </c>
      <c r="AU86" s="172" t="s">
        <v>76</v>
      </c>
      <c r="AY86" s="15" t="s">
        <v>169</v>
      </c>
      <c r="BE86" s="173">
        <f>IF(N86="základní",J86,0)</f>
        <v>0</v>
      </c>
      <c r="BF86" s="173">
        <f>IF(N86="snížená",J86,0)</f>
        <v>0</v>
      </c>
      <c r="BG86" s="173">
        <f>IF(N86="zákl. přenesená",J86,0)</f>
        <v>0</v>
      </c>
      <c r="BH86" s="173">
        <f>IF(N86="sníž. přenesená",J86,0)</f>
        <v>0</v>
      </c>
      <c r="BI86" s="173">
        <f>IF(N86="nulová",J86,0)</f>
        <v>0</v>
      </c>
      <c r="BJ86" s="15" t="s">
        <v>83</v>
      </c>
      <c r="BK86" s="173">
        <f>ROUND(I86*H86,2)</f>
        <v>0</v>
      </c>
      <c r="BL86" s="15" t="s">
        <v>170</v>
      </c>
      <c r="BM86" s="172" t="s">
        <v>501</v>
      </c>
    </row>
    <row r="87" spans="1:65" s="2" customFormat="1" ht="68.25">
      <c r="A87" s="32"/>
      <c r="B87" s="33"/>
      <c r="C87" s="34"/>
      <c r="D87" s="176" t="s">
        <v>183</v>
      </c>
      <c r="E87" s="34"/>
      <c r="F87" s="186" t="s">
        <v>502</v>
      </c>
      <c r="G87" s="34"/>
      <c r="H87" s="34"/>
      <c r="I87" s="187"/>
      <c r="J87" s="34"/>
      <c r="K87" s="34"/>
      <c r="L87" s="37"/>
      <c r="M87" s="188"/>
      <c r="N87" s="189"/>
      <c r="O87" s="62"/>
      <c r="P87" s="62"/>
      <c r="Q87" s="62"/>
      <c r="R87" s="62"/>
      <c r="S87" s="62"/>
      <c r="T87" s="63"/>
      <c r="U87" s="32"/>
      <c r="V87" s="32"/>
      <c r="W87" s="32"/>
      <c r="X87" s="32"/>
      <c r="Y87" s="32"/>
      <c r="Z87" s="32"/>
      <c r="AA87" s="32"/>
      <c r="AB87" s="32"/>
      <c r="AC87" s="32"/>
      <c r="AD87" s="32"/>
      <c r="AE87" s="32"/>
      <c r="AT87" s="15" t="s">
        <v>183</v>
      </c>
      <c r="AU87" s="15" t="s">
        <v>76</v>
      </c>
    </row>
    <row r="88" spans="1:65" s="12" customFormat="1" ht="11.25">
      <c r="B88" s="174"/>
      <c r="C88" s="175"/>
      <c r="D88" s="176" t="s">
        <v>172</v>
      </c>
      <c r="E88" s="177" t="s">
        <v>35</v>
      </c>
      <c r="F88" s="178" t="s">
        <v>250</v>
      </c>
      <c r="G88" s="175"/>
      <c r="H88" s="179">
        <v>1</v>
      </c>
      <c r="I88" s="180"/>
      <c r="J88" s="175"/>
      <c r="K88" s="175"/>
      <c r="L88" s="181"/>
      <c r="M88" s="182"/>
      <c r="N88" s="183"/>
      <c r="O88" s="183"/>
      <c r="P88" s="183"/>
      <c r="Q88" s="183"/>
      <c r="R88" s="183"/>
      <c r="S88" s="183"/>
      <c r="T88" s="184"/>
      <c r="AT88" s="185" t="s">
        <v>172</v>
      </c>
      <c r="AU88" s="185" t="s">
        <v>76</v>
      </c>
      <c r="AV88" s="12" t="s">
        <v>85</v>
      </c>
      <c r="AW88" s="12" t="s">
        <v>37</v>
      </c>
      <c r="AX88" s="12" t="s">
        <v>83</v>
      </c>
      <c r="AY88" s="185" t="s">
        <v>169</v>
      </c>
    </row>
    <row r="89" spans="1:65" s="2" customFormat="1" ht="16.5" customHeight="1">
      <c r="A89" s="32"/>
      <c r="B89" s="33"/>
      <c r="C89" s="160" t="s">
        <v>85</v>
      </c>
      <c r="D89" s="160" t="s">
        <v>163</v>
      </c>
      <c r="E89" s="161" t="s">
        <v>503</v>
      </c>
      <c r="F89" s="162" t="s">
        <v>504</v>
      </c>
      <c r="G89" s="163" t="s">
        <v>166</v>
      </c>
      <c r="H89" s="164">
        <v>17</v>
      </c>
      <c r="I89" s="277">
        <v>0</v>
      </c>
      <c r="J89" s="166">
        <f>ROUND(I89*H89,2)</f>
        <v>0</v>
      </c>
      <c r="K89" s="162" t="s">
        <v>167</v>
      </c>
      <c r="L89" s="167"/>
      <c r="M89" s="168" t="s">
        <v>35</v>
      </c>
      <c r="N89" s="169" t="s">
        <v>47</v>
      </c>
      <c r="O89" s="62"/>
      <c r="P89" s="170">
        <f>O89*H89</f>
        <v>0</v>
      </c>
      <c r="Q89" s="170">
        <v>0.27</v>
      </c>
      <c r="R89" s="170">
        <f>Q89*H89</f>
        <v>4.59</v>
      </c>
      <c r="S89" s="170">
        <v>0</v>
      </c>
      <c r="T89" s="171">
        <f>S89*H89</f>
        <v>0</v>
      </c>
      <c r="U89" s="32"/>
      <c r="V89" s="32"/>
      <c r="W89" s="32"/>
      <c r="X89" s="32"/>
      <c r="Y89" s="32"/>
      <c r="Z89" s="32"/>
      <c r="AA89" s="32"/>
      <c r="AB89" s="32"/>
      <c r="AC89" s="32"/>
      <c r="AD89" s="32"/>
      <c r="AE89" s="32"/>
      <c r="AR89" s="172" t="s">
        <v>168</v>
      </c>
      <c r="AT89" s="172" t="s">
        <v>163</v>
      </c>
      <c r="AU89" s="172" t="s">
        <v>76</v>
      </c>
      <c r="AY89" s="15" t="s">
        <v>169</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170</v>
      </c>
      <c r="BM89" s="172" t="s">
        <v>505</v>
      </c>
    </row>
    <row r="90" spans="1:65" s="2" customFormat="1" ht="97.5">
      <c r="A90" s="32"/>
      <c r="B90" s="33"/>
      <c r="C90" s="34"/>
      <c r="D90" s="176" t="s">
        <v>183</v>
      </c>
      <c r="E90" s="34"/>
      <c r="F90" s="186" t="s">
        <v>506</v>
      </c>
      <c r="G90" s="34"/>
      <c r="H90" s="34"/>
      <c r="I90" s="187"/>
      <c r="J90" s="34"/>
      <c r="K90" s="34"/>
      <c r="L90" s="37"/>
      <c r="M90" s="188"/>
      <c r="N90" s="189"/>
      <c r="O90" s="62"/>
      <c r="P90" s="62"/>
      <c r="Q90" s="62"/>
      <c r="R90" s="62"/>
      <c r="S90" s="62"/>
      <c r="T90" s="63"/>
      <c r="U90" s="32"/>
      <c r="V90" s="32"/>
      <c r="W90" s="32"/>
      <c r="X90" s="32"/>
      <c r="Y90" s="32"/>
      <c r="Z90" s="32"/>
      <c r="AA90" s="32"/>
      <c r="AB90" s="32"/>
      <c r="AC90" s="32"/>
      <c r="AD90" s="32"/>
      <c r="AE90" s="32"/>
      <c r="AT90" s="15" t="s">
        <v>183</v>
      </c>
      <c r="AU90" s="15" t="s">
        <v>76</v>
      </c>
    </row>
    <row r="91" spans="1:65" s="12" customFormat="1" ht="11.25">
      <c r="B91" s="174"/>
      <c r="C91" s="175"/>
      <c r="D91" s="176" t="s">
        <v>172</v>
      </c>
      <c r="E91" s="177" t="s">
        <v>35</v>
      </c>
      <c r="F91" s="178" t="s">
        <v>378</v>
      </c>
      <c r="G91" s="175"/>
      <c r="H91" s="179">
        <v>17</v>
      </c>
      <c r="I91" s="180"/>
      <c r="J91" s="175"/>
      <c r="K91" s="175"/>
      <c r="L91" s="181"/>
      <c r="M91" s="182"/>
      <c r="N91" s="183"/>
      <c r="O91" s="183"/>
      <c r="P91" s="183"/>
      <c r="Q91" s="183"/>
      <c r="R91" s="183"/>
      <c r="S91" s="183"/>
      <c r="T91" s="184"/>
      <c r="AT91" s="185" t="s">
        <v>172</v>
      </c>
      <c r="AU91" s="185" t="s">
        <v>76</v>
      </c>
      <c r="AV91" s="12" t="s">
        <v>85</v>
      </c>
      <c r="AW91" s="12" t="s">
        <v>37</v>
      </c>
      <c r="AX91" s="12" t="s">
        <v>83</v>
      </c>
      <c r="AY91" s="185" t="s">
        <v>169</v>
      </c>
    </row>
    <row r="92" spans="1:65" s="2" customFormat="1" ht="16.5" customHeight="1">
      <c r="A92" s="32"/>
      <c r="B92" s="33"/>
      <c r="C92" s="160" t="s">
        <v>178</v>
      </c>
      <c r="D92" s="160" t="s">
        <v>163</v>
      </c>
      <c r="E92" s="161" t="s">
        <v>507</v>
      </c>
      <c r="F92" s="162" t="s">
        <v>508</v>
      </c>
      <c r="G92" s="163" t="s">
        <v>193</v>
      </c>
      <c r="H92" s="164">
        <v>9</v>
      </c>
      <c r="I92" s="277">
        <v>0</v>
      </c>
      <c r="J92" s="166">
        <f>ROUND(I92*H92,2)</f>
        <v>0</v>
      </c>
      <c r="K92" s="162" t="s">
        <v>35</v>
      </c>
      <c r="L92" s="167"/>
      <c r="M92" s="168" t="s">
        <v>35</v>
      </c>
      <c r="N92" s="169" t="s">
        <v>47</v>
      </c>
      <c r="O92" s="62"/>
      <c r="P92" s="170">
        <f>O92*H92</f>
        <v>0</v>
      </c>
      <c r="Q92" s="170">
        <v>0</v>
      </c>
      <c r="R92" s="170">
        <f>Q92*H92</f>
        <v>0</v>
      </c>
      <c r="S92" s="170">
        <v>0</v>
      </c>
      <c r="T92" s="171">
        <f>S92*H92</f>
        <v>0</v>
      </c>
      <c r="U92" s="32"/>
      <c r="V92" s="32"/>
      <c r="W92" s="32"/>
      <c r="X92" s="32"/>
      <c r="Y92" s="32"/>
      <c r="Z92" s="32"/>
      <c r="AA92" s="32"/>
      <c r="AB92" s="32"/>
      <c r="AC92" s="32"/>
      <c r="AD92" s="32"/>
      <c r="AE92" s="32"/>
      <c r="AR92" s="172" t="s">
        <v>168</v>
      </c>
      <c r="AT92" s="172" t="s">
        <v>163</v>
      </c>
      <c r="AU92" s="172" t="s">
        <v>76</v>
      </c>
      <c r="AY92" s="15" t="s">
        <v>169</v>
      </c>
      <c r="BE92" s="173">
        <f>IF(N92="základní",J92,0)</f>
        <v>0</v>
      </c>
      <c r="BF92" s="173">
        <f>IF(N92="snížená",J92,0)</f>
        <v>0</v>
      </c>
      <c r="BG92" s="173">
        <f>IF(N92="zákl. přenesená",J92,0)</f>
        <v>0</v>
      </c>
      <c r="BH92" s="173">
        <f>IF(N92="sníž. přenesená",J92,0)</f>
        <v>0</v>
      </c>
      <c r="BI92" s="173">
        <f>IF(N92="nulová",J92,0)</f>
        <v>0</v>
      </c>
      <c r="BJ92" s="15" t="s">
        <v>83</v>
      </c>
      <c r="BK92" s="173">
        <f>ROUND(I92*H92,2)</f>
        <v>0</v>
      </c>
      <c r="BL92" s="15" t="s">
        <v>170</v>
      </c>
      <c r="BM92" s="172" t="s">
        <v>509</v>
      </c>
    </row>
    <row r="93" spans="1:65" s="2" customFormat="1" ht="126.75">
      <c r="A93" s="32"/>
      <c r="B93" s="33"/>
      <c r="C93" s="34"/>
      <c r="D93" s="176" t="s">
        <v>183</v>
      </c>
      <c r="E93" s="34"/>
      <c r="F93" s="186" t="s">
        <v>510</v>
      </c>
      <c r="G93" s="34"/>
      <c r="H93" s="34"/>
      <c r="I93" s="187"/>
      <c r="J93" s="34"/>
      <c r="K93" s="34"/>
      <c r="L93" s="37"/>
      <c r="M93" s="188"/>
      <c r="N93" s="189"/>
      <c r="O93" s="62"/>
      <c r="P93" s="62"/>
      <c r="Q93" s="62"/>
      <c r="R93" s="62"/>
      <c r="S93" s="62"/>
      <c r="T93" s="63"/>
      <c r="U93" s="32"/>
      <c r="V93" s="32"/>
      <c r="W93" s="32"/>
      <c r="X93" s="32"/>
      <c r="Y93" s="32"/>
      <c r="Z93" s="32"/>
      <c r="AA93" s="32"/>
      <c r="AB93" s="32"/>
      <c r="AC93" s="32"/>
      <c r="AD93" s="32"/>
      <c r="AE93" s="32"/>
      <c r="AT93" s="15" t="s">
        <v>183</v>
      </c>
      <c r="AU93" s="15" t="s">
        <v>76</v>
      </c>
    </row>
    <row r="94" spans="1:65" s="12" customFormat="1" ht="11.25">
      <c r="B94" s="174"/>
      <c r="C94" s="175"/>
      <c r="D94" s="176" t="s">
        <v>172</v>
      </c>
      <c r="E94" s="177" t="s">
        <v>35</v>
      </c>
      <c r="F94" s="178" t="s">
        <v>413</v>
      </c>
      <c r="G94" s="175"/>
      <c r="H94" s="179">
        <v>9</v>
      </c>
      <c r="I94" s="180"/>
      <c r="J94" s="175"/>
      <c r="K94" s="175"/>
      <c r="L94" s="181"/>
      <c r="M94" s="215"/>
      <c r="N94" s="216"/>
      <c r="O94" s="216"/>
      <c r="P94" s="216"/>
      <c r="Q94" s="216"/>
      <c r="R94" s="216"/>
      <c r="S94" s="216"/>
      <c r="T94" s="217"/>
      <c r="AT94" s="185" t="s">
        <v>172</v>
      </c>
      <c r="AU94" s="185" t="s">
        <v>76</v>
      </c>
      <c r="AV94" s="12" t="s">
        <v>85</v>
      </c>
      <c r="AW94" s="12" t="s">
        <v>37</v>
      </c>
      <c r="AX94" s="12" t="s">
        <v>83</v>
      </c>
      <c r="AY94" s="185" t="s">
        <v>169</v>
      </c>
    </row>
    <row r="95" spans="1:65" s="2" customFormat="1" ht="6.95" customHeight="1">
      <c r="A95" s="32"/>
      <c r="B95" s="45"/>
      <c r="C95" s="46"/>
      <c r="D95" s="46"/>
      <c r="E95" s="46"/>
      <c r="F95" s="46"/>
      <c r="G95" s="46"/>
      <c r="H95" s="46"/>
      <c r="I95" s="46"/>
      <c r="J95" s="46"/>
      <c r="K95" s="46"/>
      <c r="L95" s="37"/>
      <c r="M95" s="32"/>
      <c r="O95" s="32"/>
      <c r="P95" s="32"/>
      <c r="Q95" s="32"/>
      <c r="R95" s="32"/>
      <c r="S95" s="32"/>
      <c r="T95" s="32"/>
      <c r="U95" s="32"/>
      <c r="V95" s="32"/>
      <c r="W95" s="32"/>
      <c r="X95" s="32"/>
      <c r="Y95" s="32"/>
      <c r="Z95" s="32"/>
      <c r="AA95" s="32"/>
      <c r="AB95" s="32"/>
      <c r="AC95" s="32"/>
      <c r="AD95" s="32"/>
      <c r="AE95" s="32"/>
    </row>
  </sheetData>
  <sheetProtection algorithmName="SHA-512" hashValue="Ais9jvVROzNF6CliYMEkbwhEl089QGqoN5NX/alXQEZcHJVejSR3/YMAVYmCZmLR5L/4ycndqGfVZjExf6YcPg==" saltValue="hAZLO5RvqUEREFVLknGI/KN0QsWPVzVIuGs7IW8q1ynjn830dRZQ7XsYHZuS23G+UppP2Q44I8DYhDmFGkCy4w==" spinCount="100000" sheet="1" objects="1" scenarios="1" formatColumns="0" formatRows="0" autoFilter="0"/>
  <autoFilter ref="C84:K94"/>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0"/>
      <c r="M2" s="250"/>
      <c r="N2" s="250"/>
      <c r="O2" s="250"/>
      <c r="P2" s="250"/>
      <c r="Q2" s="250"/>
      <c r="R2" s="250"/>
      <c r="S2" s="250"/>
      <c r="T2" s="250"/>
      <c r="U2" s="250"/>
      <c r="V2" s="250"/>
      <c r="AT2" s="15" t="s">
        <v>105</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135</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26.25" hidden="1" customHeight="1">
      <c r="B7" s="18"/>
      <c r="E7" s="267" t="str">
        <f>'Rekapitulace stavby'!K6</f>
        <v>Oprava kolejí a výhybek v úseku Veselí nad Lužnicí - J. Hradec na trati Veselí nad Lužnicí - H. Cerekev</v>
      </c>
      <c r="F7" s="268"/>
      <c r="G7" s="268"/>
      <c r="H7" s="268"/>
      <c r="L7" s="18"/>
    </row>
    <row r="8" spans="1:46" s="1" customFormat="1" ht="12" hidden="1" customHeight="1">
      <c r="B8" s="18"/>
      <c r="D8" s="110" t="s">
        <v>136</v>
      </c>
      <c r="L8" s="18"/>
    </row>
    <row r="9" spans="1:46" s="2" customFormat="1" ht="16.5" hidden="1" customHeight="1">
      <c r="A9" s="32"/>
      <c r="B9" s="37"/>
      <c r="C9" s="32"/>
      <c r="D9" s="32"/>
      <c r="E9" s="267" t="s">
        <v>511</v>
      </c>
      <c r="F9" s="269"/>
      <c r="G9" s="269"/>
      <c r="H9" s="269"/>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138</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0" t="s">
        <v>512</v>
      </c>
      <c r="F11" s="269"/>
      <c r="G11" s="269"/>
      <c r="H11" s="269"/>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140</v>
      </c>
      <c r="G14" s="32"/>
      <c r="H14" s="32"/>
      <c r="I14" s="110" t="s">
        <v>24</v>
      </c>
      <c r="J14" s="112" t="str">
        <f>'Rekapitulace stavby'!AN8</f>
        <v>29. 4. 2021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141</v>
      </c>
      <c r="F17" s="32"/>
      <c r="G17" s="32"/>
      <c r="H17" s="32"/>
      <c r="I17" s="110" t="s">
        <v>30</v>
      </c>
      <c r="J17" s="101" t="s">
        <v>142</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1" t="str">
        <f>'Rekapitulace stavby'!E14</f>
        <v>Vyplň údaj</v>
      </c>
      <c r="F20" s="272"/>
      <c r="G20" s="272"/>
      <c r="H20" s="272"/>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3" t="s">
        <v>35</v>
      </c>
      <c r="F29" s="273"/>
      <c r="G29" s="273"/>
      <c r="H29" s="273"/>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ROUND(J88,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ROUND((SUM(BE88:BE195)),  2)</f>
        <v>0</v>
      </c>
      <c r="G35" s="32"/>
      <c r="H35" s="32"/>
      <c r="I35" s="122">
        <v>0.21</v>
      </c>
      <c r="J35" s="121">
        <f>ROUND(((SUM(BE88:BE195))*I35),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ROUND((SUM(BF88:BF195)),  2)</f>
        <v>0</v>
      </c>
      <c r="G36" s="32"/>
      <c r="H36" s="32"/>
      <c r="I36" s="122">
        <v>0.15</v>
      </c>
      <c r="J36" s="121">
        <f>ROUND(((SUM(BF88:BF195))*I36),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ROUND((SUM(BG88:BG195)),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ROUND((SUM(BH88:BH195)),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ROUND((SUM(BI88:BI195)),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143</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26.25" hidden="1" customHeight="1">
      <c r="A50" s="32"/>
      <c r="B50" s="33"/>
      <c r="C50" s="34"/>
      <c r="D50" s="34"/>
      <c r="E50" s="274" t="str">
        <f>E7</f>
        <v>Oprava kolejí a výhybek v úseku Veselí nad Lužnicí - J. Hradec na trati Veselí nad Lužnicí - H. Cerekev</v>
      </c>
      <c r="F50" s="275"/>
      <c r="G50" s="275"/>
      <c r="H50" s="275"/>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136</v>
      </c>
      <c r="D51" s="20"/>
      <c r="E51" s="20"/>
      <c r="F51" s="20"/>
      <c r="G51" s="20"/>
      <c r="H51" s="20"/>
      <c r="I51" s="20"/>
      <c r="J51" s="20"/>
      <c r="K51" s="20"/>
      <c r="L51" s="18"/>
    </row>
    <row r="52" spans="1:47" s="2" customFormat="1" ht="16.5" hidden="1" customHeight="1">
      <c r="A52" s="32"/>
      <c r="B52" s="33"/>
      <c r="C52" s="34"/>
      <c r="D52" s="34"/>
      <c r="E52" s="274" t="s">
        <v>511</v>
      </c>
      <c r="F52" s="276"/>
      <c r="G52" s="276"/>
      <c r="H52" s="276"/>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138</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28" t="str">
        <f>E11</f>
        <v>SO 03.1 - Železniční svršek</v>
      </c>
      <c r="F54" s="276"/>
      <c r="G54" s="276"/>
      <c r="H54" s="276"/>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225 dle JŘ, TÚ Doňov - K. Řečice</v>
      </c>
      <c r="G56" s="34"/>
      <c r="H56" s="34"/>
      <c r="I56" s="27" t="s">
        <v>24</v>
      </c>
      <c r="J56" s="57" t="str">
        <f>IF(J14="","",J14)</f>
        <v>29. 4. 2021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144</v>
      </c>
      <c r="D61" s="135"/>
      <c r="E61" s="135"/>
      <c r="F61" s="135"/>
      <c r="G61" s="135"/>
      <c r="H61" s="135"/>
      <c r="I61" s="135"/>
      <c r="J61" s="136" t="s">
        <v>145</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J88</f>
        <v>0</v>
      </c>
      <c r="K63" s="34"/>
      <c r="L63" s="111"/>
      <c r="S63" s="32"/>
      <c r="T63" s="32"/>
      <c r="U63" s="32"/>
      <c r="V63" s="32"/>
      <c r="W63" s="32"/>
      <c r="X63" s="32"/>
      <c r="Y63" s="32"/>
      <c r="Z63" s="32"/>
      <c r="AA63" s="32"/>
      <c r="AB63" s="32"/>
      <c r="AC63" s="32"/>
      <c r="AD63" s="32"/>
      <c r="AE63" s="32"/>
      <c r="AU63" s="15" t="s">
        <v>146</v>
      </c>
    </row>
    <row r="64" spans="1:47" s="9" customFormat="1" ht="24.95" hidden="1" customHeight="1">
      <c r="B64" s="138"/>
      <c r="C64" s="139"/>
      <c r="D64" s="140" t="s">
        <v>147</v>
      </c>
      <c r="E64" s="141"/>
      <c r="F64" s="141"/>
      <c r="G64" s="141"/>
      <c r="H64" s="141"/>
      <c r="I64" s="141"/>
      <c r="J64" s="142">
        <f>J114</f>
        <v>0</v>
      </c>
      <c r="K64" s="139"/>
      <c r="L64" s="143"/>
    </row>
    <row r="65" spans="1:31" s="10" customFormat="1" ht="19.899999999999999" hidden="1" customHeight="1">
      <c r="B65" s="144"/>
      <c r="C65" s="95"/>
      <c r="D65" s="145" t="s">
        <v>148</v>
      </c>
      <c r="E65" s="146"/>
      <c r="F65" s="146"/>
      <c r="G65" s="146"/>
      <c r="H65" s="146"/>
      <c r="I65" s="146"/>
      <c r="J65" s="147">
        <f>J115</f>
        <v>0</v>
      </c>
      <c r="K65" s="95"/>
      <c r="L65" s="148"/>
    </row>
    <row r="66" spans="1:31" s="9" customFormat="1" ht="24.95" hidden="1" customHeight="1">
      <c r="B66" s="138"/>
      <c r="C66" s="139"/>
      <c r="D66" s="140" t="s">
        <v>149</v>
      </c>
      <c r="E66" s="141"/>
      <c r="F66" s="141"/>
      <c r="G66" s="141"/>
      <c r="H66" s="141"/>
      <c r="I66" s="141"/>
      <c r="J66" s="142">
        <f>J167</f>
        <v>0</v>
      </c>
      <c r="K66" s="139"/>
      <c r="L66" s="143"/>
    </row>
    <row r="67" spans="1:31" s="2" customFormat="1" ht="21.75" hidden="1" customHeight="1">
      <c r="A67" s="32"/>
      <c r="B67" s="33"/>
      <c r="C67" s="34"/>
      <c r="D67" s="34"/>
      <c r="E67" s="34"/>
      <c r="F67" s="34"/>
      <c r="G67" s="34"/>
      <c r="H67" s="34"/>
      <c r="I67" s="34"/>
      <c r="J67" s="34"/>
      <c r="K67" s="34"/>
      <c r="L67" s="111"/>
      <c r="S67" s="32"/>
      <c r="T67" s="32"/>
      <c r="U67" s="32"/>
      <c r="V67" s="32"/>
      <c r="W67" s="32"/>
      <c r="X67" s="32"/>
      <c r="Y67" s="32"/>
      <c r="Z67" s="32"/>
      <c r="AA67" s="32"/>
      <c r="AB67" s="32"/>
      <c r="AC67" s="32"/>
      <c r="AD67" s="32"/>
      <c r="AE67" s="32"/>
    </row>
    <row r="68" spans="1:31" s="2" customFormat="1" ht="6.95" hidden="1" customHeight="1">
      <c r="A68" s="32"/>
      <c r="B68" s="45"/>
      <c r="C68" s="46"/>
      <c r="D68" s="46"/>
      <c r="E68" s="46"/>
      <c r="F68" s="46"/>
      <c r="G68" s="46"/>
      <c r="H68" s="46"/>
      <c r="I68" s="46"/>
      <c r="J68" s="46"/>
      <c r="K68" s="46"/>
      <c r="L68" s="111"/>
      <c r="S68" s="32"/>
      <c r="T68" s="32"/>
      <c r="U68" s="32"/>
      <c r="V68" s="32"/>
      <c r="W68" s="32"/>
      <c r="X68" s="32"/>
      <c r="Y68" s="32"/>
      <c r="Z68" s="32"/>
      <c r="AA68" s="32"/>
      <c r="AB68" s="32"/>
      <c r="AC68" s="32"/>
      <c r="AD68" s="32"/>
      <c r="AE68" s="32"/>
    </row>
    <row r="69" spans="1:31" ht="11.25" hidden="1"/>
    <row r="70" spans="1:31" ht="11.25" hidden="1"/>
    <row r="71" spans="1:31" ht="11.25" hidden="1"/>
    <row r="72" spans="1:31" s="2" customFormat="1" ht="6.95" customHeight="1">
      <c r="A72" s="32"/>
      <c r="B72" s="47"/>
      <c r="C72" s="48"/>
      <c r="D72" s="48"/>
      <c r="E72" s="48"/>
      <c r="F72" s="48"/>
      <c r="G72" s="48"/>
      <c r="H72" s="48"/>
      <c r="I72" s="48"/>
      <c r="J72" s="48"/>
      <c r="K72" s="48"/>
      <c r="L72" s="111"/>
      <c r="S72" s="32"/>
      <c r="T72" s="32"/>
      <c r="U72" s="32"/>
      <c r="V72" s="32"/>
      <c r="W72" s="32"/>
      <c r="X72" s="32"/>
      <c r="Y72" s="32"/>
      <c r="Z72" s="32"/>
      <c r="AA72" s="32"/>
      <c r="AB72" s="32"/>
      <c r="AC72" s="32"/>
      <c r="AD72" s="32"/>
      <c r="AE72" s="32"/>
    </row>
    <row r="73" spans="1:31" s="2" customFormat="1" ht="24.95" customHeight="1">
      <c r="A73" s="32"/>
      <c r="B73" s="33"/>
      <c r="C73" s="21" t="s">
        <v>150</v>
      </c>
      <c r="D73" s="34"/>
      <c r="E73" s="34"/>
      <c r="F73" s="34"/>
      <c r="G73" s="34"/>
      <c r="H73" s="34"/>
      <c r="I73" s="34"/>
      <c r="J73" s="34"/>
      <c r="K73" s="34"/>
      <c r="L73" s="111"/>
      <c r="S73" s="32"/>
      <c r="T73" s="32"/>
      <c r="U73" s="32"/>
      <c r="V73" s="32"/>
      <c r="W73" s="32"/>
      <c r="X73" s="32"/>
      <c r="Y73" s="32"/>
      <c r="Z73" s="32"/>
      <c r="AA73" s="32"/>
      <c r="AB73" s="32"/>
      <c r="AC73" s="32"/>
      <c r="AD73" s="32"/>
      <c r="AE73" s="32"/>
    </row>
    <row r="74" spans="1:31" s="2" customFormat="1" ht="6.95" customHeight="1">
      <c r="A74" s="32"/>
      <c r="B74" s="33"/>
      <c r="C74" s="34"/>
      <c r="D74" s="34"/>
      <c r="E74" s="34"/>
      <c r="F74" s="34"/>
      <c r="G74" s="34"/>
      <c r="H74" s="34"/>
      <c r="I74" s="34"/>
      <c r="J74" s="34"/>
      <c r="K74" s="34"/>
      <c r="L74" s="111"/>
      <c r="S74" s="32"/>
      <c r="T74" s="32"/>
      <c r="U74" s="32"/>
      <c r="V74" s="32"/>
      <c r="W74" s="32"/>
      <c r="X74" s="32"/>
      <c r="Y74" s="32"/>
      <c r="Z74" s="32"/>
      <c r="AA74" s="32"/>
      <c r="AB74" s="32"/>
      <c r="AC74" s="32"/>
      <c r="AD74" s="32"/>
      <c r="AE74" s="32"/>
    </row>
    <row r="75" spans="1:31" s="2" customFormat="1" ht="12" customHeight="1">
      <c r="A75" s="32"/>
      <c r="B75" s="33"/>
      <c r="C75" s="27" t="s">
        <v>16</v>
      </c>
      <c r="D75" s="34"/>
      <c r="E75" s="34"/>
      <c r="F75" s="34"/>
      <c r="G75" s="34"/>
      <c r="H75" s="34"/>
      <c r="I75" s="34"/>
      <c r="J75" s="34"/>
      <c r="K75" s="34"/>
      <c r="L75" s="111"/>
      <c r="S75" s="32"/>
      <c r="T75" s="32"/>
      <c r="U75" s="32"/>
      <c r="V75" s="32"/>
      <c r="W75" s="32"/>
      <c r="X75" s="32"/>
      <c r="Y75" s="32"/>
      <c r="Z75" s="32"/>
      <c r="AA75" s="32"/>
      <c r="AB75" s="32"/>
      <c r="AC75" s="32"/>
      <c r="AD75" s="32"/>
      <c r="AE75" s="32"/>
    </row>
    <row r="76" spans="1:31" s="2" customFormat="1" ht="26.25" customHeight="1">
      <c r="A76" s="32"/>
      <c r="B76" s="33"/>
      <c r="C76" s="34"/>
      <c r="D76" s="34"/>
      <c r="E76" s="274" t="str">
        <f>E7</f>
        <v>Oprava kolejí a výhybek v úseku Veselí nad Lužnicí - J. Hradec na trati Veselí nad Lužnicí - H. Cerekev</v>
      </c>
      <c r="F76" s="275"/>
      <c r="G76" s="275"/>
      <c r="H76" s="275"/>
      <c r="I76" s="34"/>
      <c r="J76" s="34"/>
      <c r="K76" s="34"/>
      <c r="L76" s="111"/>
      <c r="S76" s="32"/>
      <c r="T76" s="32"/>
      <c r="U76" s="32"/>
      <c r="V76" s="32"/>
      <c r="W76" s="32"/>
      <c r="X76" s="32"/>
      <c r="Y76" s="32"/>
      <c r="Z76" s="32"/>
      <c r="AA76" s="32"/>
      <c r="AB76" s="32"/>
      <c r="AC76" s="32"/>
      <c r="AD76" s="32"/>
      <c r="AE76" s="32"/>
    </row>
    <row r="77" spans="1:31" s="1" customFormat="1" ht="12" customHeight="1">
      <c r="B77" s="19"/>
      <c r="C77" s="27" t="s">
        <v>136</v>
      </c>
      <c r="D77" s="20"/>
      <c r="E77" s="20"/>
      <c r="F77" s="20"/>
      <c r="G77" s="20"/>
      <c r="H77" s="20"/>
      <c r="I77" s="20"/>
      <c r="J77" s="20"/>
      <c r="K77" s="20"/>
      <c r="L77" s="18"/>
    </row>
    <row r="78" spans="1:31" s="2" customFormat="1" ht="16.5" customHeight="1">
      <c r="A78" s="32"/>
      <c r="B78" s="33"/>
      <c r="C78" s="34"/>
      <c r="D78" s="34"/>
      <c r="E78" s="274" t="s">
        <v>511</v>
      </c>
      <c r="F78" s="276"/>
      <c r="G78" s="276"/>
      <c r="H78" s="276"/>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138</v>
      </c>
      <c r="D79" s="34"/>
      <c r="E79" s="34"/>
      <c r="F79" s="34"/>
      <c r="G79" s="34"/>
      <c r="H79" s="34"/>
      <c r="I79" s="34"/>
      <c r="J79" s="34"/>
      <c r="K79" s="34"/>
      <c r="L79" s="111"/>
      <c r="S79" s="32"/>
      <c r="T79" s="32"/>
      <c r="U79" s="32"/>
      <c r="V79" s="32"/>
      <c r="W79" s="32"/>
      <c r="X79" s="32"/>
      <c r="Y79" s="32"/>
      <c r="Z79" s="32"/>
      <c r="AA79" s="32"/>
      <c r="AB79" s="32"/>
      <c r="AC79" s="32"/>
      <c r="AD79" s="32"/>
      <c r="AE79" s="32"/>
    </row>
    <row r="80" spans="1:31" s="2" customFormat="1" ht="16.5" customHeight="1">
      <c r="A80" s="32"/>
      <c r="B80" s="33"/>
      <c r="C80" s="34"/>
      <c r="D80" s="34"/>
      <c r="E80" s="228" t="str">
        <f>E11</f>
        <v>SO 03.1 - Železniční svršek</v>
      </c>
      <c r="F80" s="276"/>
      <c r="G80" s="276"/>
      <c r="H80" s="276"/>
      <c r="I80" s="34"/>
      <c r="J80" s="34"/>
      <c r="K80" s="34"/>
      <c r="L80" s="111"/>
      <c r="S80" s="32"/>
      <c r="T80" s="32"/>
      <c r="U80" s="32"/>
      <c r="V80" s="32"/>
      <c r="W80" s="32"/>
      <c r="X80" s="32"/>
      <c r="Y80" s="32"/>
      <c r="Z80" s="32"/>
      <c r="AA80" s="32"/>
      <c r="AB80" s="32"/>
      <c r="AC80" s="32"/>
      <c r="AD80" s="32"/>
      <c r="AE80" s="32"/>
    </row>
    <row r="81" spans="1:65" s="2" customFormat="1" ht="6.95" customHeight="1">
      <c r="A81" s="32"/>
      <c r="B81" s="33"/>
      <c r="C81" s="34"/>
      <c r="D81" s="34"/>
      <c r="E81" s="34"/>
      <c r="F81" s="34"/>
      <c r="G81" s="34"/>
      <c r="H81" s="34"/>
      <c r="I81" s="34"/>
      <c r="J81" s="34"/>
      <c r="K81" s="34"/>
      <c r="L81" s="111"/>
      <c r="S81" s="32"/>
      <c r="T81" s="32"/>
      <c r="U81" s="32"/>
      <c r="V81" s="32"/>
      <c r="W81" s="32"/>
      <c r="X81" s="32"/>
      <c r="Y81" s="32"/>
      <c r="Z81" s="32"/>
      <c r="AA81" s="32"/>
      <c r="AB81" s="32"/>
      <c r="AC81" s="32"/>
      <c r="AD81" s="32"/>
      <c r="AE81" s="32"/>
    </row>
    <row r="82" spans="1:65" s="2" customFormat="1" ht="12" customHeight="1">
      <c r="A82" s="32"/>
      <c r="B82" s="33"/>
      <c r="C82" s="27" t="s">
        <v>22</v>
      </c>
      <c r="D82" s="34"/>
      <c r="E82" s="34"/>
      <c r="F82" s="25" t="str">
        <f>F14</f>
        <v>trať 225 dle JŘ, TÚ Doňov - K. Řečice</v>
      </c>
      <c r="G82" s="34"/>
      <c r="H82" s="34"/>
      <c r="I82" s="27" t="s">
        <v>24</v>
      </c>
      <c r="J82" s="57" t="str">
        <f>IF(J14="","",J14)</f>
        <v>29. 4. 2021</v>
      </c>
      <c r="K82" s="34"/>
      <c r="L82" s="111"/>
      <c r="S82" s="32"/>
      <c r="T82" s="32"/>
      <c r="U82" s="32"/>
      <c r="V82" s="32"/>
      <c r="W82" s="32"/>
      <c r="X82" s="32"/>
      <c r="Y82" s="32"/>
      <c r="Z82" s="32"/>
      <c r="AA82" s="32"/>
      <c r="AB82" s="32"/>
      <c r="AC82" s="32"/>
      <c r="AD82" s="32"/>
      <c r="AE82" s="32"/>
    </row>
    <row r="83" spans="1:65" s="2" customFormat="1" ht="6.9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2" customFormat="1" ht="15.2" customHeight="1">
      <c r="A84" s="32"/>
      <c r="B84" s="33"/>
      <c r="C84" s="27" t="s">
        <v>26</v>
      </c>
      <c r="D84" s="34"/>
      <c r="E84" s="34"/>
      <c r="F84" s="25" t="str">
        <f>E17</f>
        <v xml:space="preserve">Správa železnic, s. o., OŘ Plzeň </v>
      </c>
      <c r="G84" s="34"/>
      <c r="H84" s="34"/>
      <c r="I84" s="27" t="s">
        <v>34</v>
      </c>
      <c r="J84" s="30" t="str">
        <f>E23</f>
        <v xml:space="preserve"> </v>
      </c>
      <c r="K84" s="34"/>
      <c r="L84" s="111"/>
      <c r="S84" s="32"/>
      <c r="T84" s="32"/>
      <c r="U84" s="32"/>
      <c r="V84" s="32"/>
      <c r="W84" s="32"/>
      <c r="X84" s="32"/>
      <c r="Y84" s="32"/>
      <c r="Z84" s="32"/>
      <c r="AA84" s="32"/>
      <c r="AB84" s="32"/>
      <c r="AC84" s="32"/>
      <c r="AD84" s="32"/>
      <c r="AE84" s="32"/>
    </row>
    <row r="85" spans="1:65" s="2" customFormat="1" ht="15.2" customHeight="1">
      <c r="A85" s="32"/>
      <c r="B85" s="33"/>
      <c r="C85" s="27" t="s">
        <v>32</v>
      </c>
      <c r="D85" s="34"/>
      <c r="E85" s="34"/>
      <c r="F85" s="25" t="str">
        <f>IF(E20="","",E20)</f>
        <v>Vyplň údaj</v>
      </c>
      <c r="G85" s="34"/>
      <c r="H85" s="34"/>
      <c r="I85" s="27" t="s">
        <v>38</v>
      </c>
      <c r="J85" s="30" t="str">
        <f>E26</f>
        <v>Libor Brabenec</v>
      </c>
      <c r="K85" s="34"/>
      <c r="L85" s="111"/>
      <c r="S85" s="32"/>
      <c r="T85" s="32"/>
      <c r="U85" s="32"/>
      <c r="V85" s="32"/>
      <c r="W85" s="32"/>
      <c r="X85" s="32"/>
      <c r="Y85" s="32"/>
      <c r="Z85" s="32"/>
      <c r="AA85" s="32"/>
      <c r="AB85" s="32"/>
      <c r="AC85" s="32"/>
      <c r="AD85" s="32"/>
      <c r="AE85" s="32"/>
    </row>
    <row r="86" spans="1:65" s="2" customFormat="1" ht="10.35" customHeight="1">
      <c r="A86" s="32"/>
      <c r="B86" s="33"/>
      <c r="C86" s="34"/>
      <c r="D86" s="34"/>
      <c r="E86" s="34"/>
      <c r="F86" s="34"/>
      <c r="G86" s="34"/>
      <c r="H86" s="34"/>
      <c r="I86" s="34"/>
      <c r="J86" s="34"/>
      <c r="K86" s="34"/>
      <c r="L86" s="111"/>
      <c r="S86" s="32"/>
      <c r="T86" s="32"/>
      <c r="U86" s="32"/>
      <c r="V86" s="32"/>
      <c r="W86" s="32"/>
      <c r="X86" s="32"/>
      <c r="Y86" s="32"/>
      <c r="Z86" s="32"/>
      <c r="AA86" s="32"/>
      <c r="AB86" s="32"/>
      <c r="AC86" s="32"/>
      <c r="AD86" s="32"/>
      <c r="AE86" s="32"/>
    </row>
    <row r="87" spans="1:65" s="11" customFormat="1" ht="29.25" customHeight="1">
      <c r="A87" s="149"/>
      <c r="B87" s="150"/>
      <c r="C87" s="151" t="s">
        <v>151</v>
      </c>
      <c r="D87" s="152" t="s">
        <v>61</v>
      </c>
      <c r="E87" s="152" t="s">
        <v>57</v>
      </c>
      <c r="F87" s="152" t="s">
        <v>58</v>
      </c>
      <c r="G87" s="152" t="s">
        <v>152</v>
      </c>
      <c r="H87" s="152" t="s">
        <v>153</v>
      </c>
      <c r="I87" s="152" t="s">
        <v>154</v>
      </c>
      <c r="J87" s="152" t="s">
        <v>145</v>
      </c>
      <c r="K87" s="153" t="s">
        <v>155</v>
      </c>
      <c r="L87" s="154"/>
      <c r="M87" s="66" t="s">
        <v>35</v>
      </c>
      <c r="N87" s="67" t="s">
        <v>46</v>
      </c>
      <c r="O87" s="67" t="s">
        <v>156</v>
      </c>
      <c r="P87" s="67" t="s">
        <v>157</v>
      </c>
      <c r="Q87" s="67" t="s">
        <v>158</v>
      </c>
      <c r="R87" s="67" t="s">
        <v>159</v>
      </c>
      <c r="S87" s="67" t="s">
        <v>160</v>
      </c>
      <c r="T87" s="68" t="s">
        <v>161</v>
      </c>
      <c r="U87" s="149"/>
      <c r="V87" s="149"/>
      <c r="W87" s="149"/>
      <c r="X87" s="149"/>
      <c r="Y87" s="149"/>
      <c r="Z87" s="149"/>
      <c r="AA87" s="149"/>
      <c r="AB87" s="149"/>
      <c r="AC87" s="149"/>
      <c r="AD87" s="149"/>
      <c r="AE87" s="149"/>
    </row>
    <row r="88" spans="1:65" s="2" customFormat="1" ht="22.9" customHeight="1">
      <c r="A88" s="32"/>
      <c r="B88" s="33"/>
      <c r="C88" s="73" t="s">
        <v>162</v>
      </c>
      <c r="D88" s="34"/>
      <c r="E88" s="34"/>
      <c r="F88" s="34"/>
      <c r="G88" s="34"/>
      <c r="H88" s="34"/>
      <c r="I88" s="34"/>
      <c r="J88" s="155">
        <f>BK88</f>
        <v>0</v>
      </c>
      <c r="K88" s="34"/>
      <c r="L88" s="37"/>
      <c r="M88" s="69"/>
      <c r="N88" s="156"/>
      <c r="O88" s="70"/>
      <c r="P88" s="157">
        <f>P89+SUM(P90:P114)+P167</f>
        <v>0</v>
      </c>
      <c r="Q88" s="70"/>
      <c r="R88" s="157">
        <f>R89+SUM(R90:R114)+R167</f>
        <v>69.521320000000003</v>
      </c>
      <c r="S88" s="70"/>
      <c r="T88" s="158">
        <f>T89+SUM(T90:T114)+T167</f>
        <v>0</v>
      </c>
      <c r="U88" s="32"/>
      <c r="V88" s="32"/>
      <c r="W88" s="32"/>
      <c r="X88" s="32"/>
      <c r="Y88" s="32"/>
      <c r="Z88" s="32"/>
      <c r="AA88" s="32"/>
      <c r="AB88" s="32"/>
      <c r="AC88" s="32"/>
      <c r="AD88" s="32"/>
      <c r="AE88" s="32"/>
      <c r="AT88" s="15" t="s">
        <v>75</v>
      </c>
      <c r="AU88" s="15" t="s">
        <v>146</v>
      </c>
      <c r="BK88" s="159">
        <f>BK89+SUM(BK90:BK114)+BK167</f>
        <v>0</v>
      </c>
    </row>
    <row r="89" spans="1:65" s="2" customFormat="1" ht="16.5" customHeight="1">
      <c r="A89" s="32"/>
      <c r="B89" s="33"/>
      <c r="C89" s="160" t="s">
        <v>83</v>
      </c>
      <c r="D89" s="160" t="s">
        <v>163</v>
      </c>
      <c r="E89" s="161" t="s">
        <v>513</v>
      </c>
      <c r="F89" s="162" t="s">
        <v>514</v>
      </c>
      <c r="G89" s="163" t="s">
        <v>166</v>
      </c>
      <c r="H89" s="164">
        <v>36</v>
      </c>
      <c r="I89" s="165"/>
      <c r="J89" s="166">
        <f>ROUND(I89*H89,2)</f>
        <v>0</v>
      </c>
      <c r="K89" s="162" t="s">
        <v>167</v>
      </c>
      <c r="L89" s="167"/>
      <c r="M89" s="168" t="s">
        <v>35</v>
      </c>
      <c r="N89" s="169" t="s">
        <v>47</v>
      </c>
      <c r="O89" s="62"/>
      <c r="P89" s="170">
        <f>O89*H89</f>
        <v>0</v>
      </c>
      <c r="Q89" s="170">
        <v>8.5199999999999998E-3</v>
      </c>
      <c r="R89" s="170">
        <f>Q89*H89</f>
        <v>0.30671999999999999</v>
      </c>
      <c r="S89" s="170">
        <v>0</v>
      </c>
      <c r="T89" s="171">
        <f>S89*H89</f>
        <v>0</v>
      </c>
      <c r="U89" s="32"/>
      <c r="V89" s="32"/>
      <c r="W89" s="32"/>
      <c r="X89" s="32"/>
      <c r="Y89" s="32"/>
      <c r="Z89" s="32"/>
      <c r="AA89" s="32"/>
      <c r="AB89" s="32"/>
      <c r="AC89" s="32"/>
      <c r="AD89" s="32"/>
      <c r="AE89" s="32"/>
      <c r="AR89" s="172" t="s">
        <v>320</v>
      </c>
      <c r="AT89" s="172" t="s">
        <v>163</v>
      </c>
      <c r="AU89" s="172" t="s">
        <v>76</v>
      </c>
      <c r="AY89" s="15" t="s">
        <v>169</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320</v>
      </c>
      <c r="BM89" s="172" t="s">
        <v>515</v>
      </c>
    </row>
    <row r="90" spans="1:65" s="12" customFormat="1" ht="11.25">
      <c r="B90" s="174"/>
      <c r="C90" s="175"/>
      <c r="D90" s="176" t="s">
        <v>172</v>
      </c>
      <c r="E90" s="177" t="s">
        <v>35</v>
      </c>
      <c r="F90" s="178" t="s">
        <v>516</v>
      </c>
      <c r="G90" s="175"/>
      <c r="H90" s="179">
        <v>36</v>
      </c>
      <c r="I90" s="180"/>
      <c r="J90" s="175"/>
      <c r="K90" s="175"/>
      <c r="L90" s="181"/>
      <c r="M90" s="182"/>
      <c r="N90" s="183"/>
      <c r="O90" s="183"/>
      <c r="P90" s="183"/>
      <c r="Q90" s="183"/>
      <c r="R90" s="183"/>
      <c r="S90" s="183"/>
      <c r="T90" s="184"/>
      <c r="AT90" s="185" t="s">
        <v>172</v>
      </c>
      <c r="AU90" s="185" t="s">
        <v>76</v>
      </c>
      <c r="AV90" s="12" t="s">
        <v>85</v>
      </c>
      <c r="AW90" s="12" t="s">
        <v>37</v>
      </c>
      <c r="AX90" s="12" t="s">
        <v>83</v>
      </c>
      <c r="AY90" s="185" t="s">
        <v>169</v>
      </c>
    </row>
    <row r="91" spans="1:65" s="2" customFormat="1" ht="16.5" customHeight="1">
      <c r="A91" s="32"/>
      <c r="B91" s="33"/>
      <c r="C91" s="160" t="s">
        <v>85</v>
      </c>
      <c r="D91" s="160" t="s">
        <v>163</v>
      </c>
      <c r="E91" s="161" t="s">
        <v>324</v>
      </c>
      <c r="F91" s="162" t="s">
        <v>325</v>
      </c>
      <c r="G91" s="163" t="s">
        <v>166</v>
      </c>
      <c r="H91" s="164">
        <v>36</v>
      </c>
      <c r="I91" s="165"/>
      <c r="J91" s="166">
        <f>ROUND(I91*H91,2)</f>
        <v>0</v>
      </c>
      <c r="K91" s="162" t="s">
        <v>167</v>
      </c>
      <c r="L91" s="167"/>
      <c r="M91" s="168" t="s">
        <v>35</v>
      </c>
      <c r="N91" s="169" t="s">
        <v>47</v>
      </c>
      <c r="O91" s="62"/>
      <c r="P91" s="170">
        <f>O91*H91</f>
        <v>0</v>
      </c>
      <c r="Q91" s="170">
        <v>9.0000000000000006E-5</v>
      </c>
      <c r="R91" s="170">
        <f>Q91*H91</f>
        <v>3.2400000000000003E-3</v>
      </c>
      <c r="S91" s="170">
        <v>0</v>
      </c>
      <c r="T91" s="171">
        <f>S91*H91</f>
        <v>0</v>
      </c>
      <c r="U91" s="32"/>
      <c r="V91" s="32"/>
      <c r="W91" s="32"/>
      <c r="X91" s="32"/>
      <c r="Y91" s="32"/>
      <c r="Z91" s="32"/>
      <c r="AA91" s="32"/>
      <c r="AB91" s="32"/>
      <c r="AC91" s="32"/>
      <c r="AD91" s="32"/>
      <c r="AE91" s="32"/>
      <c r="AR91" s="172" t="s">
        <v>168</v>
      </c>
      <c r="AT91" s="172" t="s">
        <v>163</v>
      </c>
      <c r="AU91" s="172" t="s">
        <v>76</v>
      </c>
      <c r="AY91" s="15" t="s">
        <v>169</v>
      </c>
      <c r="BE91" s="173">
        <f>IF(N91="základní",J91,0)</f>
        <v>0</v>
      </c>
      <c r="BF91" s="173">
        <f>IF(N91="snížená",J91,0)</f>
        <v>0</v>
      </c>
      <c r="BG91" s="173">
        <f>IF(N91="zákl. přenesená",J91,0)</f>
        <v>0</v>
      </c>
      <c r="BH91" s="173">
        <f>IF(N91="sníž. přenesená",J91,0)</f>
        <v>0</v>
      </c>
      <c r="BI91" s="173">
        <f>IF(N91="nulová",J91,0)</f>
        <v>0</v>
      </c>
      <c r="BJ91" s="15" t="s">
        <v>83</v>
      </c>
      <c r="BK91" s="173">
        <f>ROUND(I91*H91,2)</f>
        <v>0</v>
      </c>
      <c r="BL91" s="15" t="s">
        <v>170</v>
      </c>
      <c r="BM91" s="172" t="s">
        <v>326</v>
      </c>
    </row>
    <row r="92" spans="1:65" s="12" customFormat="1" ht="11.25">
      <c r="B92" s="174"/>
      <c r="C92" s="175"/>
      <c r="D92" s="176" t="s">
        <v>172</v>
      </c>
      <c r="E92" s="177" t="s">
        <v>35</v>
      </c>
      <c r="F92" s="178" t="s">
        <v>371</v>
      </c>
      <c r="G92" s="175"/>
      <c r="H92" s="179">
        <v>36</v>
      </c>
      <c r="I92" s="180"/>
      <c r="J92" s="175"/>
      <c r="K92" s="175"/>
      <c r="L92" s="181"/>
      <c r="M92" s="182"/>
      <c r="N92" s="183"/>
      <c r="O92" s="183"/>
      <c r="P92" s="183"/>
      <c r="Q92" s="183"/>
      <c r="R92" s="183"/>
      <c r="S92" s="183"/>
      <c r="T92" s="184"/>
      <c r="AT92" s="185" t="s">
        <v>172</v>
      </c>
      <c r="AU92" s="185" t="s">
        <v>76</v>
      </c>
      <c r="AV92" s="12" t="s">
        <v>85</v>
      </c>
      <c r="AW92" s="12" t="s">
        <v>37</v>
      </c>
      <c r="AX92" s="12" t="s">
        <v>83</v>
      </c>
      <c r="AY92" s="185" t="s">
        <v>169</v>
      </c>
    </row>
    <row r="93" spans="1:65" s="2" customFormat="1" ht="16.5" customHeight="1">
      <c r="A93" s="32"/>
      <c r="B93" s="33"/>
      <c r="C93" s="160" t="s">
        <v>178</v>
      </c>
      <c r="D93" s="160" t="s">
        <v>163</v>
      </c>
      <c r="E93" s="161" t="s">
        <v>174</v>
      </c>
      <c r="F93" s="162" t="s">
        <v>175</v>
      </c>
      <c r="G93" s="163" t="s">
        <v>166</v>
      </c>
      <c r="H93" s="164">
        <v>72</v>
      </c>
      <c r="I93" s="165"/>
      <c r="J93" s="166">
        <f>ROUND(I93*H93,2)</f>
        <v>0</v>
      </c>
      <c r="K93" s="162" t="s">
        <v>167</v>
      </c>
      <c r="L93" s="167"/>
      <c r="M93" s="168" t="s">
        <v>35</v>
      </c>
      <c r="N93" s="169" t="s">
        <v>47</v>
      </c>
      <c r="O93" s="62"/>
      <c r="P93" s="170">
        <f>O93*H93</f>
        <v>0</v>
      </c>
      <c r="Q93" s="170">
        <v>1.8000000000000001E-4</v>
      </c>
      <c r="R93" s="170">
        <f>Q93*H93</f>
        <v>1.2960000000000001E-2</v>
      </c>
      <c r="S93" s="170">
        <v>0</v>
      </c>
      <c r="T93" s="171">
        <f>S93*H93</f>
        <v>0</v>
      </c>
      <c r="U93" s="32"/>
      <c r="V93" s="32"/>
      <c r="W93" s="32"/>
      <c r="X93" s="32"/>
      <c r="Y93" s="32"/>
      <c r="Z93" s="32"/>
      <c r="AA93" s="32"/>
      <c r="AB93" s="32"/>
      <c r="AC93" s="32"/>
      <c r="AD93" s="32"/>
      <c r="AE93" s="32"/>
      <c r="AR93" s="172" t="s">
        <v>168</v>
      </c>
      <c r="AT93" s="172" t="s">
        <v>163</v>
      </c>
      <c r="AU93" s="172" t="s">
        <v>76</v>
      </c>
      <c r="AY93" s="15" t="s">
        <v>169</v>
      </c>
      <c r="BE93" s="173">
        <f>IF(N93="základní",J93,0)</f>
        <v>0</v>
      </c>
      <c r="BF93" s="173">
        <f>IF(N93="snížená",J93,0)</f>
        <v>0</v>
      </c>
      <c r="BG93" s="173">
        <f>IF(N93="zákl. přenesená",J93,0)</f>
        <v>0</v>
      </c>
      <c r="BH93" s="173">
        <f>IF(N93="sníž. přenesená",J93,0)</f>
        <v>0</v>
      </c>
      <c r="BI93" s="173">
        <f>IF(N93="nulová",J93,0)</f>
        <v>0</v>
      </c>
      <c r="BJ93" s="15" t="s">
        <v>83</v>
      </c>
      <c r="BK93" s="173">
        <f>ROUND(I93*H93,2)</f>
        <v>0</v>
      </c>
      <c r="BL93" s="15" t="s">
        <v>170</v>
      </c>
      <c r="BM93" s="172" t="s">
        <v>517</v>
      </c>
    </row>
    <row r="94" spans="1:65" s="12" customFormat="1" ht="11.25">
      <c r="B94" s="174"/>
      <c r="C94" s="175"/>
      <c r="D94" s="176" t="s">
        <v>172</v>
      </c>
      <c r="E94" s="177" t="s">
        <v>35</v>
      </c>
      <c r="F94" s="178" t="s">
        <v>518</v>
      </c>
      <c r="G94" s="175"/>
      <c r="H94" s="179">
        <v>72</v>
      </c>
      <c r="I94" s="180"/>
      <c r="J94" s="175"/>
      <c r="K94" s="175"/>
      <c r="L94" s="181"/>
      <c r="M94" s="182"/>
      <c r="N94" s="183"/>
      <c r="O94" s="183"/>
      <c r="P94" s="183"/>
      <c r="Q94" s="183"/>
      <c r="R94" s="183"/>
      <c r="S94" s="183"/>
      <c r="T94" s="184"/>
      <c r="AT94" s="185" t="s">
        <v>172</v>
      </c>
      <c r="AU94" s="185" t="s">
        <v>76</v>
      </c>
      <c r="AV94" s="12" t="s">
        <v>85</v>
      </c>
      <c r="AW94" s="12" t="s">
        <v>37</v>
      </c>
      <c r="AX94" s="12" t="s">
        <v>83</v>
      </c>
      <c r="AY94" s="185" t="s">
        <v>169</v>
      </c>
    </row>
    <row r="95" spans="1:65" s="2" customFormat="1" ht="16.5" customHeight="1">
      <c r="A95" s="32"/>
      <c r="B95" s="33"/>
      <c r="C95" s="160" t="s">
        <v>170</v>
      </c>
      <c r="D95" s="160" t="s">
        <v>163</v>
      </c>
      <c r="E95" s="161" t="s">
        <v>331</v>
      </c>
      <c r="F95" s="162" t="s">
        <v>332</v>
      </c>
      <c r="G95" s="163" t="s">
        <v>166</v>
      </c>
      <c r="H95" s="164">
        <v>144</v>
      </c>
      <c r="I95" s="165"/>
      <c r="J95" s="166">
        <f>ROUND(I95*H95,2)</f>
        <v>0</v>
      </c>
      <c r="K95" s="162" t="s">
        <v>167</v>
      </c>
      <c r="L95" s="167"/>
      <c r="M95" s="168" t="s">
        <v>35</v>
      </c>
      <c r="N95" s="169" t="s">
        <v>47</v>
      </c>
      <c r="O95" s="62"/>
      <c r="P95" s="170">
        <f>O95*H95</f>
        <v>0</v>
      </c>
      <c r="Q95" s="170">
        <v>5.1999999999999995E-4</v>
      </c>
      <c r="R95" s="170">
        <f>Q95*H95</f>
        <v>7.4879999999999988E-2</v>
      </c>
      <c r="S95" s="170">
        <v>0</v>
      </c>
      <c r="T95" s="171">
        <f>S95*H95</f>
        <v>0</v>
      </c>
      <c r="U95" s="32"/>
      <c r="V95" s="32"/>
      <c r="W95" s="32"/>
      <c r="X95" s="32"/>
      <c r="Y95" s="32"/>
      <c r="Z95" s="32"/>
      <c r="AA95" s="32"/>
      <c r="AB95" s="32"/>
      <c r="AC95" s="32"/>
      <c r="AD95" s="32"/>
      <c r="AE95" s="32"/>
      <c r="AR95" s="172" t="s">
        <v>168</v>
      </c>
      <c r="AT95" s="172" t="s">
        <v>163</v>
      </c>
      <c r="AU95" s="172" t="s">
        <v>76</v>
      </c>
      <c r="AY95" s="15" t="s">
        <v>169</v>
      </c>
      <c r="BE95" s="173">
        <f>IF(N95="základní",J95,0)</f>
        <v>0</v>
      </c>
      <c r="BF95" s="173">
        <f>IF(N95="snížená",J95,0)</f>
        <v>0</v>
      </c>
      <c r="BG95" s="173">
        <f>IF(N95="zákl. přenesená",J95,0)</f>
        <v>0</v>
      </c>
      <c r="BH95" s="173">
        <f>IF(N95="sníž. přenesená",J95,0)</f>
        <v>0</v>
      </c>
      <c r="BI95" s="173">
        <f>IF(N95="nulová",J95,0)</f>
        <v>0</v>
      </c>
      <c r="BJ95" s="15" t="s">
        <v>83</v>
      </c>
      <c r="BK95" s="173">
        <f>ROUND(I95*H95,2)</f>
        <v>0</v>
      </c>
      <c r="BL95" s="15" t="s">
        <v>170</v>
      </c>
      <c r="BM95" s="172" t="s">
        <v>333</v>
      </c>
    </row>
    <row r="96" spans="1:65" s="12" customFormat="1" ht="11.25">
      <c r="B96" s="174"/>
      <c r="C96" s="175"/>
      <c r="D96" s="176" t="s">
        <v>172</v>
      </c>
      <c r="E96" s="177" t="s">
        <v>35</v>
      </c>
      <c r="F96" s="178" t="s">
        <v>519</v>
      </c>
      <c r="G96" s="175"/>
      <c r="H96" s="179">
        <v>144</v>
      </c>
      <c r="I96" s="180"/>
      <c r="J96" s="175"/>
      <c r="K96" s="175"/>
      <c r="L96" s="181"/>
      <c r="M96" s="182"/>
      <c r="N96" s="183"/>
      <c r="O96" s="183"/>
      <c r="P96" s="183"/>
      <c r="Q96" s="183"/>
      <c r="R96" s="183"/>
      <c r="S96" s="183"/>
      <c r="T96" s="184"/>
      <c r="AT96" s="185" t="s">
        <v>172</v>
      </c>
      <c r="AU96" s="185" t="s">
        <v>76</v>
      </c>
      <c r="AV96" s="12" t="s">
        <v>85</v>
      </c>
      <c r="AW96" s="12" t="s">
        <v>37</v>
      </c>
      <c r="AX96" s="12" t="s">
        <v>83</v>
      </c>
      <c r="AY96" s="185" t="s">
        <v>169</v>
      </c>
    </row>
    <row r="97" spans="1:65" s="2" customFormat="1" ht="16.5" customHeight="1">
      <c r="A97" s="32"/>
      <c r="B97" s="33"/>
      <c r="C97" s="160" t="s">
        <v>188</v>
      </c>
      <c r="D97" s="160" t="s">
        <v>163</v>
      </c>
      <c r="E97" s="161" t="s">
        <v>335</v>
      </c>
      <c r="F97" s="162" t="s">
        <v>336</v>
      </c>
      <c r="G97" s="163" t="s">
        <v>166</v>
      </c>
      <c r="H97" s="164">
        <v>144</v>
      </c>
      <c r="I97" s="165"/>
      <c r="J97" s="166">
        <f>ROUND(I97*H97,2)</f>
        <v>0</v>
      </c>
      <c r="K97" s="162" t="s">
        <v>167</v>
      </c>
      <c r="L97" s="167"/>
      <c r="M97" s="168" t="s">
        <v>35</v>
      </c>
      <c r="N97" s="169" t="s">
        <v>47</v>
      </c>
      <c r="O97" s="62"/>
      <c r="P97" s="170">
        <f>O97*H97</f>
        <v>0</v>
      </c>
      <c r="Q97" s="170">
        <v>9.0000000000000006E-5</v>
      </c>
      <c r="R97" s="170">
        <f>Q97*H97</f>
        <v>1.2960000000000001E-2</v>
      </c>
      <c r="S97" s="170">
        <v>0</v>
      </c>
      <c r="T97" s="171">
        <f>S97*H97</f>
        <v>0</v>
      </c>
      <c r="U97" s="32"/>
      <c r="V97" s="32"/>
      <c r="W97" s="32"/>
      <c r="X97" s="32"/>
      <c r="Y97" s="32"/>
      <c r="Z97" s="32"/>
      <c r="AA97" s="32"/>
      <c r="AB97" s="32"/>
      <c r="AC97" s="32"/>
      <c r="AD97" s="32"/>
      <c r="AE97" s="32"/>
      <c r="AR97" s="172" t="s">
        <v>168</v>
      </c>
      <c r="AT97" s="172" t="s">
        <v>163</v>
      </c>
      <c r="AU97" s="172" t="s">
        <v>76</v>
      </c>
      <c r="AY97" s="15" t="s">
        <v>169</v>
      </c>
      <c r="BE97" s="173">
        <f>IF(N97="základní",J97,0)</f>
        <v>0</v>
      </c>
      <c r="BF97" s="173">
        <f>IF(N97="snížená",J97,0)</f>
        <v>0</v>
      </c>
      <c r="BG97" s="173">
        <f>IF(N97="zákl. přenesená",J97,0)</f>
        <v>0</v>
      </c>
      <c r="BH97" s="173">
        <f>IF(N97="sníž. přenesená",J97,0)</f>
        <v>0</v>
      </c>
      <c r="BI97" s="173">
        <f>IF(N97="nulová",J97,0)</f>
        <v>0</v>
      </c>
      <c r="BJ97" s="15" t="s">
        <v>83</v>
      </c>
      <c r="BK97" s="173">
        <f>ROUND(I97*H97,2)</f>
        <v>0</v>
      </c>
      <c r="BL97" s="15" t="s">
        <v>170</v>
      </c>
      <c r="BM97" s="172" t="s">
        <v>337</v>
      </c>
    </row>
    <row r="98" spans="1:65" s="12" customFormat="1" ht="11.25">
      <c r="B98" s="174"/>
      <c r="C98" s="175"/>
      <c r="D98" s="176" t="s">
        <v>172</v>
      </c>
      <c r="E98" s="177" t="s">
        <v>35</v>
      </c>
      <c r="F98" s="178" t="s">
        <v>519</v>
      </c>
      <c r="G98" s="175"/>
      <c r="H98" s="179">
        <v>144</v>
      </c>
      <c r="I98" s="180"/>
      <c r="J98" s="175"/>
      <c r="K98" s="175"/>
      <c r="L98" s="181"/>
      <c r="M98" s="182"/>
      <c r="N98" s="183"/>
      <c r="O98" s="183"/>
      <c r="P98" s="183"/>
      <c r="Q98" s="183"/>
      <c r="R98" s="183"/>
      <c r="S98" s="183"/>
      <c r="T98" s="184"/>
      <c r="AT98" s="185" t="s">
        <v>172</v>
      </c>
      <c r="AU98" s="185" t="s">
        <v>76</v>
      </c>
      <c r="AV98" s="12" t="s">
        <v>85</v>
      </c>
      <c r="AW98" s="12" t="s">
        <v>37</v>
      </c>
      <c r="AX98" s="12" t="s">
        <v>83</v>
      </c>
      <c r="AY98" s="185" t="s">
        <v>169</v>
      </c>
    </row>
    <row r="99" spans="1:65" s="2" customFormat="1" ht="16.5" customHeight="1">
      <c r="A99" s="32"/>
      <c r="B99" s="33"/>
      <c r="C99" s="160" t="s">
        <v>202</v>
      </c>
      <c r="D99" s="160" t="s">
        <v>163</v>
      </c>
      <c r="E99" s="161" t="s">
        <v>338</v>
      </c>
      <c r="F99" s="162" t="s">
        <v>339</v>
      </c>
      <c r="G99" s="163" t="s">
        <v>166</v>
      </c>
      <c r="H99" s="164">
        <v>72</v>
      </c>
      <c r="I99" s="165"/>
      <c r="J99" s="166">
        <f>ROUND(I99*H99,2)</f>
        <v>0</v>
      </c>
      <c r="K99" s="162" t="s">
        <v>167</v>
      </c>
      <c r="L99" s="167"/>
      <c r="M99" s="168" t="s">
        <v>35</v>
      </c>
      <c r="N99" s="169" t="s">
        <v>47</v>
      </c>
      <c r="O99" s="62"/>
      <c r="P99" s="170">
        <f>O99*H99</f>
        <v>0</v>
      </c>
      <c r="Q99" s="170">
        <v>1.23E-3</v>
      </c>
      <c r="R99" s="170">
        <f>Q99*H99</f>
        <v>8.856E-2</v>
      </c>
      <c r="S99" s="170">
        <v>0</v>
      </c>
      <c r="T99" s="171">
        <f>S99*H99</f>
        <v>0</v>
      </c>
      <c r="U99" s="32"/>
      <c r="V99" s="32"/>
      <c r="W99" s="32"/>
      <c r="X99" s="32"/>
      <c r="Y99" s="32"/>
      <c r="Z99" s="32"/>
      <c r="AA99" s="32"/>
      <c r="AB99" s="32"/>
      <c r="AC99" s="32"/>
      <c r="AD99" s="32"/>
      <c r="AE99" s="32"/>
      <c r="AR99" s="172" t="s">
        <v>168</v>
      </c>
      <c r="AT99" s="172" t="s">
        <v>163</v>
      </c>
      <c r="AU99" s="172" t="s">
        <v>76</v>
      </c>
      <c r="AY99" s="15" t="s">
        <v>169</v>
      </c>
      <c r="BE99" s="173">
        <f>IF(N99="základní",J99,0)</f>
        <v>0</v>
      </c>
      <c r="BF99" s="173">
        <f>IF(N99="snížená",J99,0)</f>
        <v>0</v>
      </c>
      <c r="BG99" s="173">
        <f>IF(N99="zákl. přenesená",J99,0)</f>
        <v>0</v>
      </c>
      <c r="BH99" s="173">
        <f>IF(N99="sníž. přenesená",J99,0)</f>
        <v>0</v>
      </c>
      <c r="BI99" s="173">
        <f>IF(N99="nulová",J99,0)</f>
        <v>0</v>
      </c>
      <c r="BJ99" s="15" t="s">
        <v>83</v>
      </c>
      <c r="BK99" s="173">
        <f>ROUND(I99*H99,2)</f>
        <v>0</v>
      </c>
      <c r="BL99" s="15" t="s">
        <v>170</v>
      </c>
      <c r="BM99" s="172" t="s">
        <v>340</v>
      </c>
    </row>
    <row r="100" spans="1:65" s="12" customFormat="1" ht="11.25">
      <c r="B100" s="174"/>
      <c r="C100" s="175"/>
      <c r="D100" s="176" t="s">
        <v>172</v>
      </c>
      <c r="E100" s="177" t="s">
        <v>35</v>
      </c>
      <c r="F100" s="178" t="s">
        <v>520</v>
      </c>
      <c r="G100" s="175"/>
      <c r="H100" s="179">
        <v>72</v>
      </c>
      <c r="I100" s="180"/>
      <c r="J100" s="175"/>
      <c r="K100" s="175"/>
      <c r="L100" s="181"/>
      <c r="M100" s="182"/>
      <c r="N100" s="183"/>
      <c r="O100" s="183"/>
      <c r="P100" s="183"/>
      <c r="Q100" s="183"/>
      <c r="R100" s="183"/>
      <c r="S100" s="183"/>
      <c r="T100" s="184"/>
      <c r="AT100" s="185" t="s">
        <v>172</v>
      </c>
      <c r="AU100" s="185" t="s">
        <v>76</v>
      </c>
      <c r="AV100" s="12" t="s">
        <v>85</v>
      </c>
      <c r="AW100" s="12" t="s">
        <v>37</v>
      </c>
      <c r="AX100" s="12" t="s">
        <v>83</v>
      </c>
      <c r="AY100" s="185" t="s">
        <v>169</v>
      </c>
    </row>
    <row r="101" spans="1:65" s="2" customFormat="1" ht="16.5" customHeight="1">
      <c r="A101" s="32"/>
      <c r="B101" s="33"/>
      <c r="C101" s="160" t="s">
        <v>207</v>
      </c>
      <c r="D101" s="160" t="s">
        <v>163</v>
      </c>
      <c r="E101" s="161" t="s">
        <v>342</v>
      </c>
      <c r="F101" s="162" t="s">
        <v>343</v>
      </c>
      <c r="G101" s="163" t="s">
        <v>198</v>
      </c>
      <c r="H101" s="164">
        <v>2</v>
      </c>
      <c r="I101" s="165"/>
      <c r="J101" s="166">
        <f>ROUND(I101*H101,2)</f>
        <v>0</v>
      </c>
      <c r="K101" s="162" t="s">
        <v>167</v>
      </c>
      <c r="L101" s="167"/>
      <c r="M101" s="168" t="s">
        <v>35</v>
      </c>
      <c r="N101" s="169" t="s">
        <v>47</v>
      </c>
      <c r="O101" s="62"/>
      <c r="P101" s="170">
        <f>O101*H101</f>
        <v>0</v>
      </c>
      <c r="Q101" s="170">
        <v>2.4289999999999998</v>
      </c>
      <c r="R101" s="170">
        <f>Q101*H101</f>
        <v>4.8579999999999997</v>
      </c>
      <c r="S101" s="170">
        <v>0</v>
      </c>
      <c r="T101" s="171">
        <f>S101*H101</f>
        <v>0</v>
      </c>
      <c r="U101" s="32"/>
      <c r="V101" s="32"/>
      <c r="W101" s="32"/>
      <c r="X101" s="32"/>
      <c r="Y101" s="32"/>
      <c r="Z101" s="32"/>
      <c r="AA101" s="32"/>
      <c r="AB101" s="32"/>
      <c r="AC101" s="32"/>
      <c r="AD101" s="32"/>
      <c r="AE101" s="32"/>
      <c r="AR101" s="172" t="s">
        <v>168</v>
      </c>
      <c r="AT101" s="172" t="s">
        <v>163</v>
      </c>
      <c r="AU101" s="172" t="s">
        <v>76</v>
      </c>
      <c r="AY101" s="15" t="s">
        <v>169</v>
      </c>
      <c r="BE101" s="173">
        <f>IF(N101="základní",J101,0)</f>
        <v>0</v>
      </c>
      <c r="BF101" s="173">
        <f>IF(N101="snížená",J101,0)</f>
        <v>0</v>
      </c>
      <c r="BG101" s="173">
        <f>IF(N101="zákl. přenesená",J101,0)</f>
        <v>0</v>
      </c>
      <c r="BH101" s="173">
        <f>IF(N101="sníž. přenesená",J101,0)</f>
        <v>0</v>
      </c>
      <c r="BI101" s="173">
        <f>IF(N101="nulová",J101,0)</f>
        <v>0</v>
      </c>
      <c r="BJ101" s="15" t="s">
        <v>83</v>
      </c>
      <c r="BK101" s="173">
        <f>ROUND(I101*H101,2)</f>
        <v>0</v>
      </c>
      <c r="BL101" s="15" t="s">
        <v>170</v>
      </c>
      <c r="BM101" s="172" t="s">
        <v>344</v>
      </c>
    </row>
    <row r="102" spans="1:65" s="12" customFormat="1" ht="11.25">
      <c r="B102" s="174"/>
      <c r="C102" s="175"/>
      <c r="D102" s="176" t="s">
        <v>172</v>
      </c>
      <c r="E102" s="177" t="s">
        <v>35</v>
      </c>
      <c r="F102" s="178" t="s">
        <v>345</v>
      </c>
      <c r="G102" s="175"/>
      <c r="H102" s="179">
        <v>2</v>
      </c>
      <c r="I102" s="180"/>
      <c r="J102" s="175"/>
      <c r="K102" s="175"/>
      <c r="L102" s="181"/>
      <c r="M102" s="182"/>
      <c r="N102" s="183"/>
      <c r="O102" s="183"/>
      <c r="P102" s="183"/>
      <c r="Q102" s="183"/>
      <c r="R102" s="183"/>
      <c r="S102" s="183"/>
      <c r="T102" s="184"/>
      <c r="AT102" s="185" t="s">
        <v>172</v>
      </c>
      <c r="AU102" s="185" t="s">
        <v>76</v>
      </c>
      <c r="AV102" s="12" t="s">
        <v>85</v>
      </c>
      <c r="AW102" s="12" t="s">
        <v>37</v>
      </c>
      <c r="AX102" s="12" t="s">
        <v>83</v>
      </c>
      <c r="AY102" s="185" t="s">
        <v>169</v>
      </c>
    </row>
    <row r="103" spans="1:65" s="2" customFormat="1" ht="16.5" customHeight="1">
      <c r="A103" s="32"/>
      <c r="B103" s="33"/>
      <c r="C103" s="160" t="s">
        <v>168</v>
      </c>
      <c r="D103" s="160" t="s">
        <v>163</v>
      </c>
      <c r="E103" s="161" t="s">
        <v>350</v>
      </c>
      <c r="F103" s="162" t="s">
        <v>351</v>
      </c>
      <c r="G103" s="163" t="s">
        <v>181</v>
      </c>
      <c r="H103" s="164">
        <v>5.5439999999999996</v>
      </c>
      <c r="I103" s="165"/>
      <c r="J103" s="166">
        <f>ROUND(I103*H103,2)</f>
        <v>0</v>
      </c>
      <c r="K103" s="162" t="s">
        <v>167</v>
      </c>
      <c r="L103" s="167"/>
      <c r="M103" s="168" t="s">
        <v>35</v>
      </c>
      <c r="N103" s="169" t="s">
        <v>47</v>
      </c>
      <c r="O103" s="62"/>
      <c r="P103" s="170">
        <f>O103*H103</f>
        <v>0</v>
      </c>
      <c r="Q103" s="170">
        <v>1</v>
      </c>
      <c r="R103" s="170">
        <f>Q103*H103</f>
        <v>5.5439999999999996</v>
      </c>
      <c r="S103" s="170">
        <v>0</v>
      </c>
      <c r="T103" s="171">
        <f>S103*H103</f>
        <v>0</v>
      </c>
      <c r="U103" s="32"/>
      <c r="V103" s="32"/>
      <c r="W103" s="32"/>
      <c r="X103" s="32"/>
      <c r="Y103" s="32"/>
      <c r="Z103" s="32"/>
      <c r="AA103" s="32"/>
      <c r="AB103" s="32"/>
      <c r="AC103" s="32"/>
      <c r="AD103" s="32"/>
      <c r="AE103" s="32"/>
      <c r="AR103" s="172" t="s">
        <v>168</v>
      </c>
      <c r="AT103" s="172" t="s">
        <v>163</v>
      </c>
      <c r="AU103" s="172" t="s">
        <v>76</v>
      </c>
      <c r="AY103" s="15" t="s">
        <v>169</v>
      </c>
      <c r="BE103" s="173">
        <f>IF(N103="základní",J103,0)</f>
        <v>0</v>
      </c>
      <c r="BF103" s="173">
        <f>IF(N103="snížená",J103,0)</f>
        <v>0</v>
      </c>
      <c r="BG103" s="173">
        <f>IF(N103="zákl. přenesená",J103,0)</f>
        <v>0</v>
      </c>
      <c r="BH103" s="173">
        <f>IF(N103="sníž. přenesená",J103,0)</f>
        <v>0</v>
      </c>
      <c r="BI103" s="173">
        <f>IF(N103="nulová",J103,0)</f>
        <v>0</v>
      </c>
      <c r="BJ103" s="15" t="s">
        <v>83</v>
      </c>
      <c r="BK103" s="173">
        <f>ROUND(I103*H103,2)</f>
        <v>0</v>
      </c>
      <c r="BL103" s="15" t="s">
        <v>170</v>
      </c>
      <c r="BM103" s="172" t="s">
        <v>352</v>
      </c>
    </row>
    <row r="104" spans="1:65" s="2" customFormat="1" ht="19.5">
      <c r="A104" s="32"/>
      <c r="B104" s="33"/>
      <c r="C104" s="34"/>
      <c r="D104" s="176" t="s">
        <v>183</v>
      </c>
      <c r="E104" s="34"/>
      <c r="F104" s="186" t="s">
        <v>521</v>
      </c>
      <c r="G104" s="34"/>
      <c r="H104" s="34"/>
      <c r="I104" s="187"/>
      <c r="J104" s="34"/>
      <c r="K104" s="34"/>
      <c r="L104" s="37"/>
      <c r="M104" s="188"/>
      <c r="N104" s="189"/>
      <c r="O104" s="62"/>
      <c r="P104" s="62"/>
      <c r="Q104" s="62"/>
      <c r="R104" s="62"/>
      <c r="S104" s="62"/>
      <c r="T104" s="63"/>
      <c r="U104" s="32"/>
      <c r="V104" s="32"/>
      <c r="W104" s="32"/>
      <c r="X104" s="32"/>
      <c r="Y104" s="32"/>
      <c r="Z104" s="32"/>
      <c r="AA104" s="32"/>
      <c r="AB104" s="32"/>
      <c r="AC104" s="32"/>
      <c r="AD104" s="32"/>
      <c r="AE104" s="32"/>
      <c r="AT104" s="15" t="s">
        <v>183</v>
      </c>
      <c r="AU104" s="15" t="s">
        <v>76</v>
      </c>
    </row>
    <row r="105" spans="1:65" s="12" customFormat="1" ht="11.25">
      <c r="B105" s="174"/>
      <c r="C105" s="175"/>
      <c r="D105" s="176" t="s">
        <v>172</v>
      </c>
      <c r="E105" s="177" t="s">
        <v>35</v>
      </c>
      <c r="F105" s="178" t="s">
        <v>522</v>
      </c>
      <c r="G105" s="175"/>
      <c r="H105" s="179">
        <v>5.5439999999999996</v>
      </c>
      <c r="I105" s="180"/>
      <c r="J105" s="175"/>
      <c r="K105" s="175"/>
      <c r="L105" s="181"/>
      <c r="M105" s="182"/>
      <c r="N105" s="183"/>
      <c r="O105" s="183"/>
      <c r="P105" s="183"/>
      <c r="Q105" s="183"/>
      <c r="R105" s="183"/>
      <c r="S105" s="183"/>
      <c r="T105" s="184"/>
      <c r="AT105" s="185" t="s">
        <v>172</v>
      </c>
      <c r="AU105" s="185" t="s">
        <v>76</v>
      </c>
      <c r="AV105" s="12" t="s">
        <v>85</v>
      </c>
      <c r="AW105" s="12" t="s">
        <v>37</v>
      </c>
      <c r="AX105" s="12" t="s">
        <v>83</v>
      </c>
      <c r="AY105" s="185" t="s">
        <v>169</v>
      </c>
    </row>
    <row r="106" spans="1:65" s="2" customFormat="1" ht="16.5" customHeight="1">
      <c r="A106" s="32"/>
      <c r="B106" s="33"/>
      <c r="C106" s="160" t="s">
        <v>215</v>
      </c>
      <c r="D106" s="160" t="s">
        <v>163</v>
      </c>
      <c r="E106" s="161" t="s">
        <v>355</v>
      </c>
      <c r="F106" s="162" t="s">
        <v>356</v>
      </c>
      <c r="G106" s="163" t="s">
        <v>181</v>
      </c>
      <c r="H106" s="164">
        <v>4.62</v>
      </c>
      <c r="I106" s="165"/>
      <c r="J106" s="166">
        <f>ROUND(I106*H106,2)</f>
        <v>0</v>
      </c>
      <c r="K106" s="162" t="s">
        <v>167</v>
      </c>
      <c r="L106" s="167"/>
      <c r="M106" s="168" t="s">
        <v>35</v>
      </c>
      <c r="N106" s="169" t="s">
        <v>47</v>
      </c>
      <c r="O106" s="62"/>
      <c r="P106" s="170">
        <f>O106*H106</f>
        <v>0</v>
      </c>
      <c r="Q106" s="170">
        <v>1</v>
      </c>
      <c r="R106" s="170">
        <f>Q106*H106</f>
        <v>4.62</v>
      </c>
      <c r="S106" s="170">
        <v>0</v>
      </c>
      <c r="T106" s="171">
        <f>S106*H106</f>
        <v>0</v>
      </c>
      <c r="U106" s="32"/>
      <c r="V106" s="32"/>
      <c r="W106" s="32"/>
      <c r="X106" s="32"/>
      <c r="Y106" s="32"/>
      <c r="Z106" s="32"/>
      <c r="AA106" s="32"/>
      <c r="AB106" s="32"/>
      <c r="AC106" s="32"/>
      <c r="AD106" s="32"/>
      <c r="AE106" s="32"/>
      <c r="AR106" s="172" t="s">
        <v>168</v>
      </c>
      <c r="AT106" s="172" t="s">
        <v>163</v>
      </c>
      <c r="AU106" s="172" t="s">
        <v>76</v>
      </c>
      <c r="AY106" s="15" t="s">
        <v>169</v>
      </c>
      <c r="BE106" s="173">
        <f>IF(N106="základní",J106,0)</f>
        <v>0</v>
      </c>
      <c r="BF106" s="173">
        <f>IF(N106="snížená",J106,0)</f>
        <v>0</v>
      </c>
      <c r="BG106" s="173">
        <f>IF(N106="zákl. přenesená",J106,0)</f>
        <v>0</v>
      </c>
      <c r="BH106" s="173">
        <f>IF(N106="sníž. přenesená",J106,0)</f>
        <v>0</v>
      </c>
      <c r="BI106" s="173">
        <f>IF(N106="nulová",J106,0)</f>
        <v>0</v>
      </c>
      <c r="BJ106" s="15" t="s">
        <v>83</v>
      </c>
      <c r="BK106" s="173">
        <f>ROUND(I106*H106,2)</f>
        <v>0</v>
      </c>
      <c r="BL106" s="15" t="s">
        <v>170</v>
      </c>
      <c r="BM106" s="172" t="s">
        <v>357</v>
      </c>
    </row>
    <row r="107" spans="1:65" s="2" customFormat="1" ht="19.5">
      <c r="A107" s="32"/>
      <c r="B107" s="33"/>
      <c r="C107" s="34"/>
      <c r="D107" s="176" t="s">
        <v>183</v>
      </c>
      <c r="E107" s="34"/>
      <c r="F107" s="186" t="s">
        <v>523</v>
      </c>
      <c r="G107" s="34"/>
      <c r="H107" s="34"/>
      <c r="I107" s="187"/>
      <c r="J107" s="34"/>
      <c r="K107" s="34"/>
      <c r="L107" s="37"/>
      <c r="M107" s="188"/>
      <c r="N107" s="189"/>
      <c r="O107" s="62"/>
      <c r="P107" s="62"/>
      <c r="Q107" s="62"/>
      <c r="R107" s="62"/>
      <c r="S107" s="62"/>
      <c r="T107" s="63"/>
      <c r="U107" s="32"/>
      <c r="V107" s="32"/>
      <c r="W107" s="32"/>
      <c r="X107" s="32"/>
      <c r="Y107" s="32"/>
      <c r="Z107" s="32"/>
      <c r="AA107" s="32"/>
      <c r="AB107" s="32"/>
      <c r="AC107" s="32"/>
      <c r="AD107" s="32"/>
      <c r="AE107" s="32"/>
      <c r="AT107" s="15" t="s">
        <v>183</v>
      </c>
      <c r="AU107" s="15" t="s">
        <v>76</v>
      </c>
    </row>
    <row r="108" spans="1:65" s="12" customFormat="1" ht="11.25">
      <c r="B108" s="174"/>
      <c r="C108" s="175"/>
      <c r="D108" s="176" t="s">
        <v>172</v>
      </c>
      <c r="E108" s="177" t="s">
        <v>35</v>
      </c>
      <c r="F108" s="178" t="s">
        <v>524</v>
      </c>
      <c r="G108" s="175"/>
      <c r="H108" s="179">
        <v>4.62</v>
      </c>
      <c r="I108" s="180"/>
      <c r="J108" s="175"/>
      <c r="K108" s="175"/>
      <c r="L108" s="181"/>
      <c r="M108" s="182"/>
      <c r="N108" s="183"/>
      <c r="O108" s="183"/>
      <c r="P108" s="183"/>
      <c r="Q108" s="183"/>
      <c r="R108" s="183"/>
      <c r="S108" s="183"/>
      <c r="T108" s="184"/>
      <c r="AT108" s="185" t="s">
        <v>172</v>
      </c>
      <c r="AU108" s="185" t="s">
        <v>76</v>
      </c>
      <c r="AV108" s="12" t="s">
        <v>85</v>
      </c>
      <c r="AW108" s="12" t="s">
        <v>37</v>
      </c>
      <c r="AX108" s="12" t="s">
        <v>83</v>
      </c>
      <c r="AY108" s="185" t="s">
        <v>169</v>
      </c>
    </row>
    <row r="109" spans="1:65" s="2" customFormat="1" ht="16.5" customHeight="1">
      <c r="A109" s="32"/>
      <c r="B109" s="33"/>
      <c r="C109" s="160" t="s">
        <v>222</v>
      </c>
      <c r="D109" s="160" t="s">
        <v>163</v>
      </c>
      <c r="E109" s="161" t="s">
        <v>360</v>
      </c>
      <c r="F109" s="162" t="s">
        <v>361</v>
      </c>
      <c r="G109" s="163" t="s">
        <v>362</v>
      </c>
      <c r="H109" s="164">
        <v>8</v>
      </c>
      <c r="I109" s="165"/>
      <c r="J109" s="166">
        <f>ROUND(I109*H109,2)</f>
        <v>0</v>
      </c>
      <c r="K109" s="162" t="s">
        <v>167</v>
      </c>
      <c r="L109" s="167"/>
      <c r="M109" s="168" t="s">
        <v>35</v>
      </c>
      <c r="N109" s="169" t="s">
        <v>47</v>
      </c>
      <c r="O109" s="62"/>
      <c r="P109" s="170">
        <f>O109*H109</f>
        <v>0</v>
      </c>
      <c r="Q109" s="170">
        <v>0</v>
      </c>
      <c r="R109" s="170">
        <f>Q109*H109</f>
        <v>0</v>
      </c>
      <c r="S109" s="170">
        <v>0</v>
      </c>
      <c r="T109" s="171">
        <f>S109*H109</f>
        <v>0</v>
      </c>
      <c r="U109" s="32"/>
      <c r="V109" s="32"/>
      <c r="W109" s="32"/>
      <c r="X109" s="32"/>
      <c r="Y109" s="32"/>
      <c r="Z109" s="32"/>
      <c r="AA109" s="32"/>
      <c r="AB109" s="32"/>
      <c r="AC109" s="32"/>
      <c r="AD109" s="32"/>
      <c r="AE109" s="32"/>
      <c r="AR109" s="172" t="s">
        <v>168</v>
      </c>
      <c r="AT109" s="172" t="s">
        <v>163</v>
      </c>
      <c r="AU109" s="172" t="s">
        <v>76</v>
      </c>
      <c r="AY109" s="15" t="s">
        <v>169</v>
      </c>
      <c r="BE109" s="173">
        <f>IF(N109="základní",J109,0)</f>
        <v>0</v>
      </c>
      <c r="BF109" s="173">
        <f>IF(N109="snížená",J109,0)</f>
        <v>0</v>
      </c>
      <c r="BG109" s="173">
        <f>IF(N109="zákl. přenesená",J109,0)</f>
        <v>0</v>
      </c>
      <c r="BH109" s="173">
        <f>IF(N109="sníž. přenesená",J109,0)</f>
        <v>0</v>
      </c>
      <c r="BI109" s="173">
        <f>IF(N109="nulová",J109,0)</f>
        <v>0</v>
      </c>
      <c r="BJ109" s="15" t="s">
        <v>83</v>
      </c>
      <c r="BK109" s="173">
        <f>ROUND(I109*H109,2)</f>
        <v>0</v>
      </c>
      <c r="BL109" s="15" t="s">
        <v>170</v>
      </c>
      <c r="BM109" s="172" t="s">
        <v>363</v>
      </c>
    </row>
    <row r="110" spans="1:65" s="12" customFormat="1" ht="11.25">
      <c r="B110" s="174"/>
      <c r="C110" s="175"/>
      <c r="D110" s="176" t="s">
        <v>172</v>
      </c>
      <c r="E110" s="177" t="s">
        <v>35</v>
      </c>
      <c r="F110" s="178" t="s">
        <v>364</v>
      </c>
      <c r="G110" s="175"/>
      <c r="H110" s="179">
        <v>8</v>
      </c>
      <c r="I110" s="180"/>
      <c r="J110" s="175"/>
      <c r="K110" s="175"/>
      <c r="L110" s="181"/>
      <c r="M110" s="182"/>
      <c r="N110" s="183"/>
      <c r="O110" s="183"/>
      <c r="P110" s="183"/>
      <c r="Q110" s="183"/>
      <c r="R110" s="183"/>
      <c r="S110" s="183"/>
      <c r="T110" s="184"/>
      <c r="AT110" s="185" t="s">
        <v>172</v>
      </c>
      <c r="AU110" s="185" t="s">
        <v>76</v>
      </c>
      <c r="AV110" s="12" t="s">
        <v>85</v>
      </c>
      <c r="AW110" s="12" t="s">
        <v>37</v>
      </c>
      <c r="AX110" s="12" t="s">
        <v>83</v>
      </c>
      <c r="AY110" s="185" t="s">
        <v>169</v>
      </c>
    </row>
    <row r="111" spans="1:65" s="2" customFormat="1" ht="16.5" customHeight="1">
      <c r="A111" s="32"/>
      <c r="B111" s="33"/>
      <c r="C111" s="160" t="s">
        <v>228</v>
      </c>
      <c r="D111" s="160" t="s">
        <v>163</v>
      </c>
      <c r="E111" s="161" t="s">
        <v>179</v>
      </c>
      <c r="F111" s="162" t="s">
        <v>180</v>
      </c>
      <c r="G111" s="163" t="s">
        <v>181</v>
      </c>
      <c r="H111" s="164">
        <v>54</v>
      </c>
      <c r="I111" s="165"/>
      <c r="J111" s="166">
        <f>ROUND(I111*H111,2)</f>
        <v>0</v>
      </c>
      <c r="K111" s="162" t="s">
        <v>167</v>
      </c>
      <c r="L111" s="167"/>
      <c r="M111" s="168" t="s">
        <v>35</v>
      </c>
      <c r="N111" s="169" t="s">
        <v>47</v>
      </c>
      <c r="O111" s="62"/>
      <c r="P111" s="170">
        <f>O111*H111</f>
        <v>0</v>
      </c>
      <c r="Q111" s="170">
        <v>1</v>
      </c>
      <c r="R111" s="170">
        <f>Q111*H111</f>
        <v>54</v>
      </c>
      <c r="S111" s="170">
        <v>0</v>
      </c>
      <c r="T111" s="171">
        <f>S111*H111</f>
        <v>0</v>
      </c>
      <c r="U111" s="32"/>
      <c r="V111" s="32"/>
      <c r="W111" s="32"/>
      <c r="X111" s="32"/>
      <c r="Y111" s="32"/>
      <c r="Z111" s="32"/>
      <c r="AA111" s="32"/>
      <c r="AB111" s="32"/>
      <c r="AC111" s="32"/>
      <c r="AD111" s="32"/>
      <c r="AE111" s="32"/>
      <c r="AR111" s="172" t="s">
        <v>168</v>
      </c>
      <c r="AT111" s="172" t="s">
        <v>163</v>
      </c>
      <c r="AU111" s="172" t="s">
        <v>76</v>
      </c>
      <c r="AY111" s="15" t="s">
        <v>169</v>
      </c>
      <c r="BE111" s="173">
        <f>IF(N111="základní",J111,0)</f>
        <v>0</v>
      </c>
      <c r="BF111" s="173">
        <f>IF(N111="snížená",J111,0)</f>
        <v>0</v>
      </c>
      <c r="BG111" s="173">
        <f>IF(N111="zákl. přenesená",J111,0)</f>
        <v>0</v>
      </c>
      <c r="BH111" s="173">
        <f>IF(N111="sníž. přenesená",J111,0)</f>
        <v>0</v>
      </c>
      <c r="BI111" s="173">
        <f>IF(N111="nulová",J111,0)</f>
        <v>0</v>
      </c>
      <c r="BJ111" s="15" t="s">
        <v>83</v>
      </c>
      <c r="BK111" s="173">
        <f>ROUND(I111*H111,2)</f>
        <v>0</v>
      </c>
      <c r="BL111" s="15" t="s">
        <v>170</v>
      </c>
      <c r="BM111" s="172" t="s">
        <v>365</v>
      </c>
    </row>
    <row r="112" spans="1:65" s="2" customFormat="1" ht="19.5">
      <c r="A112" s="32"/>
      <c r="B112" s="33"/>
      <c r="C112" s="34"/>
      <c r="D112" s="176" t="s">
        <v>183</v>
      </c>
      <c r="E112" s="34"/>
      <c r="F112" s="186" t="s">
        <v>366</v>
      </c>
      <c r="G112" s="34"/>
      <c r="H112" s="34"/>
      <c r="I112" s="187"/>
      <c r="J112" s="34"/>
      <c r="K112" s="34"/>
      <c r="L112" s="37"/>
      <c r="M112" s="188"/>
      <c r="N112" s="189"/>
      <c r="O112" s="62"/>
      <c r="P112" s="62"/>
      <c r="Q112" s="62"/>
      <c r="R112" s="62"/>
      <c r="S112" s="62"/>
      <c r="T112" s="63"/>
      <c r="U112" s="32"/>
      <c r="V112" s="32"/>
      <c r="W112" s="32"/>
      <c r="X112" s="32"/>
      <c r="Y112" s="32"/>
      <c r="Z112" s="32"/>
      <c r="AA112" s="32"/>
      <c r="AB112" s="32"/>
      <c r="AC112" s="32"/>
      <c r="AD112" s="32"/>
      <c r="AE112" s="32"/>
      <c r="AT112" s="15" t="s">
        <v>183</v>
      </c>
      <c r="AU112" s="15" t="s">
        <v>76</v>
      </c>
    </row>
    <row r="113" spans="1:65" s="12" customFormat="1" ht="11.25">
      <c r="B113" s="174"/>
      <c r="C113" s="175"/>
      <c r="D113" s="176" t="s">
        <v>172</v>
      </c>
      <c r="E113" s="177" t="s">
        <v>35</v>
      </c>
      <c r="F113" s="178" t="s">
        <v>367</v>
      </c>
      <c r="G113" s="175"/>
      <c r="H113" s="179">
        <v>54</v>
      </c>
      <c r="I113" s="180"/>
      <c r="J113" s="175"/>
      <c r="K113" s="175"/>
      <c r="L113" s="181"/>
      <c r="M113" s="182"/>
      <c r="N113" s="183"/>
      <c r="O113" s="183"/>
      <c r="P113" s="183"/>
      <c r="Q113" s="183"/>
      <c r="R113" s="183"/>
      <c r="S113" s="183"/>
      <c r="T113" s="184"/>
      <c r="AT113" s="185" t="s">
        <v>172</v>
      </c>
      <c r="AU113" s="185" t="s">
        <v>76</v>
      </c>
      <c r="AV113" s="12" t="s">
        <v>85</v>
      </c>
      <c r="AW113" s="12" t="s">
        <v>37</v>
      </c>
      <c r="AX113" s="12" t="s">
        <v>83</v>
      </c>
      <c r="AY113" s="185" t="s">
        <v>169</v>
      </c>
    </row>
    <row r="114" spans="1:65" s="13" customFormat="1" ht="25.9" customHeight="1">
      <c r="B114" s="190"/>
      <c r="C114" s="191"/>
      <c r="D114" s="192" t="s">
        <v>75</v>
      </c>
      <c r="E114" s="193" t="s">
        <v>186</v>
      </c>
      <c r="F114" s="193" t="s">
        <v>187</v>
      </c>
      <c r="G114" s="191"/>
      <c r="H114" s="191"/>
      <c r="I114" s="194"/>
      <c r="J114" s="195">
        <f>BK114</f>
        <v>0</v>
      </c>
      <c r="K114" s="191"/>
      <c r="L114" s="196"/>
      <c r="M114" s="197"/>
      <c r="N114" s="198"/>
      <c r="O114" s="198"/>
      <c r="P114" s="199">
        <f>P115</f>
        <v>0</v>
      </c>
      <c r="Q114" s="198"/>
      <c r="R114" s="199">
        <f>R115</f>
        <v>0</v>
      </c>
      <c r="S114" s="198"/>
      <c r="T114" s="200">
        <f>T115</f>
        <v>0</v>
      </c>
      <c r="AR114" s="201" t="s">
        <v>83</v>
      </c>
      <c r="AT114" s="202" t="s">
        <v>75</v>
      </c>
      <c r="AU114" s="202" t="s">
        <v>76</v>
      </c>
      <c r="AY114" s="201" t="s">
        <v>169</v>
      </c>
      <c r="BK114" s="203">
        <f>BK115</f>
        <v>0</v>
      </c>
    </row>
    <row r="115" spans="1:65" s="13" customFormat="1" ht="22.9" customHeight="1">
      <c r="B115" s="190"/>
      <c r="C115" s="191"/>
      <c r="D115" s="192" t="s">
        <v>75</v>
      </c>
      <c r="E115" s="204" t="s">
        <v>188</v>
      </c>
      <c r="F115" s="204" t="s">
        <v>189</v>
      </c>
      <c r="G115" s="191"/>
      <c r="H115" s="191"/>
      <c r="I115" s="194"/>
      <c r="J115" s="205">
        <f>BK115</f>
        <v>0</v>
      </c>
      <c r="K115" s="191"/>
      <c r="L115" s="196"/>
      <c r="M115" s="197"/>
      <c r="N115" s="198"/>
      <c r="O115" s="198"/>
      <c r="P115" s="199">
        <f>SUM(P116:P166)</f>
        <v>0</v>
      </c>
      <c r="Q115" s="198"/>
      <c r="R115" s="199">
        <f>SUM(R116:R166)</f>
        <v>0</v>
      </c>
      <c r="S115" s="198"/>
      <c r="T115" s="200">
        <f>SUM(T116:T166)</f>
        <v>0</v>
      </c>
      <c r="AR115" s="201" t="s">
        <v>83</v>
      </c>
      <c r="AT115" s="202" t="s">
        <v>75</v>
      </c>
      <c r="AU115" s="202" t="s">
        <v>83</v>
      </c>
      <c r="AY115" s="201" t="s">
        <v>169</v>
      </c>
      <c r="BK115" s="203">
        <f>SUM(BK116:BK166)</f>
        <v>0</v>
      </c>
    </row>
    <row r="116" spans="1:65" s="2" customFormat="1" ht="66.75" customHeight="1">
      <c r="A116" s="32"/>
      <c r="B116" s="33"/>
      <c r="C116" s="206" t="s">
        <v>234</v>
      </c>
      <c r="D116" s="206" t="s">
        <v>190</v>
      </c>
      <c r="E116" s="207" t="s">
        <v>368</v>
      </c>
      <c r="F116" s="208" t="s">
        <v>369</v>
      </c>
      <c r="G116" s="209" t="s">
        <v>198</v>
      </c>
      <c r="H116" s="210">
        <v>36</v>
      </c>
      <c r="I116" s="211"/>
      <c r="J116" s="212">
        <f>ROUND(I116*H116,2)</f>
        <v>0</v>
      </c>
      <c r="K116" s="208" t="s">
        <v>167</v>
      </c>
      <c r="L116" s="37"/>
      <c r="M116" s="213" t="s">
        <v>35</v>
      </c>
      <c r="N116" s="214" t="s">
        <v>47</v>
      </c>
      <c r="O116" s="62"/>
      <c r="P116" s="170">
        <f>O116*H116</f>
        <v>0</v>
      </c>
      <c r="Q116" s="170">
        <v>0</v>
      </c>
      <c r="R116" s="170">
        <f>Q116*H116</f>
        <v>0</v>
      </c>
      <c r="S116" s="170">
        <v>0</v>
      </c>
      <c r="T116" s="171">
        <f>S116*H116</f>
        <v>0</v>
      </c>
      <c r="U116" s="32"/>
      <c r="V116" s="32"/>
      <c r="W116" s="32"/>
      <c r="X116" s="32"/>
      <c r="Y116" s="32"/>
      <c r="Z116" s="32"/>
      <c r="AA116" s="32"/>
      <c r="AB116" s="32"/>
      <c r="AC116" s="32"/>
      <c r="AD116" s="32"/>
      <c r="AE116" s="32"/>
      <c r="AR116" s="172" t="s">
        <v>170</v>
      </c>
      <c r="AT116" s="172" t="s">
        <v>190</v>
      </c>
      <c r="AU116" s="172" t="s">
        <v>85</v>
      </c>
      <c r="AY116" s="15" t="s">
        <v>169</v>
      </c>
      <c r="BE116" s="173">
        <f>IF(N116="základní",J116,0)</f>
        <v>0</v>
      </c>
      <c r="BF116" s="173">
        <f>IF(N116="snížená",J116,0)</f>
        <v>0</v>
      </c>
      <c r="BG116" s="173">
        <f>IF(N116="zákl. přenesená",J116,0)</f>
        <v>0</v>
      </c>
      <c r="BH116" s="173">
        <f>IF(N116="sníž. přenesená",J116,0)</f>
        <v>0</v>
      </c>
      <c r="BI116" s="173">
        <f>IF(N116="nulová",J116,0)</f>
        <v>0</v>
      </c>
      <c r="BJ116" s="15" t="s">
        <v>83</v>
      </c>
      <c r="BK116" s="173">
        <f>ROUND(I116*H116,2)</f>
        <v>0</v>
      </c>
      <c r="BL116" s="15" t="s">
        <v>170</v>
      </c>
      <c r="BM116" s="172" t="s">
        <v>370</v>
      </c>
    </row>
    <row r="117" spans="1:65" s="12" customFormat="1" ht="11.25">
      <c r="B117" s="174"/>
      <c r="C117" s="175"/>
      <c r="D117" s="176" t="s">
        <v>172</v>
      </c>
      <c r="E117" s="177" t="s">
        <v>35</v>
      </c>
      <c r="F117" s="178" t="s">
        <v>371</v>
      </c>
      <c r="G117" s="175"/>
      <c r="H117" s="179">
        <v>36</v>
      </c>
      <c r="I117" s="180"/>
      <c r="J117" s="175"/>
      <c r="K117" s="175"/>
      <c r="L117" s="181"/>
      <c r="M117" s="182"/>
      <c r="N117" s="183"/>
      <c r="O117" s="183"/>
      <c r="P117" s="183"/>
      <c r="Q117" s="183"/>
      <c r="R117" s="183"/>
      <c r="S117" s="183"/>
      <c r="T117" s="184"/>
      <c r="AT117" s="185" t="s">
        <v>172</v>
      </c>
      <c r="AU117" s="185" t="s">
        <v>85</v>
      </c>
      <c r="AV117" s="12" t="s">
        <v>85</v>
      </c>
      <c r="AW117" s="12" t="s">
        <v>37</v>
      </c>
      <c r="AX117" s="12" t="s">
        <v>83</v>
      </c>
      <c r="AY117" s="185" t="s">
        <v>169</v>
      </c>
    </row>
    <row r="118" spans="1:65" s="2" customFormat="1" ht="36">
      <c r="A118" s="32"/>
      <c r="B118" s="33"/>
      <c r="C118" s="206" t="s">
        <v>241</v>
      </c>
      <c r="D118" s="206" t="s">
        <v>190</v>
      </c>
      <c r="E118" s="207" t="s">
        <v>196</v>
      </c>
      <c r="F118" s="208" t="s">
        <v>197</v>
      </c>
      <c r="G118" s="209" t="s">
        <v>198</v>
      </c>
      <c r="H118" s="210">
        <v>36</v>
      </c>
      <c r="I118" s="211"/>
      <c r="J118" s="212">
        <f>ROUND(I118*H118,2)</f>
        <v>0</v>
      </c>
      <c r="K118" s="208" t="s">
        <v>167</v>
      </c>
      <c r="L118" s="37"/>
      <c r="M118" s="213" t="s">
        <v>35</v>
      </c>
      <c r="N118" s="214" t="s">
        <v>47</v>
      </c>
      <c r="O118" s="62"/>
      <c r="P118" s="170">
        <f>O118*H118</f>
        <v>0</v>
      </c>
      <c r="Q118" s="170">
        <v>0</v>
      </c>
      <c r="R118" s="170">
        <f>Q118*H118</f>
        <v>0</v>
      </c>
      <c r="S118" s="170">
        <v>0</v>
      </c>
      <c r="T118" s="171">
        <f>S118*H118</f>
        <v>0</v>
      </c>
      <c r="U118" s="32"/>
      <c r="V118" s="32"/>
      <c r="W118" s="32"/>
      <c r="X118" s="32"/>
      <c r="Y118" s="32"/>
      <c r="Z118" s="32"/>
      <c r="AA118" s="32"/>
      <c r="AB118" s="32"/>
      <c r="AC118" s="32"/>
      <c r="AD118" s="32"/>
      <c r="AE118" s="32"/>
      <c r="AR118" s="172" t="s">
        <v>170</v>
      </c>
      <c r="AT118" s="172" t="s">
        <v>190</v>
      </c>
      <c r="AU118" s="172" t="s">
        <v>85</v>
      </c>
      <c r="AY118" s="15" t="s">
        <v>169</v>
      </c>
      <c r="BE118" s="173">
        <f>IF(N118="základní",J118,0)</f>
        <v>0</v>
      </c>
      <c r="BF118" s="173">
        <f>IF(N118="snížená",J118,0)</f>
        <v>0</v>
      </c>
      <c r="BG118" s="173">
        <f>IF(N118="zákl. přenesená",J118,0)</f>
        <v>0</v>
      </c>
      <c r="BH118" s="173">
        <f>IF(N118="sníž. přenesená",J118,0)</f>
        <v>0</v>
      </c>
      <c r="BI118" s="173">
        <f>IF(N118="nulová",J118,0)</f>
        <v>0</v>
      </c>
      <c r="BJ118" s="15" t="s">
        <v>83</v>
      </c>
      <c r="BK118" s="173">
        <f>ROUND(I118*H118,2)</f>
        <v>0</v>
      </c>
      <c r="BL118" s="15" t="s">
        <v>170</v>
      </c>
      <c r="BM118" s="172" t="s">
        <v>372</v>
      </c>
    </row>
    <row r="119" spans="1:65" s="12" customFormat="1" ht="11.25">
      <c r="B119" s="174"/>
      <c r="C119" s="175"/>
      <c r="D119" s="176" t="s">
        <v>172</v>
      </c>
      <c r="E119" s="177" t="s">
        <v>35</v>
      </c>
      <c r="F119" s="178" t="s">
        <v>371</v>
      </c>
      <c r="G119" s="175"/>
      <c r="H119" s="179">
        <v>36</v>
      </c>
      <c r="I119" s="180"/>
      <c r="J119" s="175"/>
      <c r="K119" s="175"/>
      <c r="L119" s="181"/>
      <c r="M119" s="182"/>
      <c r="N119" s="183"/>
      <c r="O119" s="183"/>
      <c r="P119" s="183"/>
      <c r="Q119" s="183"/>
      <c r="R119" s="183"/>
      <c r="S119" s="183"/>
      <c r="T119" s="184"/>
      <c r="AT119" s="185" t="s">
        <v>172</v>
      </c>
      <c r="AU119" s="185" t="s">
        <v>85</v>
      </c>
      <c r="AV119" s="12" t="s">
        <v>85</v>
      </c>
      <c r="AW119" s="12" t="s">
        <v>37</v>
      </c>
      <c r="AX119" s="12" t="s">
        <v>83</v>
      </c>
      <c r="AY119" s="185" t="s">
        <v>169</v>
      </c>
    </row>
    <row r="120" spans="1:65" s="2" customFormat="1" ht="33" customHeight="1">
      <c r="A120" s="32"/>
      <c r="B120" s="33"/>
      <c r="C120" s="206" t="s">
        <v>246</v>
      </c>
      <c r="D120" s="206" t="s">
        <v>190</v>
      </c>
      <c r="E120" s="207" t="s">
        <v>223</v>
      </c>
      <c r="F120" s="208" t="s">
        <v>224</v>
      </c>
      <c r="G120" s="209" t="s">
        <v>225</v>
      </c>
      <c r="H120" s="210">
        <v>0.15</v>
      </c>
      <c r="I120" s="211"/>
      <c r="J120" s="212">
        <f>ROUND(I120*H120,2)</f>
        <v>0</v>
      </c>
      <c r="K120" s="208" t="s">
        <v>167</v>
      </c>
      <c r="L120" s="37"/>
      <c r="M120" s="213" t="s">
        <v>35</v>
      </c>
      <c r="N120" s="214" t="s">
        <v>47</v>
      </c>
      <c r="O120" s="62"/>
      <c r="P120" s="170">
        <f>O120*H120</f>
        <v>0</v>
      </c>
      <c r="Q120" s="170">
        <v>0</v>
      </c>
      <c r="R120" s="170">
        <f>Q120*H120</f>
        <v>0</v>
      </c>
      <c r="S120" s="170">
        <v>0</v>
      </c>
      <c r="T120" s="171">
        <f>S120*H120</f>
        <v>0</v>
      </c>
      <c r="U120" s="32"/>
      <c r="V120" s="32"/>
      <c r="W120" s="32"/>
      <c r="X120" s="32"/>
      <c r="Y120" s="32"/>
      <c r="Z120" s="32"/>
      <c r="AA120" s="32"/>
      <c r="AB120" s="32"/>
      <c r="AC120" s="32"/>
      <c r="AD120" s="32"/>
      <c r="AE120" s="32"/>
      <c r="AR120" s="172" t="s">
        <v>170</v>
      </c>
      <c r="AT120" s="172" t="s">
        <v>190</v>
      </c>
      <c r="AU120" s="172" t="s">
        <v>85</v>
      </c>
      <c r="AY120" s="15" t="s">
        <v>169</v>
      </c>
      <c r="BE120" s="173">
        <f>IF(N120="základní",J120,0)</f>
        <v>0</v>
      </c>
      <c r="BF120" s="173">
        <f>IF(N120="snížená",J120,0)</f>
        <v>0</v>
      </c>
      <c r="BG120" s="173">
        <f>IF(N120="zákl. přenesená",J120,0)</f>
        <v>0</v>
      </c>
      <c r="BH120" s="173">
        <f>IF(N120="sníž. přenesená",J120,0)</f>
        <v>0</v>
      </c>
      <c r="BI120" s="173">
        <f>IF(N120="nulová",J120,0)</f>
        <v>0</v>
      </c>
      <c r="BJ120" s="15" t="s">
        <v>83</v>
      </c>
      <c r="BK120" s="173">
        <f>ROUND(I120*H120,2)</f>
        <v>0</v>
      </c>
      <c r="BL120" s="15" t="s">
        <v>170</v>
      </c>
      <c r="BM120" s="172" t="s">
        <v>373</v>
      </c>
    </row>
    <row r="121" spans="1:65" s="12" customFormat="1" ht="11.25">
      <c r="B121" s="174"/>
      <c r="C121" s="175"/>
      <c r="D121" s="176" t="s">
        <v>172</v>
      </c>
      <c r="E121" s="177" t="s">
        <v>35</v>
      </c>
      <c r="F121" s="178" t="s">
        <v>374</v>
      </c>
      <c r="G121" s="175"/>
      <c r="H121" s="179">
        <v>0.15</v>
      </c>
      <c r="I121" s="180"/>
      <c r="J121" s="175"/>
      <c r="K121" s="175"/>
      <c r="L121" s="181"/>
      <c r="M121" s="182"/>
      <c r="N121" s="183"/>
      <c r="O121" s="183"/>
      <c r="P121" s="183"/>
      <c r="Q121" s="183"/>
      <c r="R121" s="183"/>
      <c r="S121" s="183"/>
      <c r="T121" s="184"/>
      <c r="AT121" s="185" t="s">
        <v>172</v>
      </c>
      <c r="AU121" s="185" t="s">
        <v>85</v>
      </c>
      <c r="AV121" s="12" t="s">
        <v>85</v>
      </c>
      <c r="AW121" s="12" t="s">
        <v>37</v>
      </c>
      <c r="AX121" s="12" t="s">
        <v>83</v>
      </c>
      <c r="AY121" s="185" t="s">
        <v>169</v>
      </c>
    </row>
    <row r="122" spans="1:65" s="2" customFormat="1" ht="66.75" customHeight="1">
      <c r="A122" s="32"/>
      <c r="B122" s="33"/>
      <c r="C122" s="206" t="s">
        <v>8</v>
      </c>
      <c r="D122" s="206" t="s">
        <v>190</v>
      </c>
      <c r="E122" s="207" t="s">
        <v>375</v>
      </c>
      <c r="F122" s="208" t="s">
        <v>376</v>
      </c>
      <c r="G122" s="209" t="s">
        <v>166</v>
      </c>
      <c r="H122" s="210">
        <v>18</v>
      </c>
      <c r="I122" s="211"/>
      <c r="J122" s="212">
        <f>ROUND(I122*H122,2)</f>
        <v>0</v>
      </c>
      <c r="K122" s="208" t="s">
        <v>167</v>
      </c>
      <c r="L122" s="37"/>
      <c r="M122" s="213" t="s">
        <v>35</v>
      </c>
      <c r="N122" s="214" t="s">
        <v>47</v>
      </c>
      <c r="O122" s="62"/>
      <c r="P122" s="170">
        <f>O122*H122</f>
        <v>0</v>
      </c>
      <c r="Q122" s="170">
        <v>0</v>
      </c>
      <c r="R122" s="170">
        <f>Q122*H122</f>
        <v>0</v>
      </c>
      <c r="S122" s="170">
        <v>0</v>
      </c>
      <c r="T122" s="171">
        <f>S122*H122</f>
        <v>0</v>
      </c>
      <c r="U122" s="32"/>
      <c r="V122" s="32"/>
      <c r="W122" s="32"/>
      <c r="X122" s="32"/>
      <c r="Y122" s="32"/>
      <c r="Z122" s="32"/>
      <c r="AA122" s="32"/>
      <c r="AB122" s="32"/>
      <c r="AC122" s="32"/>
      <c r="AD122" s="32"/>
      <c r="AE122" s="32"/>
      <c r="AR122" s="172" t="s">
        <v>170</v>
      </c>
      <c r="AT122" s="172" t="s">
        <v>190</v>
      </c>
      <c r="AU122" s="172" t="s">
        <v>85</v>
      </c>
      <c r="AY122" s="15" t="s">
        <v>169</v>
      </c>
      <c r="BE122" s="173">
        <f>IF(N122="základní",J122,0)</f>
        <v>0</v>
      </c>
      <c r="BF122" s="173">
        <f>IF(N122="snížená",J122,0)</f>
        <v>0</v>
      </c>
      <c r="BG122" s="173">
        <f>IF(N122="zákl. přenesená",J122,0)</f>
        <v>0</v>
      </c>
      <c r="BH122" s="173">
        <f>IF(N122="sníž. přenesená",J122,0)</f>
        <v>0</v>
      </c>
      <c r="BI122" s="173">
        <f>IF(N122="nulová",J122,0)</f>
        <v>0</v>
      </c>
      <c r="BJ122" s="15" t="s">
        <v>83</v>
      </c>
      <c r="BK122" s="173">
        <f>ROUND(I122*H122,2)</f>
        <v>0</v>
      </c>
      <c r="BL122" s="15" t="s">
        <v>170</v>
      </c>
      <c r="BM122" s="172" t="s">
        <v>377</v>
      </c>
    </row>
    <row r="123" spans="1:65" s="12" customFormat="1" ht="11.25">
      <c r="B123" s="174"/>
      <c r="C123" s="175"/>
      <c r="D123" s="176" t="s">
        <v>172</v>
      </c>
      <c r="E123" s="177" t="s">
        <v>35</v>
      </c>
      <c r="F123" s="178" t="s">
        <v>525</v>
      </c>
      <c r="G123" s="175"/>
      <c r="H123" s="179">
        <v>18</v>
      </c>
      <c r="I123" s="180"/>
      <c r="J123" s="175"/>
      <c r="K123" s="175"/>
      <c r="L123" s="181"/>
      <c r="M123" s="182"/>
      <c r="N123" s="183"/>
      <c r="O123" s="183"/>
      <c r="P123" s="183"/>
      <c r="Q123" s="183"/>
      <c r="R123" s="183"/>
      <c r="S123" s="183"/>
      <c r="T123" s="184"/>
      <c r="AT123" s="185" t="s">
        <v>172</v>
      </c>
      <c r="AU123" s="185" t="s">
        <v>85</v>
      </c>
      <c r="AV123" s="12" t="s">
        <v>85</v>
      </c>
      <c r="AW123" s="12" t="s">
        <v>37</v>
      </c>
      <c r="AX123" s="12" t="s">
        <v>83</v>
      </c>
      <c r="AY123" s="185" t="s">
        <v>169</v>
      </c>
    </row>
    <row r="124" spans="1:65" s="2" customFormat="1" ht="55.5" customHeight="1">
      <c r="A124" s="32"/>
      <c r="B124" s="33"/>
      <c r="C124" s="206" t="s">
        <v>254</v>
      </c>
      <c r="D124" s="206" t="s">
        <v>190</v>
      </c>
      <c r="E124" s="207" t="s">
        <v>526</v>
      </c>
      <c r="F124" s="208" t="s">
        <v>527</v>
      </c>
      <c r="G124" s="209" t="s">
        <v>193</v>
      </c>
      <c r="H124" s="210">
        <v>75</v>
      </c>
      <c r="I124" s="211"/>
      <c r="J124" s="212">
        <f>ROUND(I124*H124,2)</f>
        <v>0</v>
      </c>
      <c r="K124" s="208" t="s">
        <v>167</v>
      </c>
      <c r="L124" s="37"/>
      <c r="M124" s="213" t="s">
        <v>35</v>
      </c>
      <c r="N124" s="214" t="s">
        <v>47</v>
      </c>
      <c r="O124" s="62"/>
      <c r="P124" s="170">
        <f>O124*H124</f>
        <v>0</v>
      </c>
      <c r="Q124" s="170">
        <v>0</v>
      </c>
      <c r="R124" s="170">
        <f>Q124*H124</f>
        <v>0</v>
      </c>
      <c r="S124" s="170">
        <v>0</v>
      </c>
      <c r="T124" s="171">
        <f>S124*H124</f>
        <v>0</v>
      </c>
      <c r="U124" s="32"/>
      <c r="V124" s="32"/>
      <c r="W124" s="32"/>
      <c r="X124" s="32"/>
      <c r="Y124" s="32"/>
      <c r="Z124" s="32"/>
      <c r="AA124" s="32"/>
      <c r="AB124" s="32"/>
      <c r="AC124" s="32"/>
      <c r="AD124" s="32"/>
      <c r="AE124" s="32"/>
      <c r="AR124" s="172" t="s">
        <v>170</v>
      </c>
      <c r="AT124" s="172" t="s">
        <v>190</v>
      </c>
      <c r="AU124" s="172" t="s">
        <v>85</v>
      </c>
      <c r="AY124" s="15" t="s">
        <v>169</v>
      </c>
      <c r="BE124" s="173">
        <f>IF(N124="základní",J124,0)</f>
        <v>0</v>
      </c>
      <c r="BF124" s="173">
        <f>IF(N124="snížená",J124,0)</f>
        <v>0</v>
      </c>
      <c r="BG124" s="173">
        <f>IF(N124="zákl. přenesená",J124,0)</f>
        <v>0</v>
      </c>
      <c r="BH124" s="173">
        <f>IF(N124="sníž. přenesená",J124,0)</f>
        <v>0</v>
      </c>
      <c r="BI124" s="173">
        <f>IF(N124="nulová",J124,0)</f>
        <v>0</v>
      </c>
      <c r="BJ124" s="15" t="s">
        <v>83</v>
      </c>
      <c r="BK124" s="173">
        <f>ROUND(I124*H124,2)</f>
        <v>0</v>
      </c>
      <c r="BL124" s="15" t="s">
        <v>170</v>
      </c>
      <c r="BM124" s="172" t="s">
        <v>528</v>
      </c>
    </row>
    <row r="125" spans="1:65" s="12" customFormat="1" ht="11.25">
      <c r="B125" s="174"/>
      <c r="C125" s="175"/>
      <c r="D125" s="176" t="s">
        <v>172</v>
      </c>
      <c r="E125" s="177" t="s">
        <v>35</v>
      </c>
      <c r="F125" s="178" t="s">
        <v>382</v>
      </c>
      <c r="G125" s="175"/>
      <c r="H125" s="179">
        <v>75</v>
      </c>
      <c r="I125" s="180"/>
      <c r="J125" s="175"/>
      <c r="K125" s="175"/>
      <c r="L125" s="181"/>
      <c r="M125" s="182"/>
      <c r="N125" s="183"/>
      <c r="O125" s="183"/>
      <c r="P125" s="183"/>
      <c r="Q125" s="183"/>
      <c r="R125" s="183"/>
      <c r="S125" s="183"/>
      <c r="T125" s="184"/>
      <c r="AT125" s="185" t="s">
        <v>172</v>
      </c>
      <c r="AU125" s="185" t="s">
        <v>85</v>
      </c>
      <c r="AV125" s="12" t="s">
        <v>85</v>
      </c>
      <c r="AW125" s="12" t="s">
        <v>37</v>
      </c>
      <c r="AX125" s="12" t="s">
        <v>83</v>
      </c>
      <c r="AY125" s="185" t="s">
        <v>169</v>
      </c>
    </row>
    <row r="126" spans="1:65" s="2" customFormat="1" ht="24">
      <c r="A126" s="32"/>
      <c r="B126" s="33"/>
      <c r="C126" s="206" t="s">
        <v>259</v>
      </c>
      <c r="D126" s="206" t="s">
        <v>190</v>
      </c>
      <c r="E126" s="207" t="s">
        <v>203</v>
      </c>
      <c r="F126" s="208" t="s">
        <v>204</v>
      </c>
      <c r="G126" s="209" t="s">
        <v>166</v>
      </c>
      <c r="H126" s="210">
        <v>4</v>
      </c>
      <c r="I126" s="211"/>
      <c r="J126" s="212">
        <f>ROUND(I126*H126,2)</f>
        <v>0</v>
      </c>
      <c r="K126" s="208" t="s">
        <v>167</v>
      </c>
      <c r="L126" s="37"/>
      <c r="M126" s="213" t="s">
        <v>35</v>
      </c>
      <c r="N126" s="214" t="s">
        <v>47</v>
      </c>
      <c r="O126" s="62"/>
      <c r="P126" s="170">
        <f>O126*H126</f>
        <v>0</v>
      </c>
      <c r="Q126" s="170">
        <v>0</v>
      </c>
      <c r="R126" s="170">
        <f>Q126*H126</f>
        <v>0</v>
      </c>
      <c r="S126" s="170">
        <v>0</v>
      </c>
      <c r="T126" s="171">
        <f>S126*H126</f>
        <v>0</v>
      </c>
      <c r="U126" s="32"/>
      <c r="V126" s="32"/>
      <c r="W126" s="32"/>
      <c r="X126" s="32"/>
      <c r="Y126" s="32"/>
      <c r="Z126" s="32"/>
      <c r="AA126" s="32"/>
      <c r="AB126" s="32"/>
      <c r="AC126" s="32"/>
      <c r="AD126" s="32"/>
      <c r="AE126" s="32"/>
      <c r="AR126" s="172" t="s">
        <v>170</v>
      </c>
      <c r="AT126" s="172" t="s">
        <v>190</v>
      </c>
      <c r="AU126" s="172" t="s">
        <v>85</v>
      </c>
      <c r="AY126" s="15" t="s">
        <v>169</v>
      </c>
      <c r="BE126" s="173">
        <f>IF(N126="základní",J126,0)</f>
        <v>0</v>
      </c>
      <c r="BF126" s="173">
        <f>IF(N126="snížená",J126,0)</f>
        <v>0</v>
      </c>
      <c r="BG126" s="173">
        <f>IF(N126="zákl. přenesená",J126,0)</f>
        <v>0</v>
      </c>
      <c r="BH126" s="173">
        <f>IF(N126="sníž. přenesená",J126,0)</f>
        <v>0</v>
      </c>
      <c r="BI126" s="173">
        <f>IF(N126="nulová",J126,0)</f>
        <v>0</v>
      </c>
      <c r="BJ126" s="15" t="s">
        <v>83</v>
      </c>
      <c r="BK126" s="173">
        <f>ROUND(I126*H126,2)</f>
        <v>0</v>
      </c>
      <c r="BL126" s="15" t="s">
        <v>170</v>
      </c>
      <c r="BM126" s="172" t="s">
        <v>529</v>
      </c>
    </row>
    <row r="127" spans="1:65" s="12" customFormat="1" ht="11.25">
      <c r="B127" s="174"/>
      <c r="C127" s="175"/>
      <c r="D127" s="176" t="s">
        <v>172</v>
      </c>
      <c r="E127" s="177" t="s">
        <v>35</v>
      </c>
      <c r="F127" s="178" t="s">
        <v>530</v>
      </c>
      <c r="G127" s="175"/>
      <c r="H127" s="179">
        <v>4</v>
      </c>
      <c r="I127" s="180"/>
      <c r="J127" s="175"/>
      <c r="K127" s="175"/>
      <c r="L127" s="181"/>
      <c r="M127" s="182"/>
      <c r="N127" s="183"/>
      <c r="O127" s="183"/>
      <c r="P127" s="183"/>
      <c r="Q127" s="183"/>
      <c r="R127" s="183"/>
      <c r="S127" s="183"/>
      <c r="T127" s="184"/>
      <c r="AT127" s="185" t="s">
        <v>172</v>
      </c>
      <c r="AU127" s="185" t="s">
        <v>85</v>
      </c>
      <c r="AV127" s="12" t="s">
        <v>85</v>
      </c>
      <c r="AW127" s="12" t="s">
        <v>37</v>
      </c>
      <c r="AX127" s="12" t="s">
        <v>83</v>
      </c>
      <c r="AY127" s="185" t="s">
        <v>169</v>
      </c>
    </row>
    <row r="128" spans="1:65" s="2" customFormat="1" ht="33" customHeight="1">
      <c r="A128" s="32"/>
      <c r="B128" s="33"/>
      <c r="C128" s="206" t="s">
        <v>263</v>
      </c>
      <c r="D128" s="206" t="s">
        <v>190</v>
      </c>
      <c r="E128" s="207" t="s">
        <v>386</v>
      </c>
      <c r="F128" s="208" t="s">
        <v>387</v>
      </c>
      <c r="G128" s="209" t="s">
        <v>193</v>
      </c>
      <c r="H128" s="210">
        <v>7.2</v>
      </c>
      <c r="I128" s="211"/>
      <c r="J128" s="212">
        <f>ROUND(I128*H128,2)</f>
        <v>0</v>
      </c>
      <c r="K128" s="208" t="s">
        <v>167</v>
      </c>
      <c r="L128" s="37"/>
      <c r="M128" s="213" t="s">
        <v>35</v>
      </c>
      <c r="N128" s="214" t="s">
        <v>47</v>
      </c>
      <c r="O128" s="62"/>
      <c r="P128" s="170">
        <f>O128*H128</f>
        <v>0</v>
      </c>
      <c r="Q128" s="170">
        <v>0</v>
      </c>
      <c r="R128" s="170">
        <f>Q128*H128</f>
        <v>0</v>
      </c>
      <c r="S128" s="170">
        <v>0</v>
      </c>
      <c r="T128" s="171">
        <f>S128*H128</f>
        <v>0</v>
      </c>
      <c r="U128" s="32"/>
      <c r="V128" s="32"/>
      <c r="W128" s="32"/>
      <c r="X128" s="32"/>
      <c r="Y128" s="32"/>
      <c r="Z128" s="32"/>
      <c r="AA128" s="32"/>
      <c r="AB128" s="32"/>
      <c r="AC128" s="32"/>
      <c r="AD128" s="32"/>
      <c r="AE128" s="32"/>
      <c r="AR128" s="172" t="s">
        <v>170</v>
      </c>
      <c r="AT128" s="172" t="s">
        <v>190</v>
      </c>
      <c r="AU128" s="172" t="s">
        <v>85</v>
      </c>
      <c r="AY128" s="15" t="s">
        <v>169</v>
      </c>
      <c r="BE128" s="173">
        <f>IF(N128="základní",J128,0)</f>
        <v>0</v>
      </c>
      <c r="BF128" s="173">
        <f>IF(N128="snížená",J128,0)</f>
        <v>0</v>
      </c>
      <c r="BG128" s="173">
        <f>IF(N128="zákl. přenesená",J128,0)</f>
        <v>0</v>
      </c>
      <c r="BH128" s="173">
        <f>IF(N128="sníž. přenesená",J128,0)</f>
        <v>0</v>
      </c>
      <c r="BI128" s="173">
        <f>IF(N128="nulová",J128,0)</f>
        <v>0</v>
      </c>
      <c r="BJ128" s="15" t="s">
        <v>83</v>
      </c>
      <c r="BK128" s="173">
        <f>ROUND(I128*H128,2)</f>
        <v>0</v>
      </c>
      <c r="BL128" s="15" t="s">
        <v>170</v>
      </c>
      <c r="BM128" s="172" t="s">
        <v>388</v>
      </c>
    </row>
    <row r="129" spans="1:65" s="2" customFormat="1" ht="19.5">
      <c r="A129" s="32"/>
      <c r="B129" s="33"/>
      <c r="C129" s="34"/>
      <c r="D129" s="176" t="s">
        <v>183</v>
      </c>
      <c r="E129" s="34"/>
      <c r="F129" s="186" t="s">
        <v>389</v>
      </c>
      <c r="G129" s="34"/>
      <c r="H129" s="34"/>
      <c r="I129" s="187"/>
      <c r="J129" s="34"/>
      <c r="K129" s="34"/>
      <c r="L129" s="37"/>
      <c r="M129" s="188"/>
      <c r="N129" s="189"/>
      <c r="O129" s="62"/>
      <c r="P129" s="62"/>
      <c r="Q129" s="62"/>
      <c r="R129" s="62"/>
      <c r="S129" s="62"/>
      <c r="T129" s="63"/>
      <c r="U129" s="32"/>
      <c r="V129" s="32"/>
      <c r="W129" s="32"/>
      <c r="X129" s="32"/>
      <c r="Y129" s="32"/>
      <c r="Z129" s="32"/>
      <c r="AA129" s="32"/>
      <c r="AB129" s="32"/>
      <c r="AC129" s="32"/>
      <c r="AD129" s="32"/>
      <c r="AE129" s="32"/>
      <c r="AT129" s="15" t="s">
        <v>183</v>
      </c>
      <c r="AU129" s="15" t="s">
        <v>85</v>
      </c>
    </row>
    <row r="130" spans="1:65" s="12" customFormat="1" ht="11.25">
      <c r="B130" s="174"/>
      <c r="C130" s="175"/>
      <c r="D130" s="176" t="s">
        <v>172</v>
      </c>
      <c r="E130" s="177" t="s">
        <v>35</v>
      </c>
      <c r="F130" s="178" t="s">
        <v>390</v>
      </c>
      <c r="G130" s="175"/>
      <c r="H130" s="179">
        <v>7.2</v>
      </c>
      <c r="I130" s="180"/>
      <c r="J130" s="175"/>
      <c r="K130" s="175"/>
      <c r="L130" s="181"/>
      <c r="M130" s="182"/>
      <c r="N130" s="183"/>
      <c r="O130" s="183"/>
      <c r="P130" s="183"/>
      <c r="Q130" s="183"/>
      <c r="R130" s="183"/>
      <c r="S130" s="183"/>
      <c r="T130" s="184"/>
      <c r="AT130" s="185" t="s">
        <v>172</v>
      </c>
      <c r="AU130" s="185" t="s">
        <v>85</v>
      </c>
      <c r="AV130" s="12" t="s">
        <v>85</v>
      </c>
      <c r="AW130" s="12" t="s">
        <v>37</v>
      </c>
      <c r="AX130" s="12" t="s">
        <v>83</v>
      </c>
      <c r="AY130" s="185" t="s">
        <v>169</v>
      </c>
    </row>
    <row r="131" spans="1:65" s="2" customFormat="1" ht="24">
      <c r="A131" s="32"/>
      <c r="B131" s="33"/>
      <c r="C131" s="206" t="s">
        <v>268</v>
      </c>
      <c r="D131" s="206" t="s">
        <v>190</v>
      </c>
      <c r="E131" s="207" t="s">
        <v>391</v>
      </c>
      <c r="F131" s="208" t="s">
        <v>392</v>
      </c>
      <c r="G131" s="209" t="s">
        <v>193</v>
      </c>
      <c r="H131" s="210">
        <v>7</v>
      </c>
      <c r="I131" s="211"/>
      <c r="J131" s="212">
        <f>ROUND(I131*H131,2)</f>
        <v>0</v>
      </c>
      <c r="K131" s="208" t="s">
        <v>167</v>
      </c>
      <c r="L131" s="37"/>
      <c r="M131" s="213" t="s">
        <v>35</v>
      </c>
      <c r="N131" s="214" t="s">
        <v>47</v>
      </c>
      <c r="O131" s="62"/>
      <c r="P131" s="170">
        <f>O131*H131</f>
        <v>0</v>
      </c>
      <c r="Q131" s="170">
        <v>0</v>
      </c>
      <c r="R131" s="170">
        <f>Q131*H131</f>
        <v>0</v>
      </c>
      <c r="S131" s="170">
        <v>0</v>
      </c>
      <c r="T131" s="171">
        <f>S131*H131</f>
        <v>0</v>
      </c>
      <c r="U131" s="32"/>
      <c r="V131" s="32"/>
      <c r="W131" s="32"/>
      <c r="X131" s="32"/>
      <c r="Y131" s="32"/>
      <c r="Z131" s="32"/>
      <c r="AA131" s="32"/>
      <c r="AB131" s="32"/>
      <c r="AC131" s="32"/>
      <c r="AD131" s="32"/>
      <c r="AE131" s="32"/>
      <c r="AR131" s="172" t="s">
        <v>170</v>
      </c>
      <c r="AT131" s="172" t="s">
        <v>190</v>
      </c>
      <c r="AU131" s="172" t="s">
        <v>85</v>
      </c>
      <c r="AY131" s="15" t="s">
        <v>169</v>
      </c>
      <c r="BE131" s="173">
        <f>IF(N131="základní",J131,0)</f>
        <v>0</v>
      </c>
      <c r="BF131" s="173">
        <f>IF(N131="snížená",J131,0)</f>
        <v>0</v>
      </c>
      <c r="BG131" s="173">
        <f>IF(N131="zákl. přenesená",J131,0)</f>
        <v>0</v>
      </c>
      <c r="BH131" s="173">
        <f>IF(N131="sníž. přenesená",J131,0)</f>
        <v>0</v>
      </c>
      <c r="BI131" s="173">
        <f>IF(N131="nulová",J131,0)</f>
        <v>0</v>
      </c>
      <c r="BJ131" s="15" t="s">
        <v>83</v>
      </c>
      <c r="BK131" s="173">
        <f>ROUND(I131*H131,2)</f>
        <v>0</v>
      </c>
      <c r="BL131" s="15" t="s">
        <v>170</v>
      </c>
      <c r="BM131" s="172" t="s">
        <v>393</v>
      </c>
    </row>
    <row r="132" spans="1:65" s="2" customFormat="1" ht="19.5">
      <c r="A132" s="32"/>
      <c r="B132" s="33"/>
      <c r="C132" s="34"/>
      <c r="D132" s="176" t="s">
        <v>183</v>
      </c>
      <c r="E132" s="34"/>
      <c r="F132" s="186" t="s">
        <v>531</v>
      </c>
      <c r="G132" s="34"/>
      <c r="H132" s="34"/>
      <c r="I132" s="187"/>
      <c r="J132" s="34"/>
      <c r="K132" s="34"/>
      <c r="L132" s="37"/>
      <c r="M132" s="188"/>
      <c r="N132" s="189"/>
      <c r="O132" s="62"/>
      <c r="P132" s="62"/>
      <c r="Q132" s="62"/>
      <c r="R132" s="62"/>
      <c r="S132" s="62"/>
      <c r="T132" s="63"/>
      <c r="U132" s="32"/>
      <c r="V132" s="32"/>
      <c r="W132" s="32"/>
      <c r="X132" s="32"/>
      <c r="Y132" s="32"/>
      <c r="Z132" s="32"/>
      <c r="AA132" s="32"/>
      <c r="AB132" s="32"/>
      <c r="AC132" s="32"/>
      <c r="AD132" s="32"/>
      <c r="AE132" s="32"/>
      <c r="AT132" s="15" t="s">
        <v>183</v>
      </c>
      <c r="AU132" s="15" t="s">
        <v>85</v>
      </c>
    </row>
    <row r="133" spans="1:65" s="12" customFormat="1" ht="11.25">
      <c r="B133" s="174"/>
      <c r="C133" s="175"/>
      <c r="D133" s="176" t="s">
        <v>172</v>
      </c>
      <c r="E133" s="177" t="s">
        <v>35</v>
      </c>
      <c r="F133" s="178" t="s">
        <v>395</v>
      </c>
      <c r="G133" s="175"/>
      <c r="H133" s="179">
        <v>7</v>
      </c>
      <c r="I133" s="180"/>
      <c r="J133" s="175"/>
      <c r="K133" s="175"/>
      <c r="L133" s="181"/>
      <c r="M133" s="182"/>
      <c r="N133" s="183"/>
      <c r="O133" s="183"/>
      <c r="P133" s="183"/>
      <c r="Q133" s="183"/>
      <c r="R133" s="183"/>
      <c r="S133" s="183"/>
      <c r="T133" s="184"/>
      <c r="AT133" s="185" t="s">
        <v>172</v>
      </c>
      <c r="AU133" s="185" t="s">
        <v>85</v>
      </c>
      <c r="AV133" s="12" t="s">
        <v>85</v>
      </c>
      <c r="AW133" s="12" t="s">
        <v>37</v>
      </c>
      <c r="AX133" s="12" t="s">
        <v>83</v>
      </c>
      <c r="AY133" s="185" t="s">
        <v>169</v>
      </c>
    </row>
    <row r="134" spans="1:65" s="2" customFormat="1" ht="33" customHeight="1">
      <c r="A134" s="32"/>
      <c r="B134" s="33"/>
      <c r="C134" s="206" t="s">
        <v>274</v>
      </c>
      <c r="D134" s="206" t="s">
        <v>190</v>
      </c>
      <c r="E134" s="207" t="s">
        <v>396</v>
      </c>
      <c r="F134" s="208" t="s">
        <v>397</v>
      </c>
      <c r="G134" s="209" t="s">
        <v>398</v>
      </c>
      <c r="H134" s="210">
        <v>56</v>
      </c>
      <c r="I134" s="211"/>
      <c r="J134" s="212">
        <f>ROUND(I134*H134,2)</f>
        <v>0</v>
      </c>
      <c r="K134" s="208" t="s">
        <v>167</v>
      </c>
      <c r="L134" s="37"/>
      <c r="M134" s="213" t="s">
        <v>35</v>
      </c>
      <c r="N134" s="214" t="s">
        <v>47</v>
      </c>
      <c r="O134" s="62"/>
      <c r="P134" s="170">
        <f>O134*H134</f>
        <v>0</v>
      </c>
      <c r="Q134" s="170">
        <v>0</v>
      </c>
      <c r="R134" s="170">
        <f>Q134*H134</f>
        <v>0</v>
      </c>
      <c r="S134" s="170">
        <v>0</v>
      </c>
      <c r="T134" s="171">
        <f>S134*H134</f>
        <v>0</v>
      </c>
      <c r="U134" s="32"/>
      <c r="V134" s="32"/>
      <c r="W134" s="32"/>
      <c r="X134" s="32"/>
      <c r="Y134" s="32"/>
      <c r="Z134" s="32"/>
      <c r="AA134" s="32"/>
      <c r="AB134" s="32"/>
      <c r="AC134" s="32"/>
      <c r="AD134" s="32"/>
      <c r="AE134" s="32"/>
      <c r="AR134" s="172" t="s">
        <v>170</v>
      </c>
      <c r="AT134" s="172" t="s">
        <v>190</v>
      </c>
      <c r="AU134" s="172" t="s">
        <v>85</v>
      </c>
      <c r="AY134" s="15" t="s">
        <v>169</v>
      </c>
      <c r="BE134" s="173">
        <f>IF(N134="základní",J134,0)</f>
        <v>0</v>
      </c>
      <c r="BF134" s="173">
        <f>IF(N134="snížená",J134,0)</f>
        <v>0</v>
      </c>
      <c r="BG134" s="173">
        <f>IF(N134="zákl. přenesená",J134,0)</f>
        <v>0</v>
      </c>
      <c r="BH134" s="173">
        <f>IF(N134="sníž. přenesená",J134,0)</f>
        <v>0</v>
      </c>
      <c r="BI134" s="173">
        <f>IF(N134="nulová",J134,0)</f>
        <v>0</v>
      </c>
      <c r="BJ134" s="15" t="s">
        <v>83</v>
      </c>
      <c r="BK134" s="173">
        <f>ROUND(I134*H134,2)</f>
        <v>0</v>
      </c>
      <c r="BL134" s="15" t="s">
        <v>170</v>
      </c>
      <c r="BM134" s="172" t="s">
        <v>399</v>
      </c>
    </row>
    <row r="135" spans="1:65" s="2" customFormat="1" ht="19.5">
      <c r="A135" s="32"/>
      <c r="B135" s="33"/>
      <c r="C135" s="34"/>
      <c r="D135" s="176" t="s">
        <v>183</v>
      </c>
      <c r="E135" s="34"/>
      <c r="F135" s="186" t="s">
        <v>531</v>
      </c>
      <c r="G135" s="34"/>
      <c r="H135" s="34"/>
      <c r="I135" s="187"/>
      <c r="J135" s="34"/>
      <c r="K135" s="34"/>
      <c r="L135" s="37"/>
      <c r="M135" s="188"/>
      <c r="N135" s="189"/>
      <c r="O135" s="62"/>
      <c r="P135" s="62"/>
      <c r="Q135" s="62"/>
      <c r="R135" s="62"/>
      <c r="S135" s="62"/>
      <c r="T135" s="63"/>
      <c r="U135" s="32"/>
      <c r="V135" s="32"/>
      <c r="W135" s="32"/>
      <c r="X135" s="32"/>
      <c r="Y135" s="32"/>
      <c r="Z135" s="32"/>
      <c r="AA135" s="32"/>
      <c r="AB135" s="32"/>
      <c r="AC135" s="32"/>
      <c r="AD135" s="32"/>
      <c r="AE135" s="32"/>
      <c r="AT135" s="15" t="s">
        <v>183</v>
      </c>
      <c r="AU135" s="15" t="s">
        <v>85</v>
      </c>
    </row>
    <row r="136" spans="1:65" s="12" customFormat="1" ht="11.25">
      <c r="B136" s="174"/>
      <c r="C136" s="175"/>
      <c r="D136" s="176" t="s">
        <v>172</v>
      </c>
      <c r="E136" s="177" t="s">
        <v>35</v>
      </c>
      <c r="F136" s="178" t="s">
        <v>532</v>
      </c>
      <c r="G136" s="175"/>
      <c r="H136" s="179">
        <v>56</v>
      </c>
      <c r="I136" s="180"/>
      <c r="J136" s="175"/>
      <c r="K136" s="175"/>
      <c r="L136" s="181"/>
      <c r="M136" s="182"/>
      <c r="N136" s="183"/>
      <c r="O136" s="183"/>
      <c r="P136" s="183"/>
      <c r="Q136" s="183"/>
      <c r="R136" s="183"/>
      <c r="S136" s="183"/>
      <c r="T136" s="184"/>
      <c r="AT136" s="185" t="s">
        <v>172</v>
      </c>
      <c r="AU136" s="185" t="s">
        <v>85</v>
      </c>
      <c r="AV136" s="12" t="s">
        <v>85</v>
      </c>
      <c r="AW136" s="12" t="s">
        <v>37</v>
      </c>
      <c r="AX136" s="12" t="s">
        <v>83</v>
      </c>
      <c r="AY136" s="185" t="s">
        <v>169</v>
      </c>
    </row>
    <row r="137" spans="1:65" s="2" customFormat="1" ht="44.25" customHeight="1">
      <c r="A137" s="32"/>
      <c r="B137" s="33"/>
      <c r="C137" s="206" t="s">
        <v>7</v>
      </c>
      <c r="D137" s="206" t="s">
        <v>190</v>
      </c>
      <c r="E137" s="207" t="s">
        <v>401</v>
      </c>
      <c r="F137" s="208" t="s">
        <v>402</v>
      </c>
      <c r="G137" s="209" t="s">
        <v>398</v>
      </c>
      <c r="H137" s="210">
        <v>42</v>
      </c>
      <c r="I137" s="211"/>
      <c r="J137" s="212">
        <f>ROUND(I137*H137,2)</f>
        <v>0</v>
      </c>
      <c r="K137" s="208" t="s">
        <v>167</v>
      </c>
      <c r="L137" s="37"/>
      <c r="M137" s="213" t="s">
        <v>35</v>
      </c>
      <c r="N137" s="214" t="s">
        <v>47</v>
      </c>
      <c r="O137" s="62"/>
      <c r="P137" s="170">
        <f>O137*H137</f>
        <v>0</v>
      </c>
      <c r="Q137" s="170">
        <v>0</v>
      </c>
      <c r="R137" s="170">
        <f>Q137*H137</f>
        <v>0</v>
      </c>
      <c r="S137" s="170">
        <v>0</v>
      </c>
      <c r="T137" s="171">
        <f>S137*H137</f>
        <v>0</v>
      </c>
      <c r="U137" s="32"/>
      <c r="V137" s="32"/>
      <c r="W137" s="32"/>
      <c r="X137" s="32"/>
      <c r="Y137" s="32"/>
      <c r="Z137" s="32"/>
      <c r="AA137" s="32"/>
      <c r="AB137" s="32"/>
      <c r="AC137" s="32"/>
      <c r="AD137" s="32"/>
      <c r="AE137" s="32"/>
      <c r="AR137" s="172" t="s">
        <v>170</v>
      </c>
      <c r="AT137" s="172" t="s">
        <v>190</v>
      </c>
      <c r="AU137" s="172" t="s">
        <v>85</v>
      </c>
      <c r="AY137" s="15" t="s">
        <v>169</v>
      </c>
      <c r="BE137" s="173">
        <f>IF(N137="základní",J137,0)</f>
        <v>0</v>
      </c>
      <c r="BF137" s="173">
        <f>IF(N137="snížená",J137,0)</f>
        <v>0</v>
      </c>
      <c r="BG137" s="173">
        <f>IF(N137="zákl. přenesená",J137,0)</f>
        <v>0</v>
      </c>
      <c r="BH137" s="173">
        <f>IF(N137="sníž. přenesená",J137,0)</f>
        <v>0</v>
      </c>
      <c r="BI137" s="173">
        <f>IF(N137="nulová",J137,0)</f>
        <v>0</v>
      </c>
      <c r="BJ137" s="15" t="s">
        <v>83</v>
      </c>
      <c r="BK137" s="173">
        <f>ROUND(I137*H137,2)</f>
        <v>0</v>
      </c>
      <c r="BL137" s="15" t="s">
        <v>170</v>
      </c>
      <c r="BM137" s="172" t="s">
        <v>403</v>
      </c>
    </row>
    <row r="138" spans="1:65" s="2" customFormat="1" ht="19.5">
      <c r="A138" s="32"/>
      <c r="B138" s="33"/>
      <c r="C138" s="34"/>
      <c r="D138" s="176" t="s">
        <v>183</v>
      </c>
      <c r="E138" s="34"/>
      <c r="F138" s="186" t="s">
        <v>531</v>
      </c>
      <c r="G138" s="34"/>
      <c r="H138" s="34"/>
      <c r="I138" s="187"/>
      <c r="J138" s="34"/>
      <c r="K138" s="34"/>
      <c r="L138" s="37"/>
      <c r="M138" s="188"/>
      <c r="N138" s="189"/>
      <c r="O138" s="62"/>
      <c r="P138" s="62"/>
      <c r="Q138" s="62"/>
      <c r="R138" s="62"/>
      <c r="S138" s="62"/>
      <c r="T138" s="63"/>
      <c r="U138" s="32"/>
      <c r="V138" s="32"/>
      <c r="W138" s="32"/>
      <c r="X138" s="32"/>
      <c r="Y138" s="32"/>
      <c r="Z138" s="32"/>
      <c r="AA138" s="32"/>
      <c r="AB138" s="32"/>
      <c r="AC138" s="32"/>
      <c r="AD138" s="32"/>
      <c r="AE138" s="32"/>
      <c r="AT138" s="15" t="s">
        <v>183</v>
      </c>
      <c r="AU138" s="15" t="s">
        <v>85</v>
      </c>
    </row>
    <row r="139" spans="1:65" s="12" customFormat="1" ht="11.25">
      <c r="B139" s="174"/>
      <c r="C139" s="175"/>
      <c r="D139" s="176" t="s">
        <v>172</v>
      </c>
      <c r="E139" s="177" t="s">
        <v>35</v>
      </c>
      <c r="F139" s="178" t="s">
        <v>533</v>
      </c>
      <c r="G139" s="175"/>
      <c r="H139" s="179">
        <v>42</v>
      </c>
      <c r="I139" s="180"/>
      <c r="J139" s="175"/>
      <c r="K139" s="175"/>
      <c r="L139" s="181"/>
      <c r="M139" s="182"/>
      <c r="N139" s="183"/>
      <c r="O139" s="183"/>
      <c r="P139" s="183"/>
      <c r="Q139" s="183"/>
      <c r="R139" s="183"/>
      <c r="S139" s="183"/>
      <c r="T139" s="184"/>
      <c r="AT139" s="185" t="s">
        <v>172</v>
      </c>
      <c r="AU139" s="185" t="s">
        <v>85</v>
      </c>
      <c r="AV139" s="12" t="s">
        <v>85</v>
      </c>
      <c r="AW139" s="12" t="s">
        <v>37</v>
      </c>
      <c r="AX139" s="12" t="s">
        <v>83</v>
      </c>
      <c r="AY139" s="185" t="s">
        <v>169</v>
      </c>
    </row>
    <row r="140" spans="1:65" s="2" customFormat="1" ht="36">
      <c r="A140" s="32"/>
      <c r="B140" s="33"/>
      <c r="C140" s="206" t="s">
        <v>285</v>
      </c>
      <c r="D140" s="206" t="s">
        <v>190</v>
      </c>
      <c r="E140" s="207" t="s">
        <v>405</v>
      </c>
      <c r="F140" s="208" t="s">
        <v>406</v>
      </c>
      <c r="G140" s="209" t="s">
        <v>198</v>
      </c>
      <c r="H140" s="210">
        <v>22</v>
      </c>
      <c r="I140" s="211"/>
      <c r="J140" s="212">
        <f>ROUND(I140*H140,2)</f>
        <v>0</v>
      </c>
      <c r="K140" s="208" t="s">
        <v>167</v>
      </c>
      <c r="L140" s="37"/>
      <c r="M140" s="213" t="s">
        <v>35</v>
      </c>
      <c r="N140" s="214" t="s">
        <v>47</v>
      </c>
      <c r="O140" s="62"/>
      <c r="P140" s="170">
        <f>O140*H140</f>
        <v>0</v>
      </c>
      <c r="Q140" s="170">
        <v>0</v>
      </c>
      <c r="R140" s="170">
        <f>Q140*H140</f>
        <v>0</v>
      </c>
      <c r="S140" s="170">
        <v>0</v>
      </c>
      <c r="T140" s="171">
        <f>S140*H140</f>
        <v>0</v>
      </c>
      <c r="U140" s="32"/>
      <c r="V140" s="32"/>
      <c r="W140" s="32"/>
      <c r="X140" s="32"/>
      <c r="Y140" s="32"/>
      <c r="Z140" s="32"/>
      <c r="AA140" s="32"/>
      <c r="AB140" s="32"/>
      <c r="AC140" s="32"/>
      <c r="AD140" s="32"/>
      <c r="AE140" s="32"/>
      <c r="AR140" s="172" t="s">
        <v>170</v>
      </c>
      <c r="AT140" s="172" t="s">
        <v>190</v>
      </c>
      <c r="AU140" s="172" t="s">
        <v>85</v>
      </c>
      <c r="AY140" s="15" t="s">
        <v>169</v>
      </c>
      <c r="BE140" s="173">
        <f>IF(N140="základní",J140,0)</f>
        <v>0</v>
      </c>
      <c r="BF140" s="173">
        <f>IF(N140="snížená",J140,0)</f>
        <v>0</v>
      </c>
      <c r="BG140" s="173">
        <f>IF(N140="zákl. přenesená",J140,0)</f>
        <v>0</v>
      </c>
      <c r="BH140" s="173">
        <f>IF(N140="sníž. přenesená",J140,0)</f>
        <v>0</v>
      </c>
      <c r="BI140" s="173">
        <f>IF(N140="nulová",J140,0)</f>
        <v>0</v>
      </c>
      <c r="BJ140" s="15" t="s">
        <v>83</v>
      </c>
      <c r="BK140" s="173">
        <f>ROUND(I140*H140,2)</f>
        <v>0</v>
      </c>
      <c r="BL140" s="15" t="s">
        <v>170</v>
      </c>
      <c r="BM140" s="172" t="s">
        <v>407</v>
      </c>
    </row>
    <row r="141" spans="1:65" s="2" customFormat="1" ht="19.5">
      <c r="A141" s="32"/>
      <c r="B141" s="33"/>
      <c r="C141" s="34"/>
      <c r="D141" s="176" t="s">
        <v>183</v>
      </c>
      <c r="E141" s="34"/>
      <c r="F141" s="186" t="s">
        <v>408</v>
      </c>
      <c r="G141" s="34"/>
      <c r="H141" s="34"/>
      <c r="I141" s="187"/>
      <c r="J141" s="34"/>
      <c r="K141" s="34"/>
      <c r="L141" s="37"/>
      <c r="M141" s="188"/>
      <c r="N141" s="189"/>
      <c r="O141" s="62"/>
      <c r="P141" s="62"/>
      <c r="Q141" s="62"/>
      <c r="R141" s="62"/>
      <c r="S141" s="62"/>
      <c r="T141" s="63"/>
      <c r="U141" s="32"/>
      <c r="V141" s="32"/>
      <c r="W141" s="32"/>
      <c r="X141" s="32"/>
      <c r="Y141" s="32"/>
      <c r="Z141" s="32"/>
      <c r="AA141" s="32"/>
      <c r="AB141" s="32"/>
      <c r="AC141" s="32"/>
      <c r="AD141" s="32"/>
      <c r="AE141" s="32"/>
      <c r="AT141" s="15" t="s">
        <v>183</v>
      </c>
      <c r="AU141" s="15" t="s">
        <v>85</v>
      </c>
    </row>
    <row r="142" spans="1:65" s="12" customFormat="1" ht="11.25">
      <c r="B142" s="174"/>
      <c r="C142" s="175"/>
      <c r="D142" s="176" t="s">
        <v>172</v>
      </c>
      <c r="E142" s="177" t="s">
        <v>35</v>
      </c>
      <c r="F142" s="178" t="s">
        <v>409</v>
      </c>
      <c r="G142" s="175"/>
      <c r="H142" s="179">
        <v>22</v>
      </c>
      <c r="I142" s="180"/>
      <c r="J142" s="175"/>
      <c r="K142" s="175"/>
      <c r="L142" s="181"/>
      <c r="M142" s="182"/>
      <c r="N142" s="183"/>
      <c r="O142" s="183"/>
      <c r="P142" s="183"/>
      <c r="Q142" s="183"/>
      <c r="R142" s="183"/>
      <c r="S142" s="183"/>
      <c r="T142" s="184"/>
      <c r="AT142" s="185" t="s">
        <v>172</v>
      </c>
      <c r="AU142" s="185" t="s">
        <v>85</v>
      </c>
      <c r="AV142" s="12" t="s">
        <v>85</v>
      </c>
      <c r="AW142" s="12" t="s">
        <v>37</v>
      </c>
      <c r="AX142" s="12" t="s">
        <v>83</v>
      </c>
      <c r="AY142" s="185" t="s">
        <v>169</v>
      </c>
    </row>
    <row r="143" spans="1:65" s="2" customFormat="1" ht="36">
      <c r="A143" s="32"/>
      <c r="B143" s="33"/>
      <c r="C143" s="206" t="s">
        <v>291</v>
      </c>
      <c r="D143" s="206" t="s">
        <v>190</v>
      </c>
      <c r="E143" s="207" t="s">
        <v>410</v>
      </c>
      <c r="F143" s="208" t="s">
        <v>411</v>
      </c>
      <c r="G143" s="209" t="s">
        <v>193</v>
      </c>
      <c r="H143" s="210">
        <v>9</v>
      </c>
      <c r="I143" s="211"/>
      <c r="J143" s="212">
        <f>ROUND(I143*H143,2)</f>
        <v>0</v>
      </c>
      <c r="K143" s="208" t="s">
        <v>167</v>
      </c>
      <c r="L143" s="37"/>
      <c r="M143" s="213" t="s">
        <v>35</v>
      </c>
      <c r="N143" s="214" t="s">
        <v>47</v>
      </c>
      <c r="O143" s="62"/>
      <c r="P143" s="170">
        <f>O143*H143</f>
        <v>0</v>
      </c>
      <c r="Q143" s="170">
        <v>0</v>
      </c>
      <c r="R143" s="170">
        <f>Q143*H143</f>
        <v>0</v>
      </c>
      <c r="S143" s="170">
        <v>0</v>
      </c>
      <c r="T143" s="171">
        <f>S143*H143</f>
        <v>0</v>
      </c>
      <c r="U143" s="32"/>
      <c r="V143" s="32"/>
      <c r="W143" s="32"/>
      <c r="X143" s="32"/>
      <c r="Y143" s="32"/>
      <c r="Z143" s="32"/>
      <c r="AA143" s="32"/>
      <c r="AB143" s="32"/>
      <c r="AC143" s="32"/>
      <c r="AD143" s="32"/>
      <c r="AE143" s="32"/>
      <c r="AR143" s="172" t="s">
        <v>170</v>
      </c>
      <c r="AT143" s="172" t="s">
        <v>190</v>
      </c>
      <c r="AU143" s="172" t="s">
        <v>85</v>
      </c>
      <c r="AY143" s="15" t="s">
        <v>169</v>
      </c>
      <c r="BE143" s="173">
        <f>IF(N143="základní",J143,0)</f>
        <v>0</v>
      </c>
      <c r="BF143" s="173">
        <f>IF(N143="snížená",J143,0)</f>
        <v>0</v>
      </c>
      <c r="BG143" s="173">
        <f>IF(N143="zákl. přenesená",J143,0)</f>
        <v>0</v>
      </c>
      <c r="BH143" s="173">
        <f>IF(N143="sníž. přenesená",J143,0)</f>
        <v>0</v>
      </c>
      <c r="BI143" s="173">
        <f>IF(N143="nulová",J143,0)</f>
        <v>0</v>
      </c>
      <c r="BJ143" s="15" t="s">
        <v>83</v>
      </c>
      <c r="BK143" s="173">
        <f>ROUND(I143*H143,2)</f>
        <v>0</v>
      </c>
      <c r="BL143" s="15" t="s">
        <v>170</v>
      </c>
      <c r="BM143" s="172" t="s">
        <v>412</v>
      </c>
    </row>
    <row r="144" spans="1:65" s="2" customFormat="1" ht="19.5">
      <c r="A144" s="32"/>
      <c r="B144" s="33"/>
      <c r="C144" s="34"/>
      <c r="D144" s="176" t="s">
        <v>183</v>
      </c>
      <c r="E144" s="34"/>
      <c r="F144" s="186" t="s">
        <v>531</v>
      </c>
      <c r="G144" s="34"/>
      <c r="H144" s="34"/>
      <c r="I144" s="187"/>
      <c r="J144" s="34"/>
      <c r="K144" s="34"/>
      <c r="L144" s="37"/>
      <c r="M144" s="188"/>
      <c r="N144" s="189"/>
      <c r="O144" s="62"/>
      <c r="P144" s="62"/>
      <c r="Q144" s="62"/>
      <c r="R144" s="62"/>
      <c r="S144" s="62"/>
      <c r="T144" s="63"/>
      <c r="U144" s="32"/>
      <c r="V144" s="32"/>
      <c r="W144" s="32"/>
      <c r="X144" s="32"/>
      <c r="Y144" s="32"/>
      <c r="Z144" s="32"/>
      <c r="AA144" s="32"/>
      <c r="AB144" s="32"/>
      <c r="AC144" s="32"/>
      <c r="AD144" s="32"/>
      <c r="AE144" s="32"/>
      <c r="AT144" s="15" t="s">
        <v>183</v>
      </c>
      <c r="AU144" s="15" t="s">
        <v>85</v>
      </c>
    </row>
    <row r="145" spans="1:65" s="12" customFormat="1" ht="11.25">
      <c r="B145" s="174"/>
      <c r="C145" s="175"/>
      <c r="D145" s="176" t="s">
        <v>172</v>
      </c>
      <c r="E145" s="177" t="s">
        <v>35</v>
      </c>
      <c r="F145" s="178" t="s">
        <v>413</v>
      </c>
      <c r="G145" s="175"/>
      <c r="H145" s="179">
        <v>9</v>
      </c>
      <c r="I145" s="180"/>
      <c r="J145" s="175"/>
      <c r="K145" s="175"/>
      <c r="L145" s="181"/>
      <c r="M145" s="182"/>
      <c r="N145" s="183"/>
      <c r="O145" s="183"/>
      <c r="P145" s="183"/>
      <c r="Q145" s="183"/>
      <c r="R145" s="183"/>
      <c r="S145" s="183"/>
      <c r="T145" s="184"/>
      <c r="AT145" s="185" t="s">
        <v>172</v>
      </c>
      <c r="AU145" s="185" t="s">
        <v>85</v>
      </c>
      <c r="AV145" s="12" t="s">
        <v>85</v>
      </c>
      <c r="AW145" s="12" t="s">
        <v>37</v>
      </c>
      <c r="AX145" s="12" t="s">
        <v>83</v>
      </c>
      <c r="AY145" s="185" t="s">
        <v>169</v>
      </c>
    </row>
    <row r="146" spans="1:65" s="2" customFormat="1" ht="24">
      <c r="A146" s="32"/>
      <c r="B146" s="33"/>
      <c r="C146" s="206" t="s">
        <v>297</v>
      </c>
      <c r="D146" s="206" t="s">
        <v>190</v>
      </c>
      <c r="E146" s="207" t="s">
        <v>414</v>
      </c>
      <c r="F146" s="208" t="s">
        <v>415</v>
      </c>
      <c r="G146" s="209" t="s">
        <v>166</v>
      </c>
      <c r="H146" s="210">
        <v>2</v>
      </c>
      <c r="I146" s="211"/>
      <c r="J146" s="212">
        <f>ROUND(I146*H146,2)</f>
        <v>0</v>
      </c>
      <c r="K146" s="208" t="s">
        <v>167</v>
      </c>
      <c r="L146" s="37"/>
      <c r="M146" s="213" t="s">
        <v>35</v>
      </c>
      <c r="N146" s="214" t="s">
        <v>47</v>
      </c>
      <c r="O146" s="62"/>
      <c r="P146" s="170">
        <f>O146*H146</f>
        <v>0</v>
      </c>
      <c r="Q146" s="170">
        <v>0</v>
      </c>
      <c r="R146" s="170">
        <f>Q146*H146</f>
        <v>0</v>
      </c>
      <c r="S146" s="170">
        <v>0</v>
      </c>
      <c r="T146" s="171">
        <f>S146*H146</f>
        <v>0</v>
      </c>
      <c r="U146" s="32"/>
      <c r="V146" s="32"/>
      <c r="W146" s="32"/>
      <c r="X146" s="32"/>
      <c r="Y146" s="32"/>
      <c r="Z146" s="32"/>
      <c r="AA146" s="32"/>
      <c r="AB146" s="32"/>
      <c r="AC146" s="32"/>
      <c r="AD146" s="32"/>
      <c r="AE146" s="32"/>
      <c r="AR146" s="172" t="s">
        <v>170</v>
      </c>
      <c r="AT146" s="172" t="s">
        <v>190</v>
      </c>
      <c r="AU146" s="172" t="s">
        <v>85</v>
      </c>
      <c r="AY146" s="15" t="s">
        <v>169</v>
      </c>
      <c r="BE146" s="173">
        <f>IF(N146="základní",J146,0)</f>
        <v>0</v>
      </c>
      <c r="BF146" s="173">
        <f>IF(N146="snížená",J146,0)</f>
        <v>0</v>
      </c>
      <c r="BG146" s="173">
        <f>IF(N146="zákl. přenesená",J146,0)</f>
        <v>0</v>
      </c>
      <c r="BH146" s="173">
        <f>IF(N146="sníž. přenesená",J146,0)</f>
        <v>0</v>
      </c>
      <c r="BI146" s="173">
        <f>IF(N146="nulová",J146,0)</f>
        <v>0</v>
      </c>
      <c r="BJ146" s="15" t="s">
        <v>83</v>
      </c>
      <c r="BK146" s="173">
        <f>ROUND(I146*H146,2)</f>
        <v>0</v>
      </c>
      <c r="BL146" s="15" t="s">
        <v>170</v>
      </c>
      <c r="BM146" s="172" t="s">
        <v>416</v>
      </c>
    </row>
    <row r="147" spans="1:65" s="2" customFormat="1" ht="19.5">
      <c r="A147" s="32"/>
      <c r="B147" s="33"/>
      <c r="C147" s="34"/>
      <c r="D147" s="176" t="s">
        <v>183</v>
      </c>
      <c r="E147" s="34"/>
      <c r="F147" s="186" t="s">
        <v>531</v>
      </c>
      <c r="G147" s="34"/>
      <c r="H147" s="34"/>
      <c r="I147" s="187"/>
      <c r="J147" s="34"/>
      <c r="K147" s="34"/>
      <c r="L147" s="37"/>
      <c r="M147" s="188"/>
      <c r="N147" s="189"/>
      <c r="O147" s="62"/>
      <c r="P147" s="62"/>
      <c r="Q147" s="62"/>
      <c r="R147" s="62"/>
      <c r="S147" s="62"/>
      <c r="T147" s="63"/>
      <c r="U147" s="32"/>
      <c r="V147" s="32"/>
      <c r="W147" s="32"/>
      <c r="X147" s="32"/>
      <c r="Y147" s="32"/>
      <c r="Z147" s="32"/>
      <c r="AA147" s="32"/>
      <c r="AB147" s="32"/>
      <c r="AC147" s="32"/>
      <c r="AD147" s="32"/>
      <c r="AE147" s="32"/>
      <c r="AT147" s="15" t="s">
        <v>183</v>
      </c>
      <c r="AU147" s="15" t="s">
        <v>85</v>
      </c>
    </row>
    <row r="148" spans="1:65" s="12" customFormat="1" ht="11.25">
      <c r="B148" s="174"/>
      <c r="C148" s="175"/>
      <c r="D148" s="176" t="s">
        <v>172</v>
      </c>
      <c r="E148" s="177" t="s">
        <v>35</v>
      </c>
      <c r="F148" s="178" t="s">
        <v>345</v>
      </c>
      <c r="G148" s="175"/>
      <c r="H148" s="179">
        <v>2</v>
      </c>
      <c r="I148" s="180"/>
      <c r="J148" s="175"/>
      <c r="K148" s="175"/>
      <c r="L148" s="181"/>
      <c r="M148" s="182"/>
      <c r="N148" s="183"/>
      <c r="O148" s="183"/>
      <c r="P148" s="183"/>
      <c r="Q148" s="183"/>
      <c r="R148" s="183"/>
      <c r="S148" s="183"/>
      <c r="T148" s="184"/>
      <c r="AT148" s="185" t="s">
        <v>172</v>
      </c>
      <c r="AU148" s="185" t="s">
        <v>85</v>
      </c>
      <c r="AV148" s="12" t="s">
        <v>85</v>
      </c>
      <c r="AW148" s="12" t="s">
        <v>37</v>
      </c>
      <c r="AX148" s="12" t="s">
        <v>83</v>
      </c>
      <c r="AY148" s="185" t="s">
        <v>169</v>
      </c>
    </row>
    <row r="149" spans="1:65" s="2" customFormat="1" ht="36">
      <c r="A149" s="32"/>
      <c r="B149" s="33"/>
      <c r="C149" s="206" t="s">
        <v>301</v>
      </c>
      <c r="D149" s="206" t="s">
        <v>190</v>
      </c>
      <c r="E149" s="207" t="s">
        <v>417</v>
      </c>
      <c r="F149" s="208" t="s">
        <v>418</v>
      </c>
      <c r="G149" s="209" t="s">
        <v>193</v>
      </c>
      <c r="H149" s="210">
        <v>21</v>
      </c>
      <c r="I149" s="211"/>
      <c r="J149" s="212">
        <f>ROUND(I149*H149,2)</f>
        <v>0</v>
      </c>
      <c r="K149" s="208" t="s">
        <v>167</v>
      </c>
      <c r="L149" s="37"/>
      <c r="M149" s="213" t="s">
        <v>35</v>
      </c>
      <c r="N149" s="214" t="s">
        <v>47</v>
      </c>
      <c r="O149" s="62"/>
      <c r="P149" s="170">
        <f>O149*H149</f>
        <v>0</v>
      </c>
      <c r="Q149" s="170">
        <v>0</v>
      </c>
      <c r="R149" s="170">
        <f>Q149*H149</f>
        <v>0</v>
      </c>
      <c r="S149" s="170">
        <v>0</v>
      </c>
      <c r="T149" s="171">
        <f>S149*H149</f>
        <v>0</v>
      </c>
      <c r="U149" s="32"/>
      <c r="V149" s="32"/>
      <c r="W149" s="32"/>
      <c r="X149" s="32"/>
      <c r="Y149" s="32"/>
      <c r="Z149" s="32"/>
      <c r="AA149" s="32"/>
      <c r="AB149" s="32"/>
      <c r="AC149" s="32"/>
      <c r="AD149" s="32"/>
      <c r="AE149" s="32"/>
      <c r="AR149" s="172" t="s">
        <v>170</v>
      </c>
      <c r="AT149" s="172" t="s">
        <v>190</v>
      </c>
      <c r="AU149" s="172" t="s">
        <v>85</v>
      </c>
      <c r="AY149" s="15" t="s">
        <v>169</v>
      </c>
      <c r="BE149" s="173">
        <f>IF(N149="základní",J149,0)</f>
        <v>0</v>
      </c>
      <c r="BF149" s="173">
        <f>IF(N149="snížená",J149,0)</f>
        <v>0</v>
      </c>
      <c r="BG149" s="173">
        <f>IF(N149="zákl. přenesená",J149,0)</f>
        <v>0</v>
      </c>
      <c r="BH149" s="173">
        <f>IF(N149="sníž. přenesená",J149,0)</f>
        <v>0</v>
      </c>
      <c r="BI149" s="173">
        <f>IF(N149="nulová",J149,0)</f>
        <v>0</v>
      </c>
      <c r="BJ149" s="15" t="s">
        <v>83</v>
      </c>
      <c r="BK149" s="173">
        <f>ROUND(I149*H149,2)</f>
        <v>0</v>
      </c>
      <c r="BL149" s="15" t="s">
        <v>170</v>
      </c>
      <c r="BM149" s="172" t="s">
        <v>419</v>
      </c>
    </row>
    <row r="150" spans="1:65" s="12" customFormat="1" ht="11.25">
      <c r="B150" s="174"/>
      <c r="C150" s="175"/>
      <c r="D150" s="176" t="s">
        <v>172</v>
      </c>
      <c r="E150" s="177" t="s">
        <v>35</v>
      </c>
      <c r="F150" s="178" t="s">
        <v>420</v>
      </c>
      <c r="G150" s="175"/>
      <c r="H150" s="179">
        <v>21</v>
      </c>
      <c r="I150" s="180"/>
      <c r="J150" s="175"/>
      <c r="K150" s="175"/>
      <c r="L150" s="181"/>
      <c r="M150" s="182"/>
      <c r="N150" s="183"/>
      <c r="O150" s="183"/>
      <c r="P150" s="183"/>
      <c r="Q150" s="183"/>
      <c r="R150" s="183"/>
      <c r="S150" s="183"/>
      <c r="T150" s="184"/>
      <c r="AT150" s="185" t="s">
        <v>172</v>
      </c>
      <c r="AU150" s="185" t="s">
        <v>85</v>
      </c>
      <c r="AV150" s="12" t="s">
        <v>85</v>
      </c>
      <c r="AW150" s="12" t="s">
        <v>37</v>
      </c>
      <c r="AX150" s="12" t="s">
        <v>83</v>
      </c>
      <c r="AY150" s="185" t="s">
        <v>169</v>
      </c>
    </row>
    <row r="151" spans="1:65" s="2" customFormat="1" ht="48">
      <c r="A151" s="32"/>
      <c r="B151" s="33"/>
      <c r="C151" s="206" t="s">
        <v>305</v>
      </c>
      <c r="D151" s="206" t="s">
        <v>190</v>
      </c>
      <c r="E151" s="207" t="s">
        <v>422</v>
      </c>
      <c r="F151" s="208" t="s">
        <v>423</v>
      </c>
      <c r="G151" s="209" t="s">
        <v>193</v>
      </c>
      <c r="H151" s="210">
        <v>275</v>
      </c>
      <c r="I151" s="211"/>
      <c r="J151" s="212">
        <f>ROUND(I151*H151,2)</f>
        <v>0</v>
      </c>
      <c r="K151" s="208" t="s">
        <v>167</v>
      </c>
      <c r="L151" s="37"/>
      <c r="M151" s="213" t="s">
        <v>35</v>
      </c>
      <c r="N151" s="214" t="s">
        <v>47</v>
      </c>
      <c r="O151" s="62"/>
      <c r="P151" s="170">
        <f>O151*H151</f>
        <v>0</v>
      </c>
      <c r="Q151" s="170">
        <v>0</v>
      </c>
      <c r="R151" s="170">
        <f>Q151*H151</f>
        <v>0</v>
      </c>
      <c r="S151" s="170">
        <v>0</v>
      </c>
      <c r="T151" s="171">
        <f>S151*H151</f>
        <v>0</v>
      </c>
      <c r="U151" s="32"/>
      <c r="V151" s="32"/>
      <c r="W151" s="32"/>
      <c r="X151" s="32"/>
      <c r="Y151" s="32"/>
      <c r="Z151" s="32"/>
      <c r="AA151" s="32"/>
      <c r="AB151" s="32"/>
      <c r="AC151" s="32"/>
      <c r="AD151" s="32"/>
      <c r="AE151" s="32"/>
      <c r="AR151" s="172" t="s">
        <v>170</v>
      </c>
      <c r="AT151" s="172" t="s">
        <v>190</v>
      </c>
      <c r="AU151" s="172" t="s">
        <v>85</v>
      </c>
      <c r="AY151" s="15" t="s">
        <v>169</v>
      </c>
      <c r="BE151" s="173">
        <f>IF(N151="základní",J151,0)</f>
        <v>0</v>
      </c>
      <c r="BF151" s="173">
        <f>IF(N151="snížená",J151,0)</f>
        <v>0</v>
      </c>
      <c r="BG151" s="173">
        <f>IF(N151="zákl. přenesená",J151,0)</f>
        <v>0</v>
      </c>
      <c r="BH151" s="173">
        <f>IF(N151="sníž. přenesená",J151,0)</f>
        <v>0</v>
      </c>
      <c r="BI151" s="173">
        <f>IF(N151="nulová",J151,0)</f>
        <v>0</v>
      </c>
      <c r="BJ151" s="15" t="s">
        <v>83</v>
      </c>
      <c r="BK151" s="173">
        <f>ROUND(I151*H151,2)</f>
        <v>0</v>
      </c>
      <c r="BL151" s="15" t="s">
        <v>170</v>
      </c>
      <c r="BM151" s="172" t="s">
        <v>424</v>
      </c>
    </row>
    <row r="152" spans="1:65" s="12" customFormat="1" ht="11.25">
      <c r="B152" s="174"/>
      <c r="C152" s="175"/>
      <c r="D152" s="176" t="s">
        <v>172</v>
      </c>
      <c r="E152" s="177" t="s">
        <v>35</v>
      </c>
      <c r="F152" s="178" t="s">
        <v>425</v>
      </c>
      <c r="G152" s="175"/>
      <c r="H152" s="179">
        <v>275</v>
      </c>
      <c r="I152" s="180"/>
      <c r="J152" s="175"/>
      <c r="K152" s="175"/>
      <c r="L152" s="181"/>
      <c r="M152" s="182"/>
      <c r="N152" s="183"/>
      <c r="O152" s="183"/>
      <c r="P152" s="183"/>
      <c r="Q152" s="183"/>
      <c r="R152" s="183"/>
      <c r="S152" s="183"/>
      <c r="T152" s="184"/>
      <c r="AT152" s="185" t="s">
        <v>172</v>
      </c>
      <c r="AU152" s="185" t="s">
        <v>85</v>
      </c>
      <c r="AV152" s="12" t="s">
        <v>85</v>
      </c>
      <c r="AW152" s="12" t="s">
        <v>37</v>
      </c>
      <c r="AX152" s="12" t="s">
        <v>83</v>
      </c>
      <c r="AY152" s="185" t="s">
        <v>169</v>
      </c>
    </row>
    <row r="153" spans="1:65" s="2" customFormat="1" ht="48">
      <c r="A153" s="32"/>
      <c r="B153" s="33"/>
      <c r="C153" s="206" t="s">
        <v>421</v>
      </c>
      <c r="D153" s="206" t="s">
        <v>190</v>
      </c>
      <c r="E153" s="207" t="s">
        <v>427</v>
      </c>
      <c r="F153" s="208" t="s">
        <v>428</v>
      </c>
      <c r="G153" s="209" t="s">
        <v>193</v>
      </c>
      <c r="H153" s="210">
        <v>275</v>
      </c>
      <c r="I153" s="211"/>
      <c r="J153" s="212">
        <f>ROUND(I153*H153,2)</f>
        <v>0</v>
      </c>
      <c r="K153" s="208" t="s">
        <v>167</v>
      </c>
      <c r="L153" s="37"/>
      <c r="M153" s="213" t="s">
        <v>35</v>
      </c>
      <c r="N153" s="214" t="s">
        <v>47</v>
      </c>
      <c r="O153" s="62"/>
      <c r="P153" s="170">
        <f>O153*H153</f>
        <v>0</v>
      </c>
      <c r="Q153" s="170">
        <v>0</v>
      </c>
      <c r="R153" s="170">
        <f>Q153*H153</f>
        <v>0</v>
      </c>
      <c r="S153" s="170">
        <v>0</v>
      </c>
      <c r="T153" s="171">
        <f>S153*H153</f>
        <v>0</v>
      </c>
      <c r="U153" s="32"/>
      <c r="V153" s="32"/>
      <c r="W153" s="32"/>
      <c r="X153" s="32"/>
      <c r="Y153" s="32"/>
      <c r="Z153" s="32"/>
      <c r="AA153" s="32"/>
      <c r="AB153" s="32"/>
      <c r="AC153" s="32"/>
      <c r="AD153" s="32"/>
      <c r="AE153" s="32"/>
      <c r="AR153" s="172" t="s">
        <v>170</v>
      </c>
      <c r="AT153" s="172" t="s">
        <v>190</v>
      </c>
      <c r="AU153" s="172" t="s">
        <v>85</v>
      </c>
      <c r="AY153" s="15" t="s">
        <v>169</v>
      </c>
      <c r="BE153" s="173">
        <f>IF(N153="základní",J153,0)</f>
        <v>0</v>
      </c>
      <c r="BF153" s="173">
        <f>IF(N153="snížená",J153,0)</f>
        <v>0</v>
      </c>
      <c r="BG153" s="173">
        <f>IF(N153="zákl. přenesená",J153,0)</f>
        <v>0</v>
      </c>
      <c r="BH153" s="173">
        <f>IF(N153="sníž. přenesená",J153,0)</f>
        <v>0</v>
      </c>
      <c r="BI153" s="173">
        <f>IF(N153="nulová",J153,0)</f>
        <v>0</v>
      </c>
      <c r="BJ153" s="15" t="s">
        <v>83</v>
      </c>
      <c r="BK153" s="173">
        <f>ROUND(I153*H153,2)</f>
        <v>0</v>
      </c>
      <c r="BL153" s="15" t="s">
        <v>170</v>
      </c>
      <c r="BM153" s="172" t="s">
        <v>429</v>
      </c>
    </row>
    <row r="154" spans="1:65" s="12" customFormat="1" ht="11.25">
      <c r="B154" s="174"/>
      <c r="C154" s="175"/>
      <c r="D154" s="176" t="s">
        <v>172</v>
      </c>
      <c r="E154" s="177" t="s">
        <v>35</v>
      </c>
      <c r="F154" s="178" t="s">
        <v>425</v>
      </c>
      <c r="G154" s="175"/>
      <c r="H154" s="179">
        <v>275</v>
      </c>
      <c r="I154" s="180"/>
      <c r="J154" s="175"/>
      <c r="K154" s="175"/>
      <c r="L154" s="181"/>
      <c r="M154" s="182"/>
      <c r="N154" s="183"/>
      <c r="O154" s="183"/>
      <c r="P154" s="183"/>
      <c r="Q154" s="183"/>
      <c r="R154" s="183"/>
      <c r="S154" s="183"/>
      <c r="T154" s="184"/>
      <c r="AT154" s="185" t="s">
        <v>172</v>
      </c>
      <c r="AU154" s="185" t="s">
        <v>85</v>
      </c>
      <c r="AV154" s="12" t="s">
        <v>85</v>
      </c>
      <c r="AW154" s="12" t="s">
        <v>37</v>
      </c>
      <c r="AX154" s="12" t="s">
        <v>83</v>
      </c>
      <c r="AY154" s="185" t="s">
        <v>169</v>
      </c>
    </row>
    <row r="155" spans="1:65" s="2" customFormat="1" ht="55.5" customHeight="1">
      <c r="A155" s="32"/>
      <c r="B155" s="33"/>
      <c r="C155" s="206" t="s">
        <v>426</v>
      </c>
      <c r="D155" s="206" t="s">
        <v>190</v>
      </c>
      <c r="E155" s="207" t="s">
        <v>216</v>
      </c>
      <c r="F155" s="208" t="s">
        <v>217</v>
      </c>
      <c r="G155" s="209" t="s">
        <v>218</v>
      </c>
      <c r="H155" s="210">
        <v>4</v>
      </c>
      <c r="I155" s="211"/>
      <c r="J155" s="212">
        <f>ROUND(I155*H155,2)</f>
        <v>0</v>
      </c>
      <c r="K155" s="208" t="s">
        <v>167</v>
      </c>
      <c r="L155" s="37"/>
      <c r="M155" s="213" t="s">
        <v>35</v>
      </c>
      <c r="N155" s="214" t="s">
        <v>47</v>
      </c>
      <c r="O155" s="62"/>
      <c r="P155" s="170">
        <f>O155*H155</f>
        <v>0</v>
      </c>
      <c r="Q155" s="170">
        <v>0</v>
      </c>
      <c r="R155" s="170">
        <f>Q155*H155</f>
        <v>0</v>
      </c>
      <c r="S155" s="170">
        <v>0</v>
      </c>
      <c r="T155" s="171">
        <f>S155*H155</f>
        <v>0</v>
      </c>
      <c r="U155" s="32"/>
      <c r="V155" s="32"/>
      <c r="W155" s="32"/>
      <c r="X155" s="32"/>
      <c r="Y155" s="32"/>
      <c r="Z155" s="32"/>
      <c r="AA155" s="32"/>
      <c r="AB155" s="32"/>
      <c r="AC155" s="32"/>
      <c r="AD155" s="32"/>
      <c r="AE155" s="32"/>
      <c r="AR155" s="172" t="s">
        <v>170</v>
      </c>
      <c r="AT155" s="172" t="s">
        <v>190</v>
      </c>
      <c r="AU155" s="172" t="s">
        <v>85</v>
      </c>
      <c r="AY155" s="15" t="s">
        <v>169</v>
      </c>
      <c r="BE155" s="173">
        <f>IF(N155="základní",J155,0)</f>
        <v>0</v>
      </c>
      <c r="BF155" s="173">
        <f>IF(N155="snížená",J155,0)</f>
        <v>0</v>
      </c>
      <c r="BG155" s="173">
        <f>IF(N155="zákl. přenesená",J155,0)</f>
        <v>0</v>
      </c>
      <c r="BH155" s="173">
        <f>IF(N155="sníž. přenesená",J155,0)</f>
        <v>0</v>
      </c>
      <c r="BI155" s="173">
        <f>IF(N155="nulová",J155,0)</f>
        <v>0</v>
      </c>
      <c r="BJ155" s="15" t="s">
        <v>83</v>
      </c>
      <c r="BK155" s="173">
        <f>ROUND(I155*H155,2)</f>
        <v>0</v>
      </c>
      <c r="BL155" s="15" t="s">
        <v>170</v>
      </c>
      <c r="BM155" s="172" t="s">
        <v>534</v>
      </c>
    </row>
    <row r="156" spans="1:65" s="2" customFormat="1" ht="29.25">
      <c r="A156" s="32"/>
      <c r="B156" s="33"/>
      <c r="C156" s="34"/>
      <c r="D156" s="176" t="s">
        <v>183</v>
      </c>
      <c r="E156" s="34"/>
      <c r="F156" s="186" t="s">
        <v>535</v>
      </c>
      <c r="G156" s="34"/>
      <c r="H156" s="34"/>
      <c r="I156" s="187"/>
      <c r="J156" s="34"/>
      <c r="K156" s="34"/>
      <c r="L156" s="37"/>
      <c r="M156" s="188"/>
      <c r="N156" s="189"/>
      <c r="O156" s="62"/>
      <c r="P156" s="62"/>
      <c r="Q156" s="62"/>
      <c r="R156" s="62"/>
      <c r="S156" s="62"/>
      <c r="T156" s="63"/>
      <c r="U156" s="32"/>
      <c r="V156" s="32"/>
      <c r="W156" s="32"/>
      <c r="X156" s="32"/>
      <c r="Y156" s="32"/>
      <c r="Z156" s="32"/>
      <c r="AA156" s="32"/>
      <c r="AB156" s="32"/>
      <c r="AC156" s="32"/>
      <c r="AD156" s="32"/>
      <c r="AE156" s="32"/>
      <c r="AT156" s="15" t="s">
        <v>183</v>
      </c>
      <c r="AU156" s="15" t="s">
        <v>85</v>
      </c>
    </row>
    <row r="157" spans="1:65" s="12" customFormat="1" ht="11.25">
      <c r="B157" s="174"/>
      <c r="C157" s="175"/>
      <c r="D157" s="176" t="s">
        <v>172</v>
      </c>
      <c r="E157" s="177" t="s">
        <v>35</v>
      </c>
      <c r="F157" s="178" t="s">
        <v>245</v>
      </c>
      <c r="G157" s="175"/>
      <c r="H157" s="179">
        <v>4</v>
      </c>
      <c r="I157" s="180"/>
      <c r="J157" s="175"/>
      <c r="K157" s="175"/>
      <c r="L157" s="181"/>
      <c r="M157" s="182"/>
      <c r="N157" s="183"/>
      <c r="O157" s="183"/>
      <c r="P157" s="183"/>
      <c r="Q157" s="183"/>
      <c r="R157" s="183"/>
      <c r="S157" s="183"/>
      <c r="T157" s="184"/>
      <c r="AT157" s="185" t="s">
        <v>172</v>
      </c>
      <c r="AU157" s="185" t="s">
        <v>85</v>
      </c>
      <c r="AV157" s="12" t="s">
        <v>85</v>
      </c>
      <c r="AW157" s="12" t="s">
        <v>37</v>
      </c>
      <c r="AX157" s="12" t="s">
        <v>83</v>
      </c>
      <c r="AY157" s="185" t="s">
        <v>169</v>
      </c>
    </row>
    <row r="158" spans="1:65" s="2" customFormat="1" ht="60">
      <c r="A158" s="32"/>
      <c r="B158" s="33"/>
      <c r="C158" s="206" t="s">
        <v>430</v>
      </c>
      <c r="D158" s="206" t="s">
        <v>190</v>
      </c>
      <c r="E158" s="207" t="s">
        <v>229</v>
      </c>
      <c r="F158" s="208" t="s">
        <v>230</v>
      </c>
      <c r="G158" s="209" t="s">
        <v>225</v>
      </c>
      <c r="H158" s="210">
        <v>0.15</v>
      </c>
      <c r="I158" s="211"/>
      <c r="J158" s="212">
        <f>ROUND(I158*H158,2)</f>
        <v>0</v>
      </c>
      <c r="K158" s="208" t="s">
        <v>167</v>
      </c>
      <c r="L158" s="37"/>
      <c r="M158" s="213" t="s">
        <v>35</v>
      </c>
      <c r="N158" s="214" t="s">
        <v>47</v>
      </c>
      <c r="O158" s="62"/>
      <c r="P158" s="170">
        <f>O158*H158</f>
        <v>0</v>
      </c>
      <c r="Q158" s="170">
        <v>0</v>
      </c>
      <c r="R158" s="170">
        <f>Q158*H158</f>
        <v>0</v>
      </c>
      <c r="S158" s="170">
        <v>0</v>
      </c>
      <c r="T158" s="171">
        <f>S158*H158</f>
        <v>0</v>
      </c>
      <c r="U158" s="32"/>
      <c r="V158" s="32"/>
      <c r="W158" s="32"/>
      <c r="X158" s="32"/>
      <c r="Y158" s="32"/>
      <c r="Z158" s="32"/>
      <c r="AA158" s="32"/>
      <c r="AB158" s="32"/>
      <c r="AC158" s="32"/>
      <c r="AD158" s="32"/>
      <c r="AE158" s="32"/>
      <c r="AR158" s="172" t="s">
        <v>170</v>
      </c>
      <c r="AT158" s="172" t="s">
        <v>190</v>
      </c>
      <c r="AU158" s="172" t="s">
        <v>85</v>
      </c>
      <c r="AY158" s="15" t="s">
        <v>169</v>
      </c>
      <c r="BE158" s="173">
        <f>IF(N158="základní",J158,0)</f>
        <v>0</v>
      </c>
      <c r="BF158" s="173">
        <f>IF(N158="snížená",J158,0)</f>
        <v>0</v>
      </c>
      <c r="BG158" s="173">
        <f>IF(N158="zákl. přenesená",J158,0)</f>
        <v>0</v>
      </c>
      <c r="BH158" s="173">
        <f>IF(N158="sníž. přenesená",J158,0)</f>
        <v>0</v>
      </c>
      <c r="BI158" s="173">
        <f>IF(N158="nulová",J158,0)</f>
        <v>0</v>
      </c>
      <c r="BJ158" s="15" t="s">
        <v>83</v>
      </c>
      <c r="BK158" s="173">
        <f>ROUND(I158*H158,2)</f>
        <v>0</v>
      </c>
      <c r="BL158" s="15" t="s">
        <v>170</v>
      </c>
      <c r="BM158" s="172" t="s">
        <v>435</v>
      </c>
    </row>
    <row r="159" spans="1:65" s="12" customFormat="1" ht="11.25">
      <c r="B159" s="174"/>
      <c r="C159" s="175"/>
      <c r="D159" s="176" t="s">
        <v>172</v>
      </c>
      <c r="E159" s="177" t="s">
        <v>35</v>
      </c>
      <c r="F159" s="178" t="s">
        <v>374</v>
      </c>
      <c r="G159" s="175"/>
      <c r="H159" s="179">
        <v>0.15</v>
      </c>
      <c r="I159" s="180"/>
      <c r="J159" s="175"/>
      <c r="K159" s="175"/>
      <c r="L159" s="181"/>
      <c r="M159" s="182"/>
      <c r="N159" s="183"/>
      <c r="O159" s="183"/>
      <c r="P159" s="183"/>
      <c r="Q159" s="183"/>
      <c r="R159" s="183"/>
      <c r="S159" s="183"/>
      <c r="T159" s="184"/>
      <c r="AT159" s="185" t="s">
        <v>172</v>
      </c>
      <c r="AU159" s="185" t="s">
        <v>85</v>
      </c>
      <c r="AV159" s="12" t="s">
        <v>85</v>
      </c>
      <c r="AW159" s="12" t="s">
        <v>37</v>
      </c>
      <c r="AX159" s="12" t="s">
        <v>83</v>
      </c>
      <c r="AY159" s="185" t="s">
        <v>169</v>
      </c>
    </row>
    <row r="160" spans="1:65" s="2" customFormat="1" ht="24">
      <c r="A160" s="32"/>
      <c r="B160" s="33"/>
      <c r="C160" s="206" t="s">
        <v>434</v>
      </c>
      <c r="D160" s="206" t="s">
        <v>190</v>
      </c>
      <c r="E160" s="207" t="s">
        <v>441</v>
      </c>
      <c r="F160" s="208" t="s">
        <v>442</v>
      </c>
      <c r="G160" s="209" t="s">
        <v>166</v>
      </c>
      <c r="H160" s="210">
        <v>18</v>
      </c>
      <c r="I160" s="211"/>
      <c r="J160" s="212">
        <f>ROUND(I160*H160,2)</f>
        <v>0</v>
      </c>
      <c r="K160" s="208" t="s">
        <v>167</v>
      </c>
      <c r="L160" s="37"/>
      <c r="M160" s="213" t="s">
        <v>35</v>
      </c>
      <c r="N160" s="214" t="s">
        <v>47</v>
      </c>
      <c r="O160" s="62"/>
      <c r="P160" s="170">
        <f>O160*H160</f>
        <v>0</v>
      </c>
      <c r="Q160" s="170">
        <v>0</v>
      </c>
      <c r="R160" s="170">
        <f>Q160*H160</f>
        <v>0</v>
      </c>
      <c r="S160" s="170">
        <v>0</v>
      </c>
      <c r="T160" s="171">
        <f>S160*H160</f>
        <v>0</v>
      </c>
      <c r="U160" s="32"/>
      <c r="V160" s="32"/>
      <c r="W160" s="32"/>
      <c r="X160" s="32"/>
      <c r="Y160" s="32"/>
      <c r="Z160" s="32"/>
      <c r="AA160" s="32"/>
      <c r="AB160" s="32"/>
      <c r="AC160" s="32"/>
      <c r="AD160" s="32"/>
      <c r="AE160" s="32"/>
      <c r="AR160" s="172" t="s">
        <v>170</v>
      </c>
      <c r="AT160" s="172" t="s">
        <v>190</v>
      </c>
      <c r="AU160" s="172" t="s">
        <v>85</v>
      </c>
      <c r="AY160" s="15" t="s">
        <v>169</v>
      </c>
      <c r="BE160" s="173">
        <f>IF(N160="základní",J160,0)</f>
        <v>0</v>
      </c>
      <c r="BF160" s="173">
        <f>IF(N160="snížená",J160,0)</f>
        <v>0</v>
      </c>
      <c r="BG160" s="173">
        <f>IF(N160="zákl. přenesená",J160,0)</f>
        <v>0</v>
      </c>
      <c r="BH160" s="173">
        <f>IF(N160="sníž. přenesená",J160,0)</f>
        <v>0</v>
      </c>
      <c r="BI160" s="173">
        <f>IF(N160="nulová",J160,0)</f>
        <v>0</v>
      </c>
      <c r="BJ160" s="15" t="s">
        <v>83</v>
      </c>
      <c r="BK160" s="173">
        <f>ROUND(I160*H160,2)</f>
        <v>0</v>
      </c>
      <c r="BL160" s="15" t="s">
        <v>170</v>
      </c>
      <c r="BM160" s="172" t="s">
        <v>443</v>
      </c>
    </row>
    <row r="161" spans="1:65" s="12" customFormat="1" ht="11.25">
      <c r="B161" s="174"/>
      <c r="C161" s="175"/>
      <c r="D161" s="176" t="s">
        <v>172</v>
      </c>
      <c r="E161" s="177" t="s">
        <v>35</v>
      </c>
      <c r="F161" s="178" t="s">
        <v>525</v>
      </c>
      <c r="G161" s="175"/>
      <c r="H161" s="179">
        <v>18</v>
      </c>
      <c r="I161" s="180"/>
      <c r="J161" s="175"/>
      <c r="K161" s="175"/>
      <c r="L161" s="181"/>
      <c r="M161" s="182"/>
      <c r="N161" s="183"/>
      <c r="O161" s="183"/>
      <c r="P161" s="183"/>
      <c r="Q161" s="183"/>
      <c r="R161" s="183"/>
      <c r="S161" s="183"/>
      <c r="T161" s="184"/>
      <c r="AT161" s="185" t="s">
        <v>172</v>
      </c>
      <c r="AU161" s="185" t="s">
        <v>85</v>
      </c>
      <c r="AV161" s="12" t="s">
        <v>85</v>
      </c>
      <c r="AW161" s="12" t="s">
        <v>37</v>
      </c>
      <c r="AX161" s="12" t="s">
        <v>83</v>
      </c>
      <c r="AY161" s="185" t="s">
        <v>169</v>
      </c>
    </row>
    <row r="162" spans="1:65" s="2" customFormat="1" ht="24">
      <c r="A162" s="32"/>
      <c r="B162" s="33"/>
      <c r="C162" s="206" t="s">
        <v>436</v>
      </c>
      <c r="D162" s="206" t="s">
        <v>190</v>
      </c>
      <c r="E162" s="207" t="s">
        <v>445</v>
      </c>
      <c r="F162" s="208" t="s">
        <v>446</v>
      </c>
      <c r="G162" s="209" t="s">
        <v>181</v>
      </c>
      <c r="H162" s="210">
        <v>0.47399999999999998</v>
      </c>
      <c r="I162" s="211"/>
      <c r="J162" s="212">
        <f>ROUND(I162*H162,2)</f>
        <v>0</v>
      </c>
      <c r="K162" s="208" t="s">
        <v>167</v>
      </c>
      <c r="L162" s="37"/>
      <c r="M162" s="213" t="s">
        <v>35</v>
      </c>
      <c r="N162" s="214" t="s">
        <v>47</v>
      </c>
      <c r="O162" s="62"/>
      <c r="P162" s="170">
        <f>O162*H162</f>
        <v>0</v>
      </c>
      <c r="Q162" s="170">
        <v>0</v>
      </c>
      <c r="R162" s="170">
        <f>Q162*H162</f>
        <v>0</v>
      </c>
      <c r="S162" s="170">
        <v>0</v>
      </c>
      <c r="T162" s="171">
        <f>S162*H162</f>
        <v>0</v>
      </c>
      <c r="U162" s="32"/>
      <c r="V162" s="32"/>
      <c r="W162" s="32"/>
      <c r="X162" s="32"/>
      <c r="Y162" s="32"/>
      <c r="Z162" s="32"/>
      <c r="AA162" s="32"/>
      <c r="AB162" s="32"/>
      <c r="AC162" s="32"/>
      <c r="AD162" s="32"/>
      <c r="AE162" s="32"/>
      <c r="AR162" s="172" t="s">
        <v>170</v>
      </c>
      <c r="AT162" s="172" t="s">
        <v>190</v>
      </c>
      <c r="AU162" s="172" t="s">
        <v>85</v>
      </c>
      <c r="AY162" s="15" t="s">
        <v>169</v>
      </c>
      <c r="BE162" s="173">
        <f>IF(N162="základní",J162,0)</f>
        <v>0</v>
      </c>
      <c r="BF162" s="173">
        <f>IF(N162="snížená",J162,0)</f>
        <v>0</v>
      </c>
      <c r="BG162" s="173">
        <f>IF(N162="zákl. přenesená",J162,0)</f>
        <v>0</v>
      </c>
      <c r="BH162" s="173">
        <f>IF(N162="sníž. přenesená",J162,0)</f>
        <v>0</v>
      </c>
      <c r="BI162" s="173">
        <f>IF(N162="nulová",J162,0)</f>
        <v>0</v>
      </c>
      <c r="BJ162" s="15" t="s">
        <v>83</v>
      </c>
      <c r="BK162" s="173">
        <f>ROUND(I162*H162,2)</f>
        <v>0</v>
      </c>
      <c r="BL162" s="15" t="s">
        <v>170</v>
      </c>
      <c r="BM162" s="172" t="s">
        <v>447</v>
      </c>
    </row>
    <row r="163" spans="1:65" s="12" customFormat="1" ht="11.25">
      <c r="B163" s="174"/>
      <c r="C163" s="175"/>
      <c r="D163" s="176" t="s">
        <v>172</v>
      </c>
      <c r="E163" s="177" t="s">
        <v>35</v>
      </c>
      <c r="F163" s="178" t="s">
        <v>536</v>
      </c>
      <c r="G163" s="175"/>
      <c r="H163" s="179">
        <v>0.47399999999999998</v>
      </c>
      <c r="I163" s="180"/>
      <c r="J163" s="175"/>
      <c r="K163" s="175"/>
      <c r="L163" s="181"/>
      <c r="M163" s="182"/>
      <c r="N163" s="183"/>
      <c r="O163" s="183"/>
      <c r="P163" s="183"/>
      <c r="Q163" s="183"/>
      <c r="R163" s="183"/>
      <c r="S163" s="183"/>
      <c r="T163" s="184"/>
      <c r="AT163" s="185" t="s">
        <v>172</v>
      </c>
      <c r="AU163" s="185" t="s">
        <v>85</v>
      </c>
      <c r="AV163" s="12" t="s">
        <v>85</v>
      </c>
      <c r="AW163" s="12" t="s">
        <v>37</v>
      </c>
      <c r="AX163" s="12" t="s">
        <v>83</v>
      </c>
      <c r="AY163" s="185" t="s">
        <v>169</v>
      </c>
    </row>
    <row r="164" spans="1:65" s="2" customFormat="1" ht="24">
      <c r="A164" s="32"/>
      <c r="B164" s="33"/>
      <c r="C164" s="206" t="s">
        <v>440</v>
      </c>
      <c r="D164" s="206" t="s">
        <v>190</v>
      </c>
      <c r="E164" s="207" t="s">
        <v>450</v>
      </c>
      <c r="F164" s="208" t="s">
        <v>451</v>
      </c>
      <c r="G164" s="209" t="s">
        <v>181</v>
      </c>
      <c r="H164" s="210">
        <v>4.617</v>
      </c>
      <c r="I164" s="211"/>
      <c r="J164" s="212">
        <f>ROUND(I164*H164,2)</f>
        <v>0</v>
      </c>
      <c r="K164" s="208" t="s">
        <v>167</v>
      </c>
      <c r="L164" s="37"/>
      <c r="M164" s="213" t="s">
        <v>35</v>
      </c>
      <c r="N164" s="214" t="s">
        <v>47</v>
      </c>
      <c r="O164" s="62"/>
      <c r="P164" s="170">
        <f>O164*H164</f>
        <v>0</v>
      </c>
      <c r="Q164" s="170">
        <v>0</v>
      </c>
      <c r="R164" s="170">
        <f>Q164*H164</f>
        <v>0</v>
      </c>
      <c r="S164" s="170">
        <v>0</v>
      </c>
      <c r="T164" s="171">
        <f>S164*H164</f>
        <v>0</v>
      </c>
      <c r="U164" s="32"/>
      <c r="V164" s="32"/>
      <c r="W164" s="32"/>
      <c r="X164" s="32"/>
      <c r="Y164" s="32"/>
      <c r="Z164" s="32"/>
      <c r="AA164" s="32"/>
      <c r="AB164" s="32"/>
      <c r="AC164" s="32"/>
      <c r="AD164" s="32"/>
      <c r="AE164" s="32"/>
      <c r="AR164" s="172" t="s">
        <v>170</v>
      </c>
      <c r="AT164" s="172" t="s">
        <v>190</v>
      </c>
      <c r="AU164" s="172" t="s">
        <v>85</v>
      </c>
      <c r="AY164" s="15" t="s">
        <v>169</v>
      </c>
      <c r="BE164" s="173">
        <f>IF(N164="základní",J164,0)</f>
        <v>0</v>
      </c>
      <c r="BF164" s="173">
        <f>IF(N164="snížená",J164,0)</f>
        <v>0</v>
      </c>
      <c r="BG164" s="173">
        <f>IF(N164="zákl. přenesená",J164,0)</f>
        <v>0</v>
      </c>
      <c r="BH164" s="173">
        <f>IF(N164="sníž. přenesená",J164,0)</f>
        <v>0</v>
      </c>
      <c r="BI164" s="173">
        <f>IF(N164="nulová",J164,0)</f>
        <v>0</v>
      </c>
      <c r="BJ164" s="15" t="s">
        <v>83</v>
      </c>
      <c r="BK164" s="173">
        <f>ROUND(I164*H164,2)</f>
        <v>0</v>
      </c>
      <c r="BL164" s="15" t="s">
        <v>170</v>
      </c>
      <c r="BM164" s="172" t="s">
        <v>452</v>
      </c>
    </row>
    <row r="165" spans="1:65" s="2" customFormat="1" ht="19.5">
      <c r="A165" s="32"/>
      <c r="B165" s="33"/>
      <c r="C165" s="34"/>
      <c r="D165" s="176" t="s">
        <v>183</v>
      </c>
      <c r="E165" s="34"/>
      <c r="F165" s="186" t="s">
        <v>453</v>
      </c>
      <c r="G165" s="34"/>
      <c r="H165" s="34"/>
      <c r="I165" s="187"/>
      <c r="J165" s="34"/>
      <c r="K165" s="34"/>
      <c r="L165" s="37"/>
      <c r="M165" s="188"/>
      <c r="N165" s="189"/>
      <c r="O165" s="62"/>
      <c r="P165" s="62"/>
      <c r="Q165" s="62"/>
      <c r="R165" s="62"/>
      <c r="S165" s="62"/>
      <c r="T165" s="63"/>
      <c r="U165" s="32"/>
      <c r="V165" s="32"/>
      <c r="W165" s="32"/>
      <c r="X165" s="32"/>
      <c r="Y165" s="32"/>
      <c r="Z165" s="32"/>
      <c r="AA165" s="32"/>
      <c r="AB165" s="32"/>
      <c r="AC165" s="32"/>
      <c r="AD165" s="32"/>
      <c r="AE165" s="32"/>
      <c r="AT165" s="15" t="s">
        <v>183</v>
      </c>
      <c r="AU165" s="15" t="s">
        <v>85</v>
      </c>
    </row>
    <row r="166" spans="1:65" s="12" customFormat="1" ht="11.25">
      <c r="B166" s="174"/>
      <c r="C166" s="175"/>
      <c r="D166" s="176" t="s">
        <v>172</v>
      </c>
      <c r="E166" s="177" t="s">
        <v>35</v>
      </c>
      <c r="F166" s="178" t="s">
        <v>537</v>
      </c>
      <c r="G166" s="175"/>
      <c r="H166" s="179">
        <v>4.617</v>
      </c>
      <c r="I166" s="180"/>
      <c r="J166" s="175"/>
      <c r="K166" s="175"/>
      <c r="L166" s="181"/>
      <c r="M166" s="182"/>
      <c r="N166" s="183"/>
      <c r="O166" s="183"/>
      <c r="P166" s="183"/>
      <c r="Q166" s="183"/>
      <c r="R166" s="183"/>
      <c r="S166" s="183"/>
      <c r="T166" s="184"/>
      <c r="AT166" s="185" t="s">
        <v>172</v>
      </c>
      <c r="AU166" s="185" t="s">
        <v>85</v>
      </c>
      <c r="AV166" s="12" t="s">
        <v>85</v>
      </c>
      <c r="AW166" s="12" t="s">
        <v>37</v>
      </c>
      <c r="AX166" s="12" t="s">
        <v>83</v>
      </c>
      <c r="AY166" s="185" t="s">
        <v>169</v>
      </c>
    </row>
    <row r="167" spans="1:65" s="13" customFormat="1" ht="25.9" customHeight="1">
      <c r="B167" s="190"/>
      <c r="C167" s="191"/>
      <c r="D167" s="192" t="s">
        <v>75</v>
      </c>
      <c r="E167" s="193" t="s">
        <v>232</v>
      </c>
      <c r="F167" s="193" t="s">
        <v>233</v>
      </c>
      <c r="G167" s="191"/>
      <c r="H167" s="191"/>
      <c r="I167" s="194"/>
      <c r="J167" s="195">
        <f>BK167</f>
        <v>0</v>
      </c>
      <c r="K167" s="191"/>
      <c r="L167" s="196"/>
      <c r="M167" s="197"/>
      <c r="N167" s="198"/>
      <c r="O167" s="198"/>
      <c r="P167" s="199">
        <f>SUM(P168:P195)</f>
        <v>0</v>
      </c>
      <c r="Q167" s="198"/>
      <c r="R167" s="199">
        <f>SUM(R168:R195)</f>
        <v>0</v>
      </c>
      <c r="S167" s="198"/>
      <c r="T167" s="200">
        <f>SUM(T168:T195)</f>
        <v>0</v>
      </c>
      <c r="AR167" s="201" t="s">
        <v>170</v>
      </c>
      <c r="AT167" s="202" t="s">
        <v>75</v>
      </c>
      <c r="AU167" s="202" t="s">
        <v>76</v>
      </c>
      <c r="AY167" s="201" t="s">
        <v>169</v>
      </c>
      <c r="BK167" s="203">
        <f>SUM(BK168:BK195)</f>
        <v>0</v>
      </c>
    </row>
    <row r="168" spans="1:65" s="2" customFormat="1" ht="33" customHeight="1">
      <c r="A168" s="32"/>
      <c r="B168" s="33"/>
      <c r="C168" s="206" t="s">
        <v>444</v>
      </c>
      <c r="D168" s="206" t="s">
        <v>190</v>
      </c>
      <c r="E168" s="207" t="s">
        <v>255</v>
      </c>
      <c r="F168" s="208" t="s">
        <v>256</v>
      </c>
      <c r="G168" s="209" t="s">
        <v>166</v>
      </c>
      <c r="H168" s="210">
        <v>2</v>
      </c>
      <c r="I168" s="211"/>
      <c r="J168" s="212">
        <f>ROUND(I168*H168,2)</f>
        <v>0</v>
      </c>
      <c r="K168" s="208" t="s">
        <v>167</v>
      </c>
      <c r="L168" s="37"/>
      <c r="M168" s="213" t="s">
        <v>35</v>
      </c>
      <c r="N168" s="214" t="s">
        <v>47</v>
      </c>
      <c r="O168" s="62"/>
      <c r="P168" s="170">
        <f>O168*H168</f>
        <v>0</v>
      </c>
      <c r="Q168" s="170">
        <v>0</v>
      </c>
      <c r="R168" s="170">
        <f>Q168*H168</f>
        <v>0</v>
      </c>
      <c r="S168" s="170">
        <v>0</v>
      </c>
      <c r="T168" s="171">
        <f>S168*H168</f>
        <v>0</v>
      </c>
      <c r="U168" s="32"/>
      <c r="V168" s="32"/>
      <c r="W168" s="32"/>
      <c r="X168" s="32"/>
      <c r="Y168" s="32"/>
      <c r="Z168" s="32"/>
      <c r="AA168" s="32"/>
      <c r="AB168" s="32"/>
      <c r="AC168" s="32"/>
      <c r="AD168" s="32"/>
      <c r="AE168" s="32"/>
      <c r="AR168" s="172" t="s">
        <v>237</v>
      </c>
      <c r="AT168" s="172" t="s">
        <v>190</v>
      </c>
      <c r="AU168" s="172" t="s">
        <v>83</v>
      </c>
      <c r="AY168" s="15" t="s">
        <v>169</v>
      </c>
      <c r="BE168" s="173">
        <f>IF(N168="základní",J168,0)</f>
        <v>0</v>
      </c>
      <c r="BF168" s="173">
        <f>IF(N168="snížená",J168,0)</f>
        <v>0</v>
      </c>
      <c r="BG168" s="173">
        <f>IF(N168="zákl. přenesená",J168,0)</f>
        <v>0</v>
      </c>
      <c r="BH168" s="173">
        <f>IF(N168="sníž. přenesená",J168,0)</f>
        <v>0</v>
      </c>
      <c r="BI168" s="173">
        <f>IF(N168="nulová",J168,0)</f>
        <v>0</v>
      </c>
      <c r="BJ168" s="15" t="s">
        <v>83</v>
      </c>
      <c r="BK168" s="173">
        <f>ROUND(I168*H168,2)</f>
        <v>0</v>
      </c>
      <c r="BL168" s="15" t="s">
        <v>237</v>
      </c>
      <c r="BM168" s="172" t="s">
        <v>456</v>
      </c>
    </row>
    <row r="169" spans="1:65" s="12" customFormat="1" ht="11.25">
      <c r="B169" s="174"/>
      <c r="C169" s="175"/>
      <c r="D169" s="176" t="s">
        <v>172</v>
      </c>
      <c r="E169" s="177" t="s">
        <v>35</v>
      </c>
      <c r="F169" s="178" t="s">
        <v>345</v>
      </c>
      <c r="G169" s="175"/>
      <c r="H169" s="179">
        <v>2</v>
      </c>
      <c r="I169" s="180"/>
      <c r="J169" s="175"/>
      <c r="K169" s="175"/>
      <c r="L169" s="181"/>
      <c r="M169" s="182"/>
      <c r="N169" s="183"/>
      <c r="O169" s="183"/>
      <c r="P169" s="183"/>
      <c r="Q169" s="183"/>
      <c r="R169" s="183"/>
      <c r="S169" s="183"/>
      <c r="T169" s="184"/>
      <c r="AT169" s="185" t="s">
        <v>172</v>
      </c>
      <c r="AU169" s="185" t="s">
        <v>83</v>
      </c>
      <c r="AV169" s="12" t="s">
        <v>85</v>
      </c>
      <c r="AW169" s="12" t="s">
        <v>37</v>
      </c>
      <c r="AX169" s="12" t="s">
        <v>83</v>
      </c>
      <c r="AY169" s="185" t="s">
        <v>169</v>
      </c>
    </row>
    <row r="170" spans="1:65" s="2" customFormat="1" ht="16.5" customHeight="1">
      <c r="A170" s="32"/>
      <c r="B170" s="33"/>
      <c r="C170" s="206" t="s">
        <v>449</v>
      </c>
      <c r="D170" s="206" t="s">
        <v>190</v>
      </c>
      <c r="E170" s="207" t="s">
        <v>260</v>
      </c>
      <c r="F170" s="208" t="s">
        <v>261</v>
      </c>
      <c r="G170" s="209" t="s">
        <v>166</v>
      </c>
      <c r="H170" s="210">
        <v>2</v>
      </c>
      <c r="I170" s="211"/>
      <c r="J170" s="212">
        <f>ROUND(I170*H170,2)</f>
        <v>0</v>
      </c>
      <c r="K170" s="208" t="s">
        <v>167</v>
      </c>
      <c r="L170" s="37"/>
      <c r="M170" s="213" t="s">
        <v>35</v>
      </c>
      <c r="N170" s="214" t="s">
        <v>47</v>
      </c>
      <c r="O170" s="62"/>
      <c r="P170" s="170">
        <f>O170*H170</f>
        <v>0</v>
      </c>
      <c r="Q170" s="170">
        <v>0</v>
      </c>
      <c r="R170" s="170">
        <f>Q170*H170</f>
        <v>0</v>
      </c>
      <c r="S170" s="170">
        <v>0</v>
      </c>
      <c r="T170" s="171">
        <f>S170*H170</f>
        <v>0</v>
      </c>
      <c r="U170" s="32"/>
      <c r="V170" s="32"/>
      <c r="W170" s="32"/>
      <c r="X170" s="32"/>
      <c r="Y170" s="32"/>
      <c r="Z170" s="32"/>
      <c r="AA170" s="32"/>
      <c r="AB170" s="32"/>
      <c r="AC170" s="32"/>
      <c r="AD170" s="32"/>
      <c r="AE170" s="32"/>
      <c r="AR170" s="172" t="s">
        <v>237</v>
      </c>
      <c r="AT170" s="172" t="s">
        <v>190</v>
      </c>
      <c r="AU170" s="172" t="s">
        <v>83</v>
      </c>
      <c r="AY170" s="15" t="s">
        <v>169</v>
      </c>
      <c r="BE170" s="173">
        <f>IF(N170="základní",J170,0)</f>
        <v>0</v>
      </c>
      <c r="BF170" s="173">
        <f>IF(N170="snížená",J170,0)</f>
        <v>0</v>
      </c>
      <c r="BG170" s="173">
        <f>IF(N170="zákl. přenesená",J170,0)</f>
        <v>0</v>
      </c>
      <c r="BH170" s="173">
        <f>IF(N170="sníž. přenesená",J170,0)</f>
        <v>0</v>
      </c>
      <c r="BI170" s="173">
        <f>IF(N170="nulová",J170,0)</f>
        <v>0</v>
      </c>
      <c r="BJ170" s="15" t="s">
        <v>83</v>
      </c>
      <c r="BK170" s="173">
        <f>ROUND(I170*H170,2)</f>
        <v>0</v>
      </c>
      <c r="BL170" s="15" t="s">
        <v>237</v>
      </c>
      <c r="BM170" s="172" t="s">
        <v>459</v>
      </c>
    </row>
    <row r="171" spans="1:65" s="12" customFormat="1" ht="11.25">
      <c r="B171" s="174"/>
      <c r="C171" s="175"/>
      <c r="D171" s="176" t="s">
        <v>172</v>
      </c>
      <c r="E171" s="177" t="s">
        <v>35</v>
      </c>
      <c r="F171" s="178" t="s">
        <v>345</v>
      </c>
      <c r="G171" s="175"/>
      <c r="H171" s="179">
        <v>2</v>
      </c>
      <c r="I171" s="180"/>
      <c r="J171" s="175"/>
      <c r="K171" s="175"/>
      <c r="L171" s="181"/>
      <c r="M171" s="182"/>
      <c r="N171" s="183"/>
      <c r="O171" s="183"/>
      <c r="P171" s="183"/>
      <c r="Q171" s="183"/>
      <c r="R171" s="183"/>
      <c r="S171" s="183"/>
      <c r="T171" s="184"/>
      <c r="AT171" s="185" t="s">
        <v>172</v>
      </c>
      <c r="AU171" s="185" t="s">
        <v>83</v>
      </c>
      <c r="AV171" s="12" t="s">
        <v>85</v>
      </c>
      <c r="AW171" s="12" t="s">
        <v>37</v>
      </c>
      <c r="AX171" s="12" t="s">
        <v>83</v>
      </c>
      <c r="AY171" s="185" t="s">
        <v>169</v>
      </c>
    </row>
    <row r="172" spans="1:65" s="2" customFormat="1" ht="60">
      <c r="A172" s="32"/>
      <c r="B172" s="33"/>
      <c r="C172" s="206" t="s">
        <v>455</v>
      </c>
      <c r="D172" s="206" t="s">
        <v>190</v>
      </c>
      <c r="E172" s="207" t="s">
        <v>264</v>
      </c>
      <c r="F172" s="208" t="s">
        <v>265</v>
      </c>
      <c r="G172" s="209" t="s">
        <v>181</v>
      </c>
      <c r="H172" s="210">
        <v>69.022000000000006</v>
      </c>
      <c r="I172" s="211"/>
      <c r="J172" s="212">
        <f>ROUND(I172*H172,2)</f>
        <v>0</v>
      </c>
      <c r="K172" s="208" t="s">
        <v>167</v>
      </c>
      <c r="L172" s="37"/>
      <c r="M172" s="213" t="s">
        <v>35</v>
      </c>
      <c r="N172" s="214" t="s">
        <v>47</v>
      </c>
      <c r="O172" s="62"/>
      <c r="P172" s="170">
        <f>O172*H172</f>
        <v>0</v>
      </c>
      <c r="Q172" s="170">
        <v>0</v>
      </c>
      <c r="R172" s="170">
        <f>Q172*H172</f>
        <v>0</v>
      </c>
      <c r="S172" s="170">
        <v>0</v>
      </c>
      <c r="T172" s="171">
        <f>S172*H172</f>
        <v>0</v>
      </c>
      <c r="U172" s="32"/>
      <c r="V172" s="32"/>
      <c r="W172" s="32"/>
      <c r="X172" s="32"/>
      <c r="Y172" s="32"/>
      <c r="Z172" s="32"/>
      <c r="AA172" s="32"/>
      <c r="AB172" s="32"/>
      <c r="AC172" s="32"/>
      <c r="AD172" s="32"/>
      <c r="AE172" s="32"/>
      <c r="AR172" s="172" t="s">
        <v>237</v>
      </c>
      <c r="AT172" s="172" t="s">
        <v>190</v>
      </c>
      <c r="AU172" s="172" t="s">
        <v>83</v>
      </c>
      <c r="AY172" s="15" t="s">
        <v>169</v>
      </c>
      <c r="BE172" s="173">
        <f>IF(N172="základní",J172,0)</f>
        <v>0</v>
      </c>
      <c r="BF172" s="173">
        <f>IF(N172="snížená",J172,0)</f>
        <v>0</v>
      </c>
      <c r="BG172" s="173">
        <f>IF(N172="zákl. přenesená",J172,0)</f>
        <v>0</v>
      </c>
      <c r="BH172" s="173">
        <f>IF(N172="sníž. přenesená",J172,0)</f>
        <v>0</v>
      </c>
      <c r="BI172" s="173">
        <f>IF(N172="nulová",J172,0)</f>
        <v>0</v>
      </c>
      <c r="BJ172" s="15" t="s">
        <v>83</v>
      </c>
      <c r="BK172" s="173">
        <f>ROUND(I172*H172,2)</f>
        <v>0</v>
      </c>
      <c r="BL172" s="15" t="s">
        <v>237</v>
      </c>
      <c r="BM172" s="172" t="s">
        <v>461</v>
      </c>
    </row>
    <row r="173" spans="1:65" s="2" customFormat="1" ht="19.5">
      <c r="A173" s="32"/>
      <c r="B173" s="33"/>
      <c r="C173" s="34"/>
      <c r="D173" s="176" t="s">
        <v>183</v>
      </c>
      <c r="E173" s="34"/>
      <c r="F173" s="186" t="s">
        <v>538</v>
      </c>
      <c r="G173" s="34"/>
      <c r="H173" s="34"/>
      <c r="I173" s="187"/>
      <c r="J173" s="34"/>
      <c r="K173" s="34"/>
      <c r="L173" s="37"/>
      <c r="M173" s="188"/>
      <c r="N173" s="189"/>
      <c r="O173" s="62"/>
      <c r="P173" s="62"/>
      <c r="Q173" s="62"/>
      <c r="R173" s="62"/>
      <c r="S173" s="62"/>
      <c r="T173" s="63"/>
      <c r="U173" s="32"/>
      <c r="V173" s="32"/>
      <c r="W173" s="32"/>
      <c r="X173" s="32"/>
      <c r="Y173" s="32"/>
      <c r="Z173" s="32"/>
      <c r="AA173" s="32"/>
      <c r="AB173" s="32"/>
      <c r="AC173" s="32"/>
      <c r="AD173" s="32"/>
      <c r="AE173" s="32"/>
      <c r="AT173" s="15" t="s">
        <v>183</v>
      </c>
      <c r="AU173" s="15" t="s">
        <v>83</v>
      </c>
    </row>
    <row r="174" spans="1:65" s="12" customFormat="1" ht="11.25">
      <c r="B174" s="174"/>
      <c r="C174" s="175"/>
      <c r="D174" s="176" t="s">
        <v>172</v>
      </c>
      <c r="E174" s="177" t="s">
        <v>35</v>
      </c>
      <c r="F174" s="178" t="s">
        <v>539</v>
      </c>
      <c r="G174" s="175"/>
      <c r="H174" s="179">
        <v>69.022000000000006</v>
      </c>
      <c r="I174" s="180"/>
      <c r="J174" s="175"/>
      <c r="K174" s="175"/>
      <c r="L174" s="181"/>
      <c r="M174" s="182"/>
      <c r="N174" s="183"/>
      <c r="O174" s="183"/>
      <c r="P174" s="183"/>
      <c r="Q174" s="183"/>
      <c r="R174" s="183"/>
      <c r="S174" s="183"/>
      <c r="T174" s="184"/>
      <c r="AT174" s="185" t="s">
        <v>172</v>
      </c>
      <c r="AU174" s="185" t="s">
        <v>83</v>
      </c>
      <c r="AV174" s="12" t="s">
        <v>85</v>
      </c>
      <c r="AW174" s="12" t="s">
        <v>37</v>
      </c>
      <c r="AX174" s="12" t="s">
        <v>83</v>
      </c>
      <c r="AY174" s="185" t="s">
        <v>169</v>
      </c>
    </row>
    <row r="175" spans="1:65" s="2" customFormat="1" ht="60">
      <c r="A175" s="32"/>
      <c r="B175" s="33"/>
      <c r="C175" s="206" t="s">
        <v>458</v>
      </c>
      <c r="D175" s="206" t="s">
        <v>190</v>
      </c>
      <c r="E175" s="207" t="s">
        <v>280</v>
      </c>
      <c r="F175" s="208" t="s">
        <v>281</v>
      </c>
      <c r="G175" s="209" t="s">
        <v>181</v>
      </c>
      <c r="H175" s="210">
        <v>0.499</v>
      </c>
      <c r="I175" s="211"/>
      <c r="J175" s="212">
        <f>ROUND(I175*H175,2)</f>
        <v>0</v>
      </c>
      <c r="K175" s="208" t="s">
        <v>167</v>
      </c>
      <c r="L175" s="37"/>
      <c r="M175" s="213" t="s">
        <v>35</v>
      </c>
      <c r="N175" s="214" t="s">
        <v>47</v>
      </c>
      <c r="O175" s="62"/>
      <c r="P175" s="170">
        <f>O175*H175</f>
        <v>0</v>
      </c>
      <c r="Q175" s="170">
        <v>0</v>
      </c>
      <c r="R175" s="170">
        <f>Q175*H175</f>
        <v>0</v>
      </c>
      <c r="S175" s="170">
        <v>0</v>
      </c>
      <c r="T175" s="171">
        <f>S175*H175</f>
        <v>0</v>
      </c>
      <c r="U175" s="32"/>
      <c r="V175" s="32"/>
      <c r="W175" s="32"/>
      <c r="X175" s="32"/>
      <c r="Y175" s="32"/>
      <c r="Z175" s="32"/>
      <c r="AA175" s="32"/>
      <c r="AB175" s="32"/>
      <c r="AC175" s="32"/>
      <c r="AD175" s="32"/>
      <c r="AE175" s="32"/>
      <c r="AR175" s="172" t="s">
        <v>237</v>
      </c>
      <c r="AT175" s="172" t="s">
        <v>190</v>
      </c>
      <c r="AU175" s="172" t="s">
        <v>83</v>
      </c>
      <c r="AY175" s="15" t="s">
        <v>169</v>
      </c>
      <c r="BE175" s="173">
        <f>IF(N175="základní",J175,0)</f>
        <v>0</v>
      </c>
      <c r="BF175" s="173">
        <f>IF(N175="snížená",J175,0)</f>
        <v>0</v>
      </c>
      <c r="BG175" s="173">
        <f>IF(N175="zákl. přenesená",J175,0)</f>
        <v>0</v>
      </c>
      <c r="BH175" s="173">
        <f>IF(N175="sníž. přenesená",J175,0)</f>
        <v>0</v>
      </c>
      <c r="BI175" s="173">
        <f>IF(N175="nulová",J175,0)</f>
        <v>0</v>
      </c>
      <c r="BJ175" s="15" t="s">
        <v>83</v>
      </c>
      <c r="BK175" s="173">
        <f>ROUND(I175*H175,2)</f>
        <v>0</v>
      </c>
      <c r="BL175" s="15" t="s">
        <v>237</v>
      </c>
      <c r="BM175" s="172" t="s">
        <v>282</v>
      </c>
    </row>
    <row r="176" spans="1:65" s="2" customFormat="1" ht="19.5">
      <c r="A176" s="32"/>
      <c r="B176" s="33"/>
      <c r="C176" s="34"/>
      <c r="D176" s="176" t="s">
        <v>183</v>
      </c>
      <c r="E176" s="34"/>
      <c r="F176" s="186" t="s">
        <v>465</v>
      </c>
      <c r="G176" s="34"/>
      <c r="H176" s="34"/>
      <c r="I176" s="187"/>
      <c r="J176" s="34"/>
      <c r="K176" s="34"/>
      <c r="L176" s="37"/>
      <c r="M176" s="188"/>
      <c r="N176" s="189"/>
      <c r="O176" s="62"/>
      <c r="P176" s="62"/>
      <c r="Q176" s="62"/>
      <c r="R176" s="62"/>
      <c r="S176" s="62"/>
      <c r="T176" s="63"/>
      <c r="U176" s="32"/>
      <c r="V176" s="32"/>
      <c r="W176" s="32"/>
      <c r="X176" s="32"/>
      <c r="Y176" s="32"/>
      <c r="Z176" s="32"/>
      <c r="AA176" s="32"/>
      <c r="AB176" s="32"/>
      <c r="AC176" s="32"/>
      <c r="AD176" s="32"/>
      <c r="AE176" s="32"/>
      <c r="AT176" s="15" t="s">
        <v>183</v>
      </c>
      <c r="AU176" s="15" t="s">
        <v>83</v>
      </c>
    </row>
    <row r="177" spans="1:65" s="12" customFormat="1" ht="11.25">
      <c r="B177" s="174"/>
      <c r="C177" s="175"/>
      <c r="D177" s="176" t="s">
        <v>172</v>
      </c>
      <c r="E177" s="177" t="s">
        <v>35</v>
      </c>
      <c r="F177" s="178" t="s">
        <v>540</v>
      </c>
      <c r="G177" s="175"/>
      <c r="H177" s="179">
        <v>0.499</v>
      </c>
      <c r="I177" s="180"/>
      <c r="J177" s="175"/>
      <c r="K177" s="175"/>
      <c r="L177" s="181"/>
      <c r="M177" s="182"/>
      <c r="N177" s="183"/>
      <c r="O177" s="183"/>
      <c r="P177" s="183"/>
      <c r="Q177" s="183"/>
      <c r="R177" s="183"/>
      <c r="S177" s="183"/>
      <c r="T177" s="184"/>
      <c r="AT177" s="185" t="s">
        <v>172</v>
      </c>
      <c r="AU177" s="185" t="s">
        <v>83</v>
      </c>
      <c r="AV177" s="12" t="s">
        <v>85</v>
      </c>
      <c r="AW177" s="12" t="s">
        <v>37</v>
      </c>
      <c r="AX177" s="12" t="s">
        <v>83</v>
      </c>
      <c r="AY177" s="185" t="s">
        <v>169</v>
      </c>
    </row>
    <row r="178" spans="1:65" s="2" customFormat="1" ht="24">
      <c r="A178" s="32"/>
      <c r="B178" s="33"/>
      <c r="C178" s="206" t="s">
        <v>460</v>
      </c>
      <c r="D178" s="206" t="s">
        <v>190</v>
      </c>
      <c r="E178" s="207" t="s">
        <v>275</v>
      </c>
      <c r="F178" s="208" t="s">
        <v>276</v>
      </c>
      <c r="G178" s="209" t="s">
        <v>181</v>
      </c>
      <c r="H178" s="210">
        <v>8.5640000000000001</v>
      </c>
      <c r="I178" s="211"/>
      <c r="J178" s="212">
        <f>ROUND(I178*H178,2)</f>
        <v>0</v>
      </c>
      <c r="K178" s="208" t="s">
        <v>167</v>
      </c>
      <c r="L178" s="37"/>
      <c r="M178" s="213" t="s">
        <v>35</v>
      </c>
      <c r="N178" s="214" t="s">
        <v>47</v>
      </c>
      <c r="O178" s="62"/>
      <c r="P178" s="170">
        <f>O178*H178</f>
        <v>0</v>
      </c>
      <c r="Q178" s="170">
        <v>0</v>
      </c>
      <c r="R178" s="170">
        <f>Q178*H178</f>
        <v>0</v>
      </c>
      <c r="S178" s="170">
        <v>0</v>
      </c>
      <c r="T178" s="171">
        <f>S178*H178</f>
        <v>0</v>
      </c>
      <c r="U178" s="32"/>
      <c r="V178" s="32"/>
      <c r="W178" s="32"/>
      <c r="X178" s="32"/>
      <c r="Y178" s="32"/>
      <c r="Z178" s="32"/>
      <c r="AA178" s="32"/>
      <c r="AB178" s="32"/>
      <c r="AC178" s="32"/>
      <c r="AD178" s="32"/>
      <c r="AE178" s="32"/>
      <c r="AR178" s="172" t="s">
        <v>237</v>
      </c>
      <c r="AT178" s="172" t="s">
        <v>190</v>
      </c>
      <c r="AU178" s="172" t="s">
        <v>83</v>
      </c>
      <c r="AY178" s="15" t="s">
        <v>169</v>
      </c>
      <c r="BE178" s="173">
        <f>IF(N178="základní",J178,0)</f>
        <v>0</v>
      </c>
      <c r="BF178" s="173">
        <f>IF(N178="snížená",J178,0)</f>
        <v>0</v>
      </c>
      <c r="BG178" s="173">
        <f>IF(N178="zákl. přenesená",J178,0)</f>
        <v>0</v>
      </c>
      <c r="BH178" s="173">
        <f>IF(N178="sníž. přenesená",J178,0)</f>
        <v>0</v>
      </c>
      <c r="BI178" s="173">
        <f>IF(N178="nulová",J178,0)</f>
        <v>0</v>
      </c>
      <c r="BJ178" s="15" t="s">
        <v>83</v>
      </c>
      <c r="BK178" s="173">
        <f>ROUND(I178*H178,2)</f>
        <v>0</v>
      </c>
      <c r="BL178" s="15" t="s">
        <v>237</v>
      </c>
      <c r="BM178" s="172" t="s">
        <v>468</v>
      </c>
    </row>
    <row r="179" spans="1:65" s="2" customFormat="1" ht="19.5">
      <c r="A179" s="32"/>
      <c r="B179" s="33"/>
      <c r="C179" s="34"/>
      <c r="D179" s="176" t="s">
        <v>183</v>
      </c>
      <c r="E179" s="34"/>
      <c r="F179" s="186" t="s">
        <v>469</v>
      </c>
      <c r="G179" s="34"/>
      <c r="H179" s="34"/>
      <c r="I179" s="187"/>
      <c r="J179" s="34"/>
      <c r="K179" s="34"/>
      <c r="L179" s="37"/>
      <c r="M179" s="188"/>
      <c r="N179" s="189"/>
      <c r="O179" s="62"/>
      <c r="P179" s="62"/>
      <c r="Q179" s="62"/>
      <c r="R179" s="62"/>
      <c r="S179" s="62"/>
      <c r="T179" s="63"/>
      <c r="U179" s="32"/>
      <c r="V179" s="32"/>
      <c r="W179" s="32"/>
      <c r="X179" s="32"/>
      <c r="Y179" s="32"/>
      <c r="Z179" s="32"/>
      <c r="AA179" s="32"/>
      <c r="AB179" s="32"/>
      <c r="AC179" s="32"/>
      <c r="AD179" s="32"/>
      <c r="AE179" s="32"/>
      <c r="AT179" s="15" t="s">
        <v>183</v>
      </c>
      <c r="AU179" s="15" t="s">
        <v>83</v>
      </c>
    </row>
    <row r="180" spans="1:65" s="12" customFormat="1" ht="11.25">
      <c r="B180" s="174"/>
      <c r="C180" s="175"/>
      <c r="D180" s="176" t="s">
        <v>172</v>
      </c>
      <c r="E180" s="177" t="s">
        <v>35</v>
      </c>
      <c r="F180" s="178" t="s">
        <v>541</v>
      </c>
      <c r="G180" s="175"/>
      <c r="H180" s="179">
        <v>8.5640000000000001</v>
      </c>
      <c r="I180" s="180"/>
      <c r="J180" s="175"/>
      <c r="K180" s="175"/>
      <c r="L180" s="181"/>
      <c r="M180" s="182"/>
      <c r="N180" s="183"/>
      <c r="O180" s="183"/>
      <c r="P180" s="183"/>
      <c r="Q180" s="183"/>
      <c r="R180" s="183"/>
      <c r="S180" s="183"/>
      <c r="T180" s="184"/>
      <c r="AT180" s="185" t="s">
        <v>172</v>
      </c>
      <c r="AU180" s="185" t="s">
        <v>83</v>
      </c>
      <c r="AV180" s="12" t="s">
        <v>85</v>
      </c>
      <c r="AW180" s="12" t="s">
        <v>37</v>
      </c>
      <c r="AX180" s="12" t="s">
        <v>83</v>
      </c>
      <c r="AY180" s="185" t="s">
        <v>169</v>
      </c>
    </row>
    <row r="181" spans="1:65" s="2" customFormat="1" ht="60">
      <c r="A181" s="32"/>
      <c r="B181" s="33"/>
      <c r="C181" s="206" t="s">
        <v>464</v>
      </c>
      <c r="D181" s="206" t="s">
        <v>190</v>
      </c>
      <c r="E181" s="207" t="s">
        <v>472</v>
      </c>
      <c r="F181" s="208" t="s">
        <v>473</v>
      </c>
      <c r="G181" s="209" t="s">
        <v>181</v>
      </c>
      <c r="H181" s="210">
        <v>13.552</v>
      </c>
      <c r="I181" s="211"/>
      <c r="J181" s="212">
        <f>ROUND(I181*H181,2)</f>
        <v>0</v>
      </c>
      <c r="K181" s="208" t="s">
        <v>167</v>
      </c>
      <c r="L181" s="37"/>
      <c r="M181" s="213" t="s">
        <v>35</v>
      </c>
      <c r="N181" s="214" t="s">
        <v>47</v>
      </c>
      <c r="O181" s="62"/>
      <c r="P181" s="170">
        <f>O181*H181</f>
        <v>0</v>
      </c>
      <c r="Q181" s="170">
        <v>0</v>
      </c>
      <c r="R181" s="170">
        <f>Q181*H181</f>
        <v>0</v>
      </c>
      <c r="S181" s="170">
        <v>0</v>
      </c>
      <c r="T181" s="171">
        <f>S181*H181</f>
        <v>0</v>
      </c>
      <c r="U181" s="32"/>
      <c r="V181" s="32"/>
      <c r="W181" s="32"/>
      <c r="X181" s="32"/>
      <c r="Y181" s="32"/>
      <c r="Z181" s="32"/>
      <c r="AA181" s="32"/>
      <c r="AB181" s="32"/>
      <c r="AC181" s="32"/>
      <c r="AD181" s="32"/>
      <c r="AE181" s="32"/>
      <c r="AR181" s="172" t="s">
        <v>237</v>
      </c>
      <c r="AT181" s="172" t="s">
        <v>190</v>
      </c>
      <c r="AU181" s="172" t="s">
        <v>83</v>
      </c>
      <c r="AY181" s="15" t="s">
        <v>169</v>
      </c>
      <c r="BE181" s="173">
        <f>IF(N181="základní",J181,0)</f>
        <v>0</v>
      </c>
      <c r="BF181" s="173">
        <f>IF(N181="snížená",J181,0)</f>
        <v>0</v>
      </c>
      <c r="BG181" s="173">
        <f>IF(N181="zákl. přenesená",J181,0)</f>
        <v>0</v>
      </c>
      <c r="BH181" s="173">
        <f>IF(N181="sníž. přenesená",J181,0)</f>
        <v>0</v>
      </c>
      <c r="BI181" s="173">
        <f>IF(N181="nulová",J181,0)</f>
        <v>0</v>
      </c>
      <c r="BJ181" s="15" t="s">
        <v>83</v>
      </c>
      <c r="BK181" s="173">
        <f>ROUND(I181*H181,2)</f>
        <v>0</v>
      </c>
      <c r="BL181" s="15" t="s">
        <v>237</v>
      </c>
      <c r="BM181" s="172" t="s">
        <v>474</v>
      </c>
    </row>
    <row r="182" spans="1:65" s="2" customFormat="1" ht="19.5">
      <c r="A182" s="32"/>
      <c r="B182" s="33"/>
      <c r="C182" s="34"/>
      <c r="D182" s="176" t="s">
        <v>183</v>
      </c>
      <c r="E182" s="34"/>
      <c r="F182" s="186" t="s">
        <v>542</v>
      </c>
      <c r="G182" s="34"/>
      <c r="H182" s="34"/>
      <c r="I182" s="187"/>
      <c r="J182" s="34"/>
      <c r="K182" s="34"/>
      <c r="L182" s="37"/>
      <c r="M182" s="188"/>
      <c r="N182" s="189"/>
      <c r="O182" s="62"/>
      <c r="P182" s="62"/>
      <c r="Q182" s="62"/>
      <c r="R182" s="62"/>
      <c r="S182" s="62"/>
      <c r="T182" s="63"/>
      <c r="U182" s="32"/>
      <c r="V182" s="32"/>
      <c r="W182" s="32"/>
      <c r="X182" s="32"/>
      <c r="Y182" s="32"/>
      <c r="Z182" s="32"/>
      <c r="AA182" s="32"/>
      <c r="AB182" s="32"/>
      <c r="AC182" s="32"/>
      <c r="AD182" s="32"/>
      <c r="AE182" s="32"/>
      <c r="AT182" s="15" t="s">
        <v>183</v>
      </c>
      <c r="AU182" s="15" t="s">
        <v>83</v>
      </c>
    </row>
    <row r="183" spans="1:65" s="12" customFormat="1" ht="11.25">
      <c r="B183" s="174"/>
      <c r="C183" s="175"/>
      <c r="D183" s="176" t="s">
        <v>172</v>
      </c>
      <c r="E183" s="177" t="s">
        <v>35</v>
      </c>
      <c r="F183" s="178" t="s">
        <v>543</v>
      </c>
      <c r="G183" s="175"/>
      <c r="H183" s="179">
        <v>13.552</v>
      </c>
      <c r="I183" s="180"/>
      <c r="J183" s="175"/>
      <c r="K183" s="175"/>
      <c r="L183" s="181"/>
      <c r="M183" s="182"/>
      <c r="N183" s="183"/>
      <c r="O183" s="183"/>
      <c r="P183" s="183"/>
      <c r="Q183" s="183"/>
      <c r="R183" s="183"/>
      <c r="S183" s="183"/>
      <c r="T183" s="184"/>
      <c r="AT183" s="185" t="s">
        <v>172</v>
      </c>
      <c r="AU183" s="185" t="s">
        <v>83</v>
      </c>
      <c r="AV183" s="12" t="s">
        <v>85</v>
      </c>
      <c r="AW183" s="12" t="s">
        <v>37</v>
      </c>
      <c r="AX183" s="12" t="s">
        <v>83</v>
      </c>
      <c r="AY183" s="185" t="s">
        <v>169</v>
      </c>
    </row>
    <row r="184" spans="1:65" s="2" customFormat="1" ht="60">
      <c r="A184" s="32"/>
      <c r="B184" s="33"/>
      <c r="C184" s="206" t="s">
        <v>467</v>
      </c>
      <c r="D184" s="206" t="s">
        <v>190</v>
      </c>
      <c r="E184" s="207" t="s">
        <v>478</v>
      </c>
      <c r="F184" s="208" t="s">
        <v>479</v>
      </c>
      <c r="G184" s="209" t="s">
        <v>181</v>
      </c>
      <c r="H184" s="210">
        <v>110.776</v>
      </c>
      <c r="I184" s="211"/>
      <c r="J184" s="212">
        <f>ROUND(I184*H184,2)</f>
        <v>0</v>
      </c>
      <c r="K184" s="208" t="s">
        <v>167</v>
      </c>
      <c r="L184" s="37"/>
      <c r="M184" s="213" t="s">
        <v>35</v>
      </c>
      <c r="N184" s="214" t="s">
        <v>47</v>
      </c>
      <c r="O184" s="62"/>
      <c r="P184" s="170">
        <f>O184*H184</f>
        <v>0</v>
      </c>
      <c r="Q184" s="170">
        <v>0</v>
      </c>
      <c r="R184" s="170">
        <f>Q184*H184</f>
        <v>0</v>
      </c>
      <c r="S184" s="170">
        <v>0</v>
      </c>
      <c r="T184" s="171">
        <f>S184*H184</f>
        <v>0</v>
      </c>
      <c r="U184" s="32"/>
      <c r="V184" s="32"/>
      <c r="W184" s="32"/>
      <c r="X184" s="32"/>
      <c r="Y184" s="32"/>
      <c r="Z184" s="32"/>
      <c r="AA184" s="32"/>
      <c r="AB184" s="32"/>
      <c r="AC184" s="32"/>
      <c r="AD184" s="32"/>
      <c r="AE184" s="32"/>
      <c r="AR184" s="172" t="s">
        <v>237</v>
      </c>
      <c r="AT184" s="172" t="s">
        <v>190</v>
      </c>
      <c r="AU184" s="172" t="s">
        <v>83</v>
      </c>
      <c r="AY184" s="15" t="s">
        <v>169</v>
      </c>
      <c r="BE184" s="173">
        <f>IF(N184="základní",J184,0)</f>
        <v>0</v>
      </c>
      <c r="BF184" s="173">
        <f>IF(N184="snížená",J184,0)</f>
        <v>0</v>
      </c>
      <c r="BG184" s="173">
        <f>IF(N184="zákl. přenesená",J184,0)</f>
        <v>0</v>
      </c>
      <c r="BH184" s="173">
        <f>IF(N184="sníž. přenesená",J184,0)</f>
        <v>0</v>
      </c>
      <c r="BI184" s="173">
        <f>IF(N184="nulová",J184,0)</f>
        <v>0</v>
      </c>
      <c r="BJ184" s="15" t="s">
        <v>83</v>
      </c>
      <c r="BK184" s="173">
        <f>ROUND(I184*H184,2)</f>
        <v>0</v>
      </c>
      <c r="BL184" s="15" t="s">
        <v>237</v>
      </c>
      <c r="BM184" s="172" t="s">
        <v>544</v>
      </c>
    </row>
    <row r="185" spans="1:65" s="2" customFormat="1" ht="19.5">
      <c r="A185" s="32"/>
      <c r="B185" s="33"/>
      <c r="C185" s="34"/>
      <c r="D185" s="176" t="s">
        <v>183</v>
      </c>
      <c r="E185" s="34"/>
      <c r="F185" s="186" t="s">
        <v>481</v>
      </c>
      <c r="G185" s="34"/>
      <c r="H185" s="34"/>
      <c r="I185" s="187"/>
      <c r="J185" s="34"/>
      <c r="K185" s="34"/>
      <c r="L185" s="37"/>
      <c r="M185" s="188"/>
      <c r="N185" s="189"/>
      <c r="O185" s="62"/>
      <c r="P185" s="62"/>
      <c r="Q185" s="62"/>
      <c r="R185" s="62"/>
      <c r="S185" s="62"/>
      <c r="T185" s="63"/>
      <c r="U185" s="32"/>
      <c r="V185" s="32"/>
      <c r="W185" s="32"/>
      <c r="X185" s="32"/>
      <c r="Y185" s="32"/>
      <c r="Z185" s="32"/>
      <c r="AA185" s="32"/>
      <c r="AB185" s="32"/>
      <c r="AC185" s="32"/>
      <c r="AD185" s="32"/>
      <c r="AE185" s="32"/>
      <c r="AT185" s="15" t="s">
        <v>183</v>
      </c>
      <c r="AU185" s="15" t="s">
        <v>83</v>
      </c>
    </row>
    <row r="186" spans="1:65" s="12" customFormat="1" ht="11.25">
      <c r="B186" s="174"/>
      <c r="C186" s="175"/>
      <c r="D186" s="176" t="s">
        <v>172</v>
      </c>
      <c r="E186" s="177" t="s">
        <v>35</v>
      </c>
      <c r="F186" s="178" t="s">
        <v>545</v>
      </c>
      <c r="G186" s="175"/>
      <c r="H186" s="179">
        <v>110.776</v>
      </c>
      <c r="I186" s="180"/>
      <c r="J186" s="175"/>
      <c r="K186" s="175"/>
      <c r="L186" s="181"/>
      <c r="M186" s="182"/>
      <c r="N186" s="183"/>
      <c r="O186" s="183"/>
      <c r="P186" s="183"/>
      <c r="Q186" s="183"/>
      <c r="R186" s="183"/>
      <c r="S186" s="183"/>
      <c r="T186" s="184"/>
      <c r="AT186" s="185" t="s">
        <v>172</v>
      </c>
      <c r="AU186" s="185" t="s">
        <v>83</v>
      </c>
      <c r="AV186" s="12" t="s">
        <v>85</v>
      </c>
      <c r="AW186" s="12" t="s">
        <v>37</v>
      </c>
      <c r="AX186" s="12" t="s">
        <v>83</v>
      </c>
      <c r="AY186" s="185" t="s">
        <v>169</v>
      </c>
    </row>
    <row r="187" spans="1:65" s="2" customFormat="1" ht="48">
      <c r="A187" s="32"/>
      <c r="B187" s="33"/>
      <c r="C187" s="206" t="s">
        <v>471</v>
      </c>
      <c r="D187" s="206" t="s">
        <v>190</v>
      </c>
      <c r="E187" s="207" t="s">
        <v>484</v>
      </c>
      <c r="F187" s="208" t="s">
        <v>485</v>
      </c>
      <c r="G187" s="209" t="s">
        <v>181</v>
      </c>
      <c r="H187" s="210">
        <v>110.2</v>
      </c>
      <c r="I187" s="211"/>
      <c r="J187" s="212">
        <f>ROUND(I187*H187,2)</f>
        <v>0</v>
      </c>
      <c r="K187" s="208" t="s">
        <v>167</v>
      </c>
      <c r="L187" s="37"/>
      <c r="M187" s="213" t="s">
        <v>35</v>
      </c>
      <c r="N187" s="214" t="s">
        <v>47</v>
      </c>
      <c r="O187" s="62"/>
      <c r="P187" s="170">
        <f>O187*H187</f>
        <v>0</v>
      </c>
      <c r="Q187" s="170">
        <v>0</v>
      </c>
      <c r="R187" s="170">
        <f>Q187*H187</f>
        <v>0</v>
      </c>
      <c r="S187" s="170">
        <v>0</v>
      </c>
      <c r="T187" s="171">
        <f>S187*H187</f>
        <v>0</v>
      </c>
      <c r="U187" s="32"/>
      <c r="V187" s="32"/>
      <c r="W187" s="32"/>
      <c r="X187" s="32"/>
      <c r="Y187" s="32"/>
      <c r="Z187" s="32"/>
      <c r="AA187" s="32"/>
      <c r="AB187" s="32"/>
      <c r="AC187" s="32"/>
      <c r="AD187" s="32"/>
      <c r="AE187" s="32"/>
      <c r="AR187" s="172" t="s">
        <v>237</v>
      </c>
      <c r="AT187" s="172" t="s">
        <v>190</v>
      </c>
      <c r="AU187" s="172" t="s">
        <v>83</v>
      </c>
      <c r="AY187" s="15" t="s">
        <v>169</v>
      </c>
      <c r="BE187" s="173">
        <f>IF(N187="základní",J187,0)</f>
        <v>0</v>
      </c>
      <c r="BF187" s="173">
        <f>IF(N187="snížená",J187,0)</f>
        <v>0</v>
      </c>
      <c r="BG187" s="173">
        <f>IF(N187="zákl. přenesená",J187,0)</f>
        <v>0</v>
      </c>
      <c r="BH187" s="173">
        <f>IF(N187="sníž. přenesená",J187,0)</f>
        <v>0</v>
      </c>
      <c r="BI187" s="173">
        <f>IF(N187="nulová",J187,0)</f>
        <v>0</v>
      </c>
      <c r="BJ187" s="15" t="s">
        <v>83</v>
      </c>
      <c r="BK187" s="173">
        <f>ROUND(I187*H187,2)</f>
        <v>0</v>
      </c>
      <c r="BL187" s="15" t="s">
        <v>237</v>
      </c>
      <c r="BM187" s="172" t="s">
        <v>486</v>
      </c>
    </row>
    <row r="188" spans="1:65" s="2" customFormat="1" ht="19.5">
      <c r="A188" s="32"/>
      <c r="B188" s="33"/>
      <c r="C188" s="34"/>
      <c r="D188" s="176" t="s">
        <v>183</v>
      </c>
      <c r="E188" s="34"/>
      <c r="F188" s="186" t="s">
        <v>487</v>
      </c>
      <c r="G188" s="34"/>
      <c r="H188" s="34"/>
      <c r="I188" s="187"/>
      <c r="J188" s="34"/>
      <c r="K188" s="34"/>
      <c r="L188" s="37"/>
      <c r="M188" s="188"/>
      <c r="N188" s="189"/>
      <c r="O188" s="62"/>
      <c r="P188" s="62"/>
      <c r="Q188" s="62"/>
      <c r="R188" s="62"/>
      <c r="S188" s="62"/>
      <c r="T188" s="63"/>
      <c r="U188" s="32"/>
      <c r="V188" s="32"/>
      <c r="W188" s="32"/>
      <c r="X188" s="32"/>
      <c r="Y188" s="32"/>
      <c r="Z188" s="32"/>
      <c r="AA188" s="32"/>
      <c r="AB188" s="32"/>
      <c r="AC188" s="32"/>
      <c r="AD188" s="32"/>
      <c r="AE188" s="32"/>
      <c r="AT188" s="15" t="s">
        <v>183</v>
      </c>
      <c r="AU188" s="15" t="s">
        <v>83</v>
      </c>
    </row>
    <row r="189" spans="1:65" s="12" customFormat="1" ht="11.25">
      <c r="B189" s="174"/>
      <c r="C189" s="175"/>
      <c r="D189" s="176" t="s">
        <v>172</v>
      </c>
      <c r="E189" s="177" t="s">
        <v>35</v>
      </c>
      <c r="F189" s="178" t="s">
        <v>488</v>
      </c>
      <c r="G189" s="175"/>
      <c r="H189" s="179">
        <v>110.2</v>
      </c>
      <c r="I189" s="180"/>
      <c r="J189" s="175"/>
      <c r="K189" s="175"/>
      <c r="L189" s="181"/>
      <c r="M189" s="182"/>
      <c r="N189" s="183"/>
      <c r="O189" s="183"/>
      <c r="P189" s="183"/>
      <c r="Q189" s="183"/>
      <c r="R189" s="183"/>
      <c r="S189" s="183"/>
      <c r="T189" s="184"/>
      <c r="AT189" s="185" t="s">
        <v>172</v>
      </c>
      <c r="AU189" s="185" t="s">
        <v>83</v>
      </c>
      <c r="AV189" s="12" t="s">
        <v>85</v>
      </c>
      <c r="AW189" s="12" t="s">
        <v>37</v>
      </c>
      <c r="AX189" s="12" t="s">
        <v>83</v>
      </c>
      <c r="AY189" s="185" t="s">
        <v>169</v>
      </c>
    </row>
    <row r="190" spans="1:65" s="2" customFormat="1" ht="48">
      <c r="A190" s="32"/>
      <c r="B190" s="33"/>
      <c r="C190" s="206" t="s">
        <v>477</v>
      </c>
      <c r="D190" s="206" t="s">
        <v>190</v>
      </c>
      <c r="E190" s="207" t="s">
        <v>490</v>
      </c>
      <c r="F190" s="208" t="s">
        <v>491</v>
      </c>
      <c r="G190" s="209" t="s">
        <v>181</v>
      </c>
      <c r="H190" s="210">
        <v>13.552</v>
      </c>
      <c r="I190" s="211"/>
      <c r="J190" s="212">
        <f>ROUND(I190*H190,2)</f>
        <v>0</v>
      </c>
      <c r="K190" s="208" t="s">
        <v>167</v>
      </c>
      <c r="L190" s="37"/>
      <c r="M190" s="213" t="s">
        <v>35</v>
      </c>
      <c r="N190" s="214" t="s">
        <v>47</v>
      </c>
      <c r="O190" s="62"/>
      <c r="P190" s="170">
        <f>O190*H190</f>
        <v>0</v>
      </c>
      <c r="Q190" s="170">
        <v>0</v>
      </c>
      <c r="R190" s="170">
        <f>Q190*H190</f>
        <v>0</v>
      </c>
      <c r="S190" s="170">
        <v>0</v>
      </c>
      <c r="T190" s="171">
        <f>S190*H190</f>
        <v>0</v>
      </c>
      <c r="U190" s="32"/>
      <c r="V190" s="32"/>
      <c r="W190" s="32"/>
      <c r="X190" s="32"/>
      <c r="Y190" s="32"/>
      <c r="Z190" s="32"/>
      <c r="AA190" s="32"/>
      <c r="AB190" s="32"/>
      <c r="AC190" s="32"/>
      <c r="AD190" s="32"/>
      <c r="AE190" s="32"/>
      <c r="AR190" s="172" t="s">
        <v>237</v>
      </c>
      <c r="AT190" s="172" t="s">
        <v>190</v>
      </c>
      <c r="AU190" s="172" t="s">
        <v>83</v>
      </c>
      <c r="AY190" s="15" t="s">
        <v>169</v>
      </c>
      <c r="BE190" s="173">
        <f>IF(N190="základní",J190,0)</f>
        <v>0</v>
      </c>
      <c r="BF190" s="173">
        <f>IF(N190="snížená",J190,0)</f>
        <v>0</v>
      </c>
      <c r="BG190" s="173">
        <f>IF(N190="zákl. přenesená",J190,0)</f>
        <v>0</v>
      </c>
      <c r="BH190" s="173">
        <f>IF(N190="sníž. přenesená",J190,0)</f>
        <v>0</v>
      </c>
      <c r="BI190" s="173">
        <f>IF(N190="nulová",J190,0)</f>
        <v>0</v>
      </c>
      <c r="BJ190" s="15" t="s">
        <v>83</v>
      </c>
      <c r="BK190" s="173">
        <f>ROUND(I190*H190,2)</f>
        <v>0</v>
      </c>
      <c r="BL190" s="15" t="s">
        <v>237</v>
      </c>
      <c r="BM190" s="172" t="s">
        <v>492</v>
      </c>
    </row>
    <row r="191" spans="1:65" s="2" customFormat="1" ht="19.5">
      <c r="A191" s="32"/>
      <c r="B191" s="33"/>
      <c r="C191" s="34"/>
      <c r="D191" s="176" t="s">
        <v>183</v>
      </c>
      <c r="E191" s="34"/>
      <c r="F191" s="186" t="s">
        <v>546</v>
      </c>
      <c r="G191" s="34"/>
      <c r="H191" s="34"/>
      <c r="I191" s="187"/>
      <c r="J191" s="34"/>
      <c r="K191" s="34"/>
      <c r="L191" s="37"/>
      <c r="M191" s="188"/>
      <c r="N191" s="189"/>
      <c r="O191" s="62"/>
      <c r="P191" s="62"/>
      <c r="Q191" s="62"/>
      <c r="R191" s="62"/>
      <c r="S191" s="62"/>
      <c r="T191" s="63"/>
      <c r="U191" s="32"/>
      <c r="V191" s="32"/>
      <c r="W191" s="32"/>
      <c r="X191" s="32"/>
      <c r="Y191" s="32"/>
      <c r="Z191" s="32"/>
      <c r="AA191" s="32"/>
      <c r="AB191" s="32"/>
      <c r="AC191" s="32"/>
      <c r="AD191" s="32"/>
      <c r="AE191" s="32"/>
      <c r="AT191" s="15" t="s">
        <v>183</v>
      </c>
      <c r="AU191" s="15" t="s">
        <v>83</v>
      </c>
    </row>
    <row r="192" spans="1:65" s="12" customFormat="1" ht="11.25">
      <c r="B192" s="174"/>
      <c r="C192" s="175"/>
      <c r="D192" s="176" t="s">
        <v>172</v>
      </c>
      <c r="E192" s="177" t="s">
        <v>35</v>
      </c>
      <c r="F192" s="178" t="s">
        <v>547</v>
      </c>
      <c r="G192" s="175"/>
      <c r="H192" s="179">
        <v>13.552</v>
      </c>
      <c r="I192" s="180"/>
      <c r="J192" s="175"/>
      <c r="K192" s="175"/>
      <c r="L192" s="181"/>
      <c r="M192" s="182"/>
      <c r="N192" s="183"/>
      <c r="O192" s="183"/>
      <c r="P192" s="183"/>
      <c r="Q192" s="183"/>
      <c r="R192" s="183"/>
      <c r="S192" s="183"/>
      <c r="T192" s="184"/>
      <c r="AT192" s="185" t="s">
        <v>172</v>
      </c>
      <c r="AU192" s="185" t="s">
        <v>83</v>
      </c>
      <c r="AV192" s="12" t="s">
        <v>85</v>
      </c>
      <c r="AW192" s="12" t="s">
        <v>37</v>
      </c>
      <c r="AX192" s="12" t="s">
        <v>83</v>
      </c>
      <c r="AY192" s="185" t="s">
        <v>169</v>
      </c>
    </row>
    <row r="193" spans="1:65" s="2" customFormat="1" ht="44.25" customHeight="1">
      <c r="A193" s="32"/>
      <c r="B193" s="33"/>
      <c r="C193" s="206" t="s">
        <v>483</v>
      </c>
      <c r="D193" s="206" t="s">
        <v>190</v>
      </c>
      <c r="E193" s="207" t="s">
        <v>306</v>
      </c>
      <c r="F193" s="208" t="s">
        <v>307</v>
      </c>
      <c r="G193" s="209" t="s">
        <v>181</v>
      </c>
      <c r="H193" s="210">
        <v>0.57599999999999996</v>
      </c>
      <c r="I193" s="211"/>
      <c r="J193" s="212">
        <f>ROUND(I193*H193,2)</f>
        <v>0</v>
      </c>
      <c r="K193" s="208" t="s">
        <v>167</v>
      </c>
      <c r="L193" s="37"/>
      <c r="M193" s="213" t="s">
        <v>35</v>
      </c>
      <c r="N193" s="214" t="s">
        <v>47</v>
      </c>
      <c r="O193" s="62"/>
      <c r="P193" s="170">
        <f>O193*H193</f>
        <v>0</v>
      </c>
      <c r="Q193" s="170">
        <v>0</v>
      </c>
      <c r="R193" s="170">
        <f>Q193*H193</f>
        <v>0</v>
      </c>
      <c r="S193" s="170">
        <v>0</v>
      </c>
      <c r="T193" s="171">
        <f>S193*H193</f>
        <v>0</v>
      </c>
      <c r="U193" s="32"/>
      <c r="V193" s="32"/>
      <c r="W193" s="32"/>
      <c r="X193" s="32"/>
      <c r="Y193" s="32"/>
      <c r="Z193" s="32"/>
      <c r="AA193" s="32"/>
      <c r="AB193" s="32"/>
      <c r="AC193" s="32"/>
      <c r="AD193" s="32"/>
      <c r="AE193" s="32"/>
      <c r="AR193" s="172" t="s">
        <v>237</v>
      </c>
      <c r="AT193" s="172" t="s">
        <v>190</v>
      </c>
      <c r="AU193" s="172" t="s">
        <v>83</v>
      </c>
      <c r="AY193" s="15" t="s">
        <v>169</v>
      </c>
      <c r="BE193" s="173">
        <f>IF(N193="základní",J193,0)</f>
        <v>0</v>
      </c>
      <c r="BF193" s="173">
        <f>IF(N193="snížená",J193,0)</f>
        <v>0</v>
      </c>
      <c r="BG193" s="173">
        <f>IF(N193="zákl. přenesená",J193,0)</f>
        <v>0</v>
      </c>
      <c r="BH193" s="173">
        <f>IF(N193="sníž. přenesená",J193,0)</f>
        <v>0</v>
      </c>
      <c r="BI193" s="173">
        <f>IF(N193="nulová",J193,0)</f>
        <v>0</v>
      </c>
      <c r="BJ193" s="15" t="s">
        <v>83</v>
      </c>
      <c r="BK193" s="173">
        <f>ROUND(I193*H193,2)</f>
        <v>0</v>
      </c>
      <c r="BL193" s="15" t="s">
        <v>237</v>
      </c>
      <c r="BM193" s="172" t="s">
        <v>308</v>
      </c>
    </row>
    <row r="194" spans="1:65" s="2" customFormat="1" ht="19.5">
      <c r="A194" s="32"/>
      <c r="B194" s="33"/>
      <c r="C194" s="34"/>
      <c r="D194" s="176" t="s">
        <v>183</v>
      </c>
      <c r="E194" s="34"/>
      <c r="F194" s="186" t="s">
        <v>496</v>
      </c>
      <c r="G194" s="34"/>
      <c r="H194" s="34"/>
      <c r="I194" s="187"/>
      <c r="J194" s="34"/>
      <c r="K194" s="34"/>
      <c r="L194" s="37"/>
      <c r="M194" s="188"/>
      <c r="N194" s="189"/>
      <c r="O194" s="62"/>
      <c r="P194" s="62"/>
      <c r="Q194" s="62"/>
      <c r="R194" s="62"/>
      <c r="S194" s="62"/>
      <c r="T194" s="63"/>
      <c r="U194" s="32"/>
      <c r="V194" s="32"/>
      <c r="W194" s="32"/>
      <c r="X194" s="32"/>
      <c r="Y194" s="32"/>
      <c r="Z194" s="32"/>
      <c r="AA194" s="32"/>
      <c r="AB194" s="32"/>
      <c r="AC194" s="32"/>
      <c r="AD194" s="32"/>
      <c r="AE194" s="32"/>
      <c r="AT194" s="15" t="s">
        <v>183</v>
      </c>
      <c r="AU194" s="15" t="s">
        <v>83</v>
      </c>
    </row>
    <row r="195" spans="1:65" s="12" customFormat="1" ht="11.25">
      <c r="B195" s="174"/>
      <c r="C195" s="175"/>
      <c r="D195" s="176" t="s">
        <v>172</v>
      </c>
      <c r="E195" s="177" t="s">
        <v>35</v>
      </c>
      <c r="F195" s="178" t="s">
        <v>548</v>
      </c>
      <c r="G195" s="175"/>
      <c r="H195" s="179">
        <v>0.57599999999999996</v>
      </c>
      <c r="I195" s="180"/>
      <c r="J195" s="175"/>
      <c r="K195" s="175"/>
      <c r="L195" s="181"/>
      <c r="M195" s="215"/>
      <c r="N195" s="216"/>
      <c r="O195" s="216"/>
      <c r="P195" s="216"/>
      <c r="Q195" s="216"/>
      <c r="R195" s="216"/>
      <c r="S195" s="216"/>
      <c r="T195" s="217"/>
      <c r="AT195" s="185" t="s">
        <v>172</v>
      </c>
      <c r="AU195" s="185" t="s">
        <v>83</v>
      </c>
      <c r="AV195" s="12" t="s">
        <v>85</v>
      </c>
      <c r="AW195" s="12" t="s">
        <v>37</v>
      </c>
      <c r="AX195" s="12" t="s">
        <v>83</v>
      </c>
      <c r="AY195" s="185" t="s">
        <v>169</v>
      </c>
    </row>
    <row r="196" spans="1:65" s="2" customFormat="1" ht="6.95" customHeight="1">
      <c r="A196" s="32"/>
      <c r="B196" s="45"/>
      <c r="C196" s="46"/>
      <c r="D196" s="46"/>
      <c r="E196" s="46"/>
      <c r="F196" s="46"/>
      <c r="G196" s="46"/>
      <c r="H196" s="46"/>
      <c r="I196" s="46"/>
      <c r="J196" s="46"/>
      <c r="K196" s="46"/>
      <c r="L196" s="37"/>
      <c r="M196" s="32"/>
      <c r="O196" s="32"/>
      <c r="P196" s="32"/>
      <c r="Q196" s="32"/>
      <c r="R196" s="32"/>
      <c r="S196" s="32"/>
      <c r="T196" s="32"/>
      <c r="U196" s="32"/>
      <c r="V196" s="32"/>
      <c r="W196" s="32"/>
      <c r="X196" s="32"/>
      <c r="Y196" s="32"/>
      <c r="Z196" s="32"/>
      <c r="AA196" s="32"/>
      <c r="AB196" s="32"/>
      <c r="AC196" s="32"/>
      <c r="AD196" s="32"/>
      <c r="AE196" s="32"/>
    </row>
  </sheetData>
  <sheetProtection algorithmName="SHA-512" hashValue="q/22gq9wmAYM/xxzhwEL9P+h3QqB96ijHbUXZfw8WYvYSEsZToUH5YmfCPUQlGVWaSxqOvD//uWDTUkNKBgh7Q==" saltValue="3uU/de1i1KNKHWFXOKfpvKiqR5T2in5W+B5pNtgEiJWkEhdsdNWXZiNRjdOjh3yMn38fNg82upqADS1Z7gINUQ==" spinCount="100000" sheet="1" objects="1" scenarios="1" formatColumns="0" formatRows="0" autoFilter="0"/>
  <autoFilter ref="C87:K19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5"/>
  <sheetViews>
    <sheetView showGridLines="0" topLeftCell="A90" workbookViewId="0">
      <selection activeCell="I92" sqref="I92"/>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0"/>
      <c r="M2" s="250"/>
      <c r="N2" s="250"/>
      <c r="O2" s="250"/>
      <c r="P2" s="250"/>
      <c r="Q2" s="250"/>
      <c r="R2" s="250"/>
      <c r="S2" s="250"/>
      <c r="T2" s="250"/>
      <c r="U2" s="250"/>
      <c r="V2" s="250"/>
      <c r="AT2" s="15" t="s">
        <v>107</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135</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26.25" hidden="1" customHeight="1">
      <c r="B7" s="18"/>
      <c r="E7" s="267" t="str">
        <f>'Rekapitulace stavby'!K6</f>
        <v>Oprava kolejí a výhybek v úseku Veselí nad Lužnicí - J. Hradec na trati Veselí nad Lužnicí - H. Cerekev</v>
      </c>
      <c r="F7" s="268"/>
      <c r="G7" s="268"/>
      <c r="H7" s="268"/>
      <c r="L7" s="18"/>
    </row>
    <row r="8" spans="1:46" s="1" customFormat="1" ht="12" hidden="1" customHeight="1">
      <c r="B8" s="18"/>
      <c r="D8" s="110" t="s">
        <v>136</v>
      </c>
      <c r="L8" s="18"/>
    </row>
    <row r="9" spans="1:46" s="2" customFormat="1" ht="16.5" hidden="1" customHeight="1">
      <c r="A9" s="32"/>
      <c r="B9" s="37"/>
      <c r="C9" s="32"/>
      <c r="D9" s="32"/>
      <c r="E9" s="267" t="s">
        <v>511</v>
      </c>
      <c r="F9" s="269"/>
      <c r="G9" s="269"/>
      <c r="H9" s="269"/>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138</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0" t="s">
        <v>549</v>
      </c>
      <c r="F11" s="269"/>
      <c r="G11" s="269"/>
      <c r="H11" s="269"/>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140</v>
      </c>
      <c r="G14" s="32"/>
      <c r="H14" s="32"/>
      <c r="I14" s="110" t="s">
        <v>24</v>
      </c>
      <c r="J14" s="112" t="str">
        <f>'Rekapitulace stavby'!AN8</f>
        <v>29. 4. 2021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141</v>
      </c>
      <c r="F17" s="32"/>
      <c r="G17" s="32"/>
      <c r="H17" s="32"/>
      <c r="I17" s="110" t="s">
        <v>30</v>
      </c>
      <c r="J17" s="101" t="s">
        <v>142</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1" t="str">
        <f>'Rekapitulace stavby'!E14</f>
        <v>Vyplň údaj</v>
      </c>
      <c r="F20" s="272"/>
      <c r="G20" s="272"/>
      <c r="H20" s="272"/>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3" t="s">
        <v>35</v>
      </c>
      <c r="F29" s="273"/>
      <c r="G29" s="273"/>
      <c r="H29" s="273"/>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ROUND(J85,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ROUND((SUM(BE85:BE94)),  2)</f>
        <v>0</v>
      </c>
      <c r="G35" s="32"/>
      <c r="H35" s="32"/>
      <c r="I35" s="122">
        <v>0.21</v>
      </c>
      <c r="J35" s="121">
        <f>ROUND(((SUM(BE85:BE94))*I35),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ROUND((SUM(BF85:BF94)),  2)</f>
        <v>0</v>
      </c>
      <c r="G36" s="32"/>
      <c r="H36" s="32"/>
      <c r="I36" s="122">
        <v>0.15</v>
      </c>
      <c r="J36" s="121">
        <f>ROUND(((SUM(BF85:BF94))*I36),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ROUND((SUM(BG85:BG94)),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ROUND((SUM(BH85:BH94)),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ROUND((SUM(BI85:BI94)),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143</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26.25" hidden="1" customHeight="1">
      <c r="A50" s="32"/>
      <c r="B50" s="33"/>
      <c r="C50" s="34"/>
      <c r="D50" s="34"/>
      <c r="E50" s="274" t="str">
        <f>E7</f>
        <v>Oprava kolejí a výhybek v úseku Veselí nad Lužnicí - J. Hradec na trati Veselí nad Lužnicí - H. Cerekev</v>
      </c>
      <c r="F50" s="275"/>
      <c r="G50" s="275"/>
      <c r="H50" s="275"/>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136</v>
      </c>
      <c r="D51" s="20"/>
      <c r="E51" s="20"/>
      <c r="F51" s="20"/>
      <c r="G51" s="20"/>
      <c r="H51" s="20"/>
      <c r="I51" s="20"/>
      <c r="J51" s="20"/>
      <c r="K51" s="20"/>
      <c r="L51" s="18"/>
    </row>
    <row r="52" spans="1:47" s="2" customFormat="1" ht="16.5" hidden="1" customHeight="1">
      <c r="A52" s="32"/>
      <c r="B52" s="33"/>
      <c r="C52" s="34"/>
      <c r="D52" s="34"/>
      <c r="E52" s="274" t="s">
        <v>511</v>
      </c>
      <c r="F52" s="276"/>
      <c r="G52" s="276"/>
      <c r="H52" s="276"/>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138</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28" t="str">
        <f>E11</f>
        <v>SO 03.2 - Materíál dodávaný zadavatelem - NEOCEŇOVAT!</v>
      </c>
      <c r="F54" s="276"/>
      <c r="G54" s="276"/>
      <c r="H54" s="276"/>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225 dle JŘ, TÚ Doňov - K. Řečice</v>
      </c>
      <c r="G56" s="34"/>
      <c r="H56" s="34"/>
      <c r="I56" s="27" t="s">
        <v>24</v>
      </c>
      <c r="J56" s="57" t="str">
        <f>IF(J14="","",J14)</f>
        <v>29. 4. 2021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144</v>
      </c>
      <c r="D61" s="135"/>
      <c r="E61" s="135"/>
      <c r="F61" s="135"/>
      <c r="G61" s="135"/>
      <c r="H61" s="135"/>
      <c r="I61" s="135"/>
      <c r="J61" s="136" t="s">
        <v>145</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J85</f>
        <v>0</v>
      </c>
      <c r="K63" s="34"/>
      <c r="L63" s="111"/>
      <c r="S63" s="32"/>
      <c r="T63" s="32"/>
      <c r="U63" s="32"/>
      <c r="V63" s="32"/>
      <c r="W63" s="32"/>
      <c r="X63" s="32"/>
      <c r="Y63" s="32"/>
      <c r="Z63" s="32"/>
      <c r="AA63" s="32"/>
      <c r="AB63" s="32"/>
      <c r="AC63" s="32"/>
      <c r="AD63" s="32"/>
      <c r="AE63" s="32"/>
      <c r="AU63" s="15" t="s">
        <v>146</v>
      </c>
    </row>
    <row r="64" spans="1:47" s="2" customFormat="1" ht="21.75" hidden="1" customHeight="1">
      <c r="A64" s="32"/>
      <c r="B64" s="33"/>
      <c r="C64" s="34"/>
      <c r="D64" s="34"/>
      <c r="E64" s="34"/>
      <c r="F64" s="34"/>
      <c r="G64" s="34"/>
      <c r="H64" s="34"/>
      <c r="I64" s="34"/>
      <c r="J64" s="34"/>
      <c r="K64" s="34"/>
      <c r="L64" s="111"/>
      <c r="S64" s="32"/>
      <c r="T64" s="32"/>
      <c r="U64" s="32"/>
      <c r="V64" s="32"/>
      <c r="W64" s="32"/>
      <c r="X64" s="32"/>
      <c r="Y64" s="32"/>
      <c r="Z64" s="32"/>
      <c r="AA64" s="32"/>
      <c r="AB64" s="32"/>
      <c r="AC64" s="32"/>
      <c r="AD64" s="32"/>
      <c r="AE64" s="32"/>
    </row>
    <row r="65" spans="1:31" s="2" customFormat="1" ht="6.95" hidden="1" customHeight="1">
      <c r="A65" s="32"/>
      <c r="B65" s="45"/>
      <c r="C65" s="46"/>
      <c r="D65" s="46"/>
      <c r="E65" s="46"/>
      <c r="F65" s="46"/>
      <c r="G65" s="46"/>
      <c r="H65" s="46"/>
      <c r="I65" s="46"/>
      <c r="J65" s="46"/>
      <c r="K65" s="46"/>
      <c r="L65" s="111"/>
      <c r="S65" s="32"/>
      <c r="T65" s="32"/>
      <c r="U65" s="32"/>
      <c r="V65" s="32"/>
      <c r="W65" s="32"/>
      <c r="X65" s="32"/>
      <c r="Y65" s="32"/>
      <c r="Z65" s="32"/>
      <c r="AA65" s="32"/>
      <c r="AB65" s="32"/>
      <c r="AC65" s="32"/>
      <c r="AD65" s="32"/>
      <c r="AE65" s="32"/>
    </row>
    <row r="66" spans="1:31" ht="11.25" hidden="1"/>
    <row r="67" spans="1:31" ht="11.25" hidden="1"/>
    <row r="68" spans="1:31" ht="11.25" hidden="1"/>
    <row r="69" spans="1:31" s="2" customFormat="1" ht="6.95" customHeight="1">
      <c r="A69" s="32"/>
      <c r="B69" s="47"/>
      <c r="C69" s="48"/>
      <c r="D69" s="48"/>
      <c r="E69" s="48"/>
      <c r="F69" s="48"/>
      <c r="G69" s="48"/>
      <c r="H69" s="48"/>
      <c r="I69" s="48"/>
      <c r="J69" s="48"/>
      <c r="K69" s="48"/>
      <c r="L69" s="111"/>
      <c r="S69" s="32"/>
      <c r="T69" s="32"/>
      <c r="U69" s="32"/>
      <c r="V69" s="32"/>
      <c r="W69" s="32"/>
      <c r="X69" s="32"/>
      <c r="Y69" s="32"/>
      <c r="Z69" s="32"/>
      <c r="AA69" s="32"/>
      <c r="AB69" s="32"/>
      <c r="AC69" s="32"/>
      <c r="AD69" s="32"/>
      <c r="AE69" s="32"/>
    </row>
    <row r="70" spans="1:31" s="2" customFormat="1" ht="24.95" customHeight="1">
      <c r="A70" s="32"/>
      <c r="B70" s="33"/>
      <c r="C70" s="21" t="s">
        <v>150</v>
      </c>
      <c r="D70" s="34"/>
      <c r="E70" s="34"/>
      <c r="F70" s="34"/>
      <c r="G70" s="34"/>
      <c r="H70" s="34"/>
      <c r="I70" s="34"/>
      <c r="J70" s="34"/>
      <c r="K70" s="34"/>
      <c r="L70" s="111"/>
      <c r="S70" s="32"/>
      <c r="T70" s="32"/>
      <c r="U70" s="32"/>
      <c r="V70" s="32"/>
      <c r="W70" s="32"/>
      <c r="X70" s="32"/>
      <c r="Y70" s="32"/>
      <c r="Z70" s="32"/>
      <c r="AA70" s="32"/>
      <c r="AB70" s="32"/>
      <c r="AC70" s="32"/>
      <c r="AD70" s="32"/>
      <c r="AE70" s="32"/>
    </row>
    <row r="71" spans="1:31" s="2" customFormat="1" ht="6.95" customHeight="1">
      <c r="A71" s="32"/>
      <c r="B71" s="33"/>
      <c r="C71" s="34"/>
      <c r="D71" s="34"/>
      <c r="E71" s="34"/>
      <c r="F71" s="34"/>
      <c r="G71" s="34"/>
      <c r="H71" s="34"/>
      <c r="I71" s="34"/>
      <c r="J71" s="34"/>
      <c r="K71" s="34"/>
      <c r="L71" s="111"/>
      <c r="S71" s="32"/>
      <c r="T71" s="32"/>
      <c r="U71" s="32"/>
      <c r="V71" s="32"/>
      <c r="W71" s="32"/>
      <c r="X71" s="32"/>
      <c r="Y71" s="32"/>
      <c r="Z71" s="32"/>
      <c r="AA71" s="32"/>
      <c r="AB71" s="32"/>
      <c r="AC71" s="32"/>
      <c r="AD71" s="32"/>
      <c r="AE71" s="32"/>
    </row>
    <row r="72" spans="1:31" s="2" customFormat="1" ht="12" customHeight="1">
      <c r="A72" s="32"/>
      <c r="B72" s="33"/>
      <c r="C72" s="27" t="s">
        <v>16</v>
      </c>
      <c r="D72" s="34"/>
      <c r="E72" s="34"/>
      <c r="F72" s="34"/>
      <c r="G72" s="34"/>
      <c r="H72" s="34"/>
      <c r="I72" s="34"/>
      <c r="J72" s="34"/>
      <c r="K72" s="34"/>
      <c r="L72" s="111"/>
      <c r="S72" s="32"/>
      <c r="T72" s="32"/>
      <c r="U72" s="32"/>
      <c r="V72" s="32"/>
      <c r="W72" s="32"/>
      <c r="X72" s="32"/>
      <c r="Y72" s="32"/>
      <c r="Z72" s="32"/>
      <c r="AA72" s="32"/>
      <c r="AB72" s="32"/>
      <c r="AC72" s="32"/>
      <c r="AD72" s="32"/>
      <c r="AE72" s="32"/>
    </row>
    <row r="73" spans="1:31" s="2" customFormat="1" ht="26.25" customHeight="1">
      <c r="A73" s="32"/>
      <c r="B73" s="33"/>
      <c r="C73" s="34"/>
      <c r="D73" s="34"/>
      <c r="E73" s="274" t="str">
        <f>E7</f>
        <v>Oprava kolejí a výhybek v úseku Veselí nad Lužnicí - J. Hradec na trati Veselí nad Lužnicí - H. Cerekev</v>
      </c>
      <c r="F73" s="275"/>
      <c r="G73" s="275"/>
      <c r="H73" s="275"/>
      <c r="I73" s="34"/>
      <c r="J73" s="34"/>
      <c r="K73" s="34"/>
      <c r="L73" s="111"/>
      <c r="S73" s="32"/>
      <c r="T73" s="32"/>
      <c r="U73" s="32"/>
      <c r="V73" s="32"/>
      <c r="W73" s="32"/>
      <c r="X73" s="32"/>
      <c r="Y73" s="32"/>
      <c r="Z73" s="32"/>
      <c r="AA73" s="32"/>
      <c r="AB73" s="32"/>
      <c r="AC73" s="32"/>
      <c r="AD73" s="32"/>
      <c r="AE73" s="32"/>
    </row>
    <row r="74" spans="1:31" s="1" customFormat="1" ht="12" customHeight="1">
      <c r="B74" s="19"/>
      <c r="C74" s="27" t="s">
        <v>136</v>
      </c>
      <c r="D74" s="20"/>
      <c r="E74" s="20"/>
      <c r="F74" s="20"/>
      <c r="G74" s="20"/>
      <c r="H74" s="20"/>
      <c r="I74" s="20"/>
      <c r="J74" s="20"/>
      <c r="K74" s="20"/>
      <c r="L74" s="18"/>
    </row>
    <row r="75" spans="1:31" s="2" customFormat="1" ht="16.5" customHeight="1">
      <c r="A75" s="32"/>
      <c r="B75" s="33"/>
      <c r="C75" s="34"/>
      <c r="D75" s="34"/>
      <c r="E75" s="274" t="s">
        <v>511</v>
      </c>
      <c r="F75" s="276"/>
      <c r="G75" s="276"/>
      <c r="H75" s="276"/>
      <c r="I75" s="34"/>
      <c r="J75" s="34"/>
      <c r="K75" s="34"/>
      <c r="L75" s="111"/>
      <c r="S75" s="32"/>
      <c r="T75" s="32"/>
      <c r="U75" s="32"/>
      <c r="V75" s="32"/>
      <c r="W75" s="32"/>
      <c r="X75" s="32"/>
      <c r="Y75" s="32"/>
      <c r="Z75" s="32"/>
      <c r="AA75" s="32"/>
      <c r="AB75" s="32"/>
      <c r="AC75" s="32"/>
      <c r="AD75" s="32"/>
      <c r="AE75" s="32"/>
    </row>
    <row r="76" spans="1:31" s="2" customFormat="1" ht="12" customHeight="1">
      <c r="A76" s="32"/>
      <c r="B76" s="33"/>
      <c r="C76" s="27" t="s">
        <v>138</v>
      </c>
      <c r="D76" s="34"/>
      <c r="E76" s="34"/>
      <c r="F76" s="34"/>
      <c r="G76" s="34"/>
      <c r="H76" s="34"/>
      <c r="I76" s="34"/>
      <c r="J76" s="34"/>
      <c r="K76" s="34"/>
      <c r="L76" s="111"/>
      <c r="S76" s="32"/>
      <c r="T76" s="32"/>
      <c r="U76" s="32"/>
      <c r="V76" s="32"/>
      <c r="W76" s="32"/>
      <c r="X76" s="32"/>
      <c r="Y76" s="32"/>
      <c r="Z76" s="32"/>
      <c r="AA76" s="32"/>
      <c r="AB76" s="32"/>
      <c r="AC76" s="32"/>
      <c r="AD76" s="32"/>
      <c r="AE76" s="32"/>
    </row>
    <row r="77" spans="1:31" s="2" customFormat="1" ht="16.5" customHeight="1">
      <c r="A77" s="32"/>
      <c r="B77" s="33"/>
      <c r="C77" s="34"/>
      <c r="D77" s="34"/>
      <c r="E77" s="228" t="str">
        <f>E11</f>
        <v>SO 03.2 - Materíál dodávaný zadavatelem - NEOCEŇOVAT!</v>
      </c>
      <c r="F77" s="276"/>
      <c r="G77" s="276"/>
      <c r="H77" s="276"/>
      <c r="I77" s="34"/>
      <c r="J77" s="34"/>
      <c r="K77" s="34"/>
      <c r="L77" s="111"/>
      <c r="S77" s="32"/>
      <c r="T77" s="32"/>
      <c r="U77" s="32"/>
      <c r="V77" s="32"/>
      <c r="W77" s="32"/>
      <c r="X77" s="32"/>
      <c r="Y77" s="32"/>
      <c r="Z77" s="32"/>
      <c r="AA77" s="32"/>
      <c r="AB77" s="32"/>
      <c r="AC77" s="32"/>
      <c r="AD77" s="32"/>
      <c r="AE77" s="32"/>
    </row>
    <row r="78" spans="1:31" s="2" customFormat="1" ht="6.95" customHeight="1">
      <c r="A78" s="32"/>
      <c r="B78" s="33"/>
      <c r="C78" s="34"/>
      <c r="D78" s="34"/>
      <c r="E78" s="34"/>
      <c r="F78" s="34"/>
      <c r="G78" s="34"/>
      <c r="H78" s="34"/>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22</v>
      </c>
      <c r="D79" s="34"/>
      <c r="E79" s="34"/>
      <c r="F79" s="25" t="str">
        <f>F14</f>
        <v>trať 225 dle JŘ, TÚ Doňov - K. Řečice</v>
      </c>
      <c r="G79" s="34"/>
      <c r="H79" s="34"/>
      <c r="I79" s="27" t="s">
        <v>24</v>
      </c>
      <c r="J79" s="57" t="str">
        <f>IF(J14="","",J14)</f>
        <v>29. 4. 2021</v>
      </c>
      <c r="K79" s="34"/>
      <c r="L79" s="111"/>
      <c r="S79" s="32"/>
      <c r="T79" s="32"/>
      <c r="U79" s="32"/>
      <c r="V79" s="32"/>
      <c r="W79" s="32"/>
      <c r="X79" s="32"/>
      <c r="Y79" s="32"/>
      <c r="Z79" s="32"/>
      <c r="AA79" s="32"/>
      <c r="AB79" s="32"/>
      <c r="AC79" s="32"/>
      <c r="AD79" s="32"/>
      <c r="AE79" s="32"/>
    </row>
    <row r="80" spans="1:31" s="2" customFormat="1" ht="6.95" customHeight="1">
      <c r="A80" s="32"/>
      <c r="B80" s="33"/>
      <c r="C80" s="34"/>
      <c r="D80" s="34"/>
      <c r="E80" s="34"/>
      <c r="F80" s="34"/>
      <c r="G80" s="34"/>
      <c r="H80" s="34"/>
      <c r="I80" s="34"/>
      <c r="J80" s="34"/>
      <c r="K80" s="34"/>
      <c r="L80" s="111"/>
      <c r="S80" s="32"/>
      <c r="T80" s="32"/>
      <c r="U80" s="32"/>
      <c r="V80" s="32"/>
      <c r="W80" s="32"/>
      <c r="X80" s="32"/>
      <c r="Y80" s="32"/>
      <c r="Z80" s="32"/>
      <c r="AA80" s="32"/>
      <c r="AB80" s="32"/>
      <c r="AC80" s="32"/>
      <c r="AD80" s="32"/>
      <c r="AE80" s="32"/>
    </row>
    <row r="81" spans="1:65" s="2" customFormat="1" ht="15.2" customHeight="1">
      <c r="A81" s="32"/>
      <c r="B81" s="33"/>
      <c r="C81" s="27" t="s">
        <v>26</v>
      </c>
      <c r="D81" s="34"/>
      <c r="E81" s="34"/>
      <c r="F81" s="25" t="str">
        <f>E17</f>
        <v xml:space="preserve">Správa železnic, s. o., OŘ Plzeň </v>
      </c>
      <c r="G81" s="34"/>
      <c r="H81" s="34"/>
      <c r="I81" s="27" t="s">
        <v>34</v>
      </c>
      <c r="J81" s="30" t="str">
        <f>E23</f>
        <v xml:space="preserve"> </v>
      </c>
      <c r="K81" s="34"/>
      <c r="L81" s="111"/>
      <c r="S81" s="32"/>
      <c r="T81" s="32"/>
      <c r="U81" s="32"/>
      <c r="V81" s="32"/>
      <c r="W81" s="32"/>
      <c r="X81" s="32"/>
      <c r="Y81" s="32"/>
      <c r="Z81" s="32"/>
      <c r="AA81" s="32"/>
      <c r="AB81" s="32"/>
      <c r="AC81" s="32"/>
      <c r="AD81" s="32"/>
      <c r="AE81" s="32"/>
    </row>
    <row r="82" spans="1:65" s="2" customFormat="1" ht="15.2" customHeight="1">
      <c r="A82" s="32"/>
      <c r="B82" s="33"/>
      <c r="C82" s="27" t="s">
        <v>32</v>
      </c>
      <c r="D82" s="34"/>
      <c r="E82" s="34"/>
      <c r="F82" s="25" t="str">
        <f>IF(E20="","",E20)</f>
        <v>Vyplň údaj</v>
      </c>
      <c r="G82" s="34"/>
      <c r="H82" s="34"/>
      <c r="I82" s="27" t="s">
        <v>38</v>
      </c>
      <c r="J82" s="30" t="str">
        <f>E26</f>
        <v>Libor Brabenec</v>
      </c>
      <c r="K82" s="34"/>
      <c r="L82" s="111"/>
      <c r="S82" s="32"/>
      <c r="T82" s="32"/>
      <c r="U82" s="32"/>
      <c r="V82" s="32"/>
      <c r="W82" s="32"/>
      <c r="X82" s="32"/>
      <c r="Y82" s="32"/>
      <c r="Z82" s="32"/>
      <c r="AA82" s="32"/>
      <c r="AB82" s="32"/>
      <c r="AC82" s="32"/>
      <c r="AD82" s="32"/>
      <c r="AE82" s="32"/>
    </row>
    <row r="83" spans="1:65" s="2" customFormat="1" ht="10.3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11" customFormat="1" ht="29.25" customHeight="1">
      <c r="A84" s="149"/>
      <c r="B84" s="150"/>
      <c r="C84" s="151" t="s">
        <v>151</v>
      </c>
      <c r="D84" s="152" t="s">
        <v>61</v>
      </c>
      <c r="E84" s="152" t="s">
        <v>57</v>
      </c>
      <c r="F84" s="152" t="s">
        <v>58</v>
      </c>
      <c r="G84" s="152" t="s">
        <v>152</v>
      </c>
      <c r="H84" s="152" t="s">
        <v>153</v>
      </c>
      <c r="I84" s="152" t="s">
        <v>154</v>
      </c>
      <c r="J84" s="152" t="s">
        <v>145</v>
      </c>
      <c r="K84" s="153" t="s">
        <v>155</v>
      </c>
      <c r="L84" s="154"/>
      <c r="M84" s="66" t="s">
        <v>35</v>
      </c>
      <c r="N84" s="67" t="s">
        <v>46</v>
      </c>
      <c r="O84" s="67" t="s">
        <v>156</v>
      </c>
      <c r="P84" s="67" t="s">
        <v>157</v>
      </c>
      <c r="Q84" s="67" t="s">
        <v>158</v>
      </c>
      <c r="R84" s="67" t="s">
        <v>159</v>
      </c>
      <c r="S84" s="67" t="s">
        <v>160</v>
      </c>
      <c r="T84" s="68" t="s">
        <v>161</v>
      </c>
      <c r="U84" s="149"/>
      <c r="V84" s="149"/>
      <c r="W84" s="149"/>
      <c r="X84" s="149"/>
      <c r="Y84" s="149"/>
      <c r="Z84" s="149"/>
      <c r="AA84" s="149"/>
      <c r="AB84" s="149"/>
      <c r="AC84" s="149"/>
      <c r="AD84" s="149"/>
      <c r="AE84" s="149"/>
    </row>
    <row r="85" spans="1:65" s="2" customFormat="1" ht="22.9" customHeight="1">
      <c r="A85" s="32"/>
      <c r="B85" s="33"/>
      <c r="C85" s="73" t="s">
        <v>162</v>
      </c>
      <c r="D85" s="34"/>
      <c r="E85" s="34"/>
      <c r="F85" s="34"/>
      <c r="G85" s="34"/>
      <c r="H85" s="34"/>
      <c r="I85" s="34"/>
      <c r="J85" s="155">
        <f>BK85</f>
        <v>0</v>
      </c>
      <c r="K85" s="34"/>
      <c r="L85" s="37"/>
      <c r="M85" s="69"/>
      <c r="N85" s="156"/>
      <c r="O85" s="70"/>
      <c r="P85" s="157">
        <f>SUM(P86:P94)</f>
        <v>0</v>
      </c>
      <c r="Q85" s="70"/>
      <c r="R85" s="157">
        <f>SUM(R86:R94)</f>
        <v>8.5642500000000013</v>
      </c>
      <c r="S85" s="70"/>
      <c r="T85" s="158">
        <f>SUM(T86:T94)</f>
        <v>0</v>
      </c>
      <c r="U85" s="32"/>
      <c r="V85" s="32"/>
      <c r="W85" s="32"/>
      <c r="X85" s="32"/>
      <c r="Y85" s="32"/>
      <c r="Z85" s="32"/>
      <c r="AA85" s="32"/>
      <c r="AB85" s="32"/>
      <c r="AC85" s="32"/>
      <c r="AD85" s="32"/>
      <c r="AE85" s="32"/>
      <c r="AT85" s="15" t="s">
        <v>75</v>
      </c>
      <c r="AU85" s="15" t="s">
        <v>146</v>
      </c>
      <c r="BK85" s="159">
        <f>SUM(BK86:BK94)</f>
        <v>0</v>
      </c>
    </row>
    <row r="86" spans="1:65" s="2" customFormat="1" ht="16.5" customHeight="1">
      <c r="A86" s="32"/>
      <c r="B86" s="33"/>
      <c r="C86" s="160" t="s">
        <v>83</v>
      </c>
      <c r="D86" s="160" t="s">
        <v>163</v>
      </c>
      <c r="E86" s="161" t="s">
        <v>311</v>
      </c>
      <c r="F86" s="162" t="s">
        <v>312</v>
      </c>
      <c r="G86" s="163" t="s">
        <v>166</v>
      </c>
      <c r="H86" s="164">
        <v>1</v>
      </c>
      <c r="I86" s="277">
        <v>0</v>
      </c>
      <c r="J86" s="166">
        <f>ROUND(I86*H86,2)</f>
        <v>0</v>
      </c>
      <c r="K86" s="162" t="s">
        <v>167</v>
      </c>
      <c r="L86" s="167"/>
      <c r="M86" s="168" t="s">
        <v>35</v>
      </c>
      <c r="N86" s="169" t="s">
        <v>47</v>
      </c>
      <c r="O86" s="62"/>
      <c r="P86" s="170">
        <f>O86*H86</f>
        <v>0</v>
      </c>
      <c r="Q86" s="170">
        <v>3.70425</v>
      </c>
      <c r="R86" s="170">
        <f>Q86*H86</f>
        <v>3.70425</v>
      </c>
      <c r="S86" s="170">
        <v>0</v>
      </c>
      <c r="T86" s="171">
        <f>S86*H86</f>
        <v>0</v>
      </c>
      <c r="U86" s="32"/>
      <c r="V86" s="32"/>
      <c r="W86" s="32"/>
      <c r="X86" s="32"/>
      <c r="Y86" s="32"/>
      <c r="Z86" s="32"/>
      <c r="AA86" s="32"/>
      <c r="AB86" s="32"/>
      <c r="AC86" s="32"/>
      <c r="AD86" s="32"/>
      <c r="AE86" s="32"/>
      <c r="AR86" s="172" t="s">
        <v>168</v>
      </c>
      <c r="AT86" s="172" t="s">
        <v>163</v>
      </c>
      <c r="AU86" s="172" t="s">
        <v>76</v>
      </c>
      <c r="AY86" s="15" t="s">
        <v>169</v>
      </c>
      <c r="BE86" s="173">
        <f>IF(N86="základní",J86,0)</f>
        <v>0</v>
      </c>
      <c r="BF86" s="173">
        <f>IF(N86="snížená",J86,0)</f>
        <v>0</v>
      </c>
      <c r="BG86" s="173">
        <f>IF(N86="zákl. přenesená",J86,0)</f>
        <v>0</v>
      </c>
      <c r="BH86" s="173">
        <f>IF(N86="sníž. přenesená",J86,0)</f>
        <v>0</v>
      </c>
      <c r="BI86" s="173">
        <f>IF(N86="nulová",J86,0)</f>
        <v>0</v>
      </c>
      <c r="BJ86" s="15" t="s">
        <v>83</v>
      </c>
      <c r="BK86" s="173">
        <f>ROUND(I86*H86,2)</f>
        <v>0</v>
      </c>
      <c r="BL86" s="15" t="s">
        <v>170</v>
      </c>
      <c r="BM86" s="172" t="s">
        <v>550</v>
      </c>
    </row>
    <row r="87" spans="1:65" s="2" customFormat="1" ht="68.25">
      <c r="A87" s="32"/>
      <c r="B87" s="33"/>
      <c r="C87" s="34"/>
      <c r="D87" s="176" t="s">
        <v>183</v>
      </c>
      <c r="E87" s="34"/>
      <c r="F87" s="186" t="s">
        <v>314</v>
      </c>
      <c r="G87" s="34"/>
      <c r="H87" s="34"/>
      <c r="I87" s="187"/>
      <c r="J87" s="34"/>
      <c r="K87" s="34"/>
      <c r="L87" s="37"/>
      <c r="M87" s="188"/>
      <c r="N87" s="189"/>
      <c r="O87" s="62"/>
      <c r="P87" s="62"/>
      <c r="Q87" s="62"/>
      <c r="R87" s="62"/>
      <c r="S87" s="62"/>
      <c r="T87" s="63"/>
      <c r="U87" s="32"/>
      <c r="V87" s="32"/>
      <c r="W87" s="32"/>
      <c r="X87" s="32"/>
      <c r="Y87" s="32"/>
      <c r="Z87" s="32"/>
      <c r="AA87" s="32"/>
      <c r="AB87" s="32"/>
      <c r="AC87" s="32"/>
      <c r="AD87" s="32"/>
      <c r="AE87" s="32"/>
      <c r="AT87" s="15" t="s">
        <v>183</v>
      </c>
      <c r="AU87" s="15" t="s">
        <v>76</v>
      </c>
    </row>
    <row r="88" spans="1:65" s="12" customFormat="1" ht="11.25">
      <c r="B88" s="174"/>
      <c r="C88" s="175"/>
      <c r="D88" s="176" t="s">
        <v>172</v>
      </c>
      <c r="E88" s="177" t="s">
        <v>35</v>
      </c>
      <c r="F88" s="178" t="s">
        <v>250</v>
      </c>
      <c r="G88" s="175"/>
      <c r="H88" s="179">
        <v>1</v>
      </c>
      <c r="I88" s="180"/>
      <c r="J88" s="175"/>
      <c r="K88" s="175"/>
      <c r="L88" s="181"/>
      <c r="M88" s="182"/>
      <c r="N88" s="183"/>
      <c r="O88" s="183"/>
      <c r="P88" s="183"/>
      <c r="Q88" s="183"/>
      <c r="R88" s="183"/>
      <c r="S88" s="183"/>
      <c r="T88" s="184"/>
      <c r="AT88" s="185" t="s">
        <v>172</v>
      </c>
      <c r="AU88" s="185" t="s">
        <v>76</v>
      </c>
      <c r="AV88" s="12" t="s">
        <v>85</v>
      </c>
      <c r="AW88" s="12" t="s">
        <v>37</v>
      </c>
      <c r="AX88" s="12" t="s">
        <v>83</v>
      </c>
      <c r="AY88" s="185" t="s">
        <v>169</v>
      </c>
    </row>
    <row r="89" spans="1:65" s="2" customFormat="1" ht="16.5" customHeight="1">
      <c r="A89" s="32"/>
      <c r="B89" s="33"/>
      <c r="C89" s="160" t="s">
        <v>85</v>
      </c>
      <c r="D89" s="160" t="s">
        <v>163</v>
      </c>
      <c r="E89" s="161" t="s">
        <v>503</v>
      </c>
      <c r="F89" s="162" t="s">
        <v>504</v>
      </c>
      <c r="G89" s="163" t="s">
        <v>166</v>
      </c>
      <c r="H89" s="164">
        <v>18</v>
      </c>
      <c r="I89" s="277">
        <v>0</v>
      </c>
      <c r="J89" s="166">
        <f>ROUND(I89*H89,2)</f>
        <v>0</v>
      </c>
      <c r="K89" s="162" t="s">
        <v>167</v>
      </c>
      <c r="L89" s="167"/>
      <c r="M89" s="168" t="s">
        <v>35</v>
      </c>
      <c r="N89" s="169" t="s">
        <v>47</v>
      </c>
      <c r="O89" s="62"/>
      <c r="P89" s="170">
        <f>O89*H89</f>
        <v>0</v>
      </c>
      <c r="Q89" s="170">
        <v>0.27</v>
      </c>
      <c r="R89" s="170">
        <f>Q89*H89</f>
        <v>4.8600000000000003</v>
      </c>
      <c r="S89" s="170">
        <v>0</v>
      </c>
      <c r="T89" s="171">
        <f>S89*H89</f>
        <v>0</v>
      </c>
      <c r="U89" s="32"/>
      <c r="V89" s="32"/>
      <c r="W89" s="32"/>
      <c r="X89" s="32"/>
      <c r="Y89" s="32"/>
      <c r="Z89" s="32"/>
      <c r="AA89" s="32"/>
      <c r="AB89" s="32"/>
      <c r="AC89" s="32"/>
      <c r="AD89" s="32"/>
      <c r="AE89" s="32"/>
      <c r="AR89" s="172" t="s">
        <v>168</v>
      </c>
      <c r="AT89" s="172" t="s">
        <v>163</v>
      </c>
      <c r="AU89" s="172" t="s">
        <v>76</v>
      </c>
      <c r="AY89" s="15" t="s">
        <v>169</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170</v>
      </c>
      <c r="BM89" s="172" t="s">
        <v>505</v>
      </c>
    </row>
    <row r="90" spans="1:65" s="2" customFormat="1" ht="97.5">
      <c r="A90" s="32"/>
      <c r="B90" s="33"/>
      <c r="C90" s="34"/>
      <c r="D90" s="176" t="s">
        <v>183</v>
      </c>
      <c r="E90" s="34"/>
      <c r="F90" s="186" t="s">
        <v>506</v>
      </c>
      <c r="G90" s="34"/>
      <c r="H90" s="34"/>
      <c r="I90" s="187"/>
      <c r="J90" s="34"/>
      <c r="K90" s="34"/>
      <c r="L90" s="37"/>
      <c r="M90" s="188"/>
      <c r="N90" s="189"/>
      <c r="O90" s="62"/>
      <c r="P90" s="62"/>
      <c r="Q90" s="62"/>
      <c r="R90" s="62"/>
      <c r="S90" s="62"/>
      <c r="T90" s="63"/>
      <c r="U90" s="32"/>
      <c r="V90" s="32"/>
      <c r="W90" s="32"/>
      <c r="X90" s="32"/>
      <c r="Y90" s="32"/>
      <c r="Z90" s="32"/>
      <c r="AA90" s="32"/>
      <c r="AB90" s="32"/>
      <c r="AC90" s="32"/>
      <c r="AD90" s="32"/>
      <c r="AE90" s="32"/>
      <c r="AT90" s="15" t="s">
        <v>183</v>
      </c>
      <c r="AU90" s="15" t="s">
        <v>76</v>
      </c>
    </row>
    <row r="91" spans="1:65" s="12" customFormat="1" ht="11.25">
      <c r="B91" s="174"/>
      <c r="C91" s="175"/>
      <c r="D91" s="176" t="s">
        <v>172</v>
      </c>
      <c r="E91" s="177" t="s">
        <v>35</v>
      </c>
      <c r="F91" s="178" t="s">
        <v>525</v>
      </c>
      <c r="G91" s="175"/>
      <c r="H91" s="179">
        <v>18</v>
      </c>
      <c r="I91" s="180"/>
      <c r="J91" s="175"/>
      <c r="K91" s="175"/>
      <c r="L91" s="181"/>
      <c r="M91" s="182"/>
      <c r="N91" s="183"/>
      <c r="O91" s="183"/>
      <c r="P91" s="183"/>
      <c r="Q91" s="183"/>
      <c r="R91" s="183"/>
      <c r="S91" s="183"/>
      <c r="T91" s="184"/>
      <c r="AT91" s="185" t="s">
        <v>172</v>
      </c>
      <c r="AU91" s="185" t="s">
        <v>76</v>
      </c>
      <c r="AV91" s="12" t="s">
        <v>85</v>
      </c>
      <c r="AW91" s="12" t="s">
        <v>37</v>
      </c>
      <c r="AX91" s="12" t="s">
        <v>83</v>
      </c>
      <c r="AY91" s="185" t="s">
        <v>169</v>
      </c>
    </row>
    <row r="92" spans="1:65" s="2" customFormat="1" ht="16.5" customHeight="1">
      <c r="A92" s="32"/>
      <c r="B92" s="33"/>
      <c r="C92" s="160" t="s">
        <v>178</v>
      </c>
      <c r="D92" s="160" t="s">
        <v>163</v>
      </c>
      <c r="E92" s="161" t="s">
        <v>507</v>
      </c>
      <c r="F92" s="162" t="s">
        <v>508</v>
      </c>
      <c r="G92" s="163" t="s">
        <v>193</v>
      </c>
      <c r="H92" s="164">
        <v>9</v>
      </c>
      <c r="I92" s="277">
        <v>0</v>
      </c>
      <c r="J92" s="166">
        <f>ROUND(I92*H92,2)</f>
        <v>0</v>
      </c>
      <c r="K92" s="162" t="s">
        <v>35</v>
      </c>
      <c r="L92" s="167"/>
      <c r="M92" s="168" t="s">
        <v>35</v>
      </c>
      <c r="N92" s="169" t="s">
        <v>47</v>
      </c>
      <c r="O92" s="62"/>
      <c r="P92" s="170">
        <f>O92*H92</f>
        <v>0</v>
      </c>
      <c r="Q92" s="170">
        <v>0</v>
      </c>
      <c r="R92" s="170">
        <f>Q92*H92</f>
        <v>0</v>
      </c>
      <c r="S92" s="170">
        <v>0</v>
      </c>
      <c r="T92" s="171">
        <f>S92*H92</f>
        <v>0</v>
      </c>
      <c r="U92" s="32"/>
      <c r="V92" s="32"/>
      <c r="W92" s="32"/>
      <c r="X92" s="32"/>
      <c r="Y92" s="32"/>
      <c r="Z92" s="32"/>
      <c r="AA92" s="32"/>
      <c r="AB92" s="32"/>
      <c r="AC92" s="32"/>
      <c r="AD92" s="32"/>
      <c r="AE92" s="32"/>
      <c r="AR92" s="172" t="s">
        <v>168</v>
      </c>
      <c r="AT92" s="172" t="s">
        <v>163</v>
      </c>
      <c r="AU92" s="172" t="s">
        <v>76</v>
      </c>
      <c r="AY92" s="15" t="s">
        <v>169</v>
      </c>
      <c r="BE92" s="173">
        <f>IF(N92="základní",J92,0)</f>
        <v>0</v>
      </c>
      <c r="BF92" s="173">
        <f>IF(N92="snížená",J92,0)</f>
        <v>0</v>
      </c>
      <c r="BG92" s="173">
        <f>IF(N92="zákl. přenesená",J92,0)</f>
        <v>0</v>
      </c>
      <c r="BH92" s="173">
        <f>IF(N92="sníž. přenesená",J92,0)</f>
        <v>0</v>
      </c>
      <c r="BI92" s="173">
        <f>IF(N92="nulová",J92,0)</f>
        <v>0</v>
      </c>
      <c r="BJ92" s="15" t="s">
        <v>83</v>
      </c>
      <c r="BK92" s="173">
        <f>ROUND(I92*H92,2)</f>
        <v>0</v>
      </c>
      <c r="BL92" s="15" t="s">
        <v>170</v>
      </c>
      <c r="BM92" s="172" t="s">
        <v>509</v>
      </c>
    </row>
    <row r="93" spans="1:65" s="2" customFormat="1" ht="126.75">
      <c r="A93" s="32"/>
      <c r="B93" s="33"/>
      <c r="C93" s="34"/>
      <c r="D93" s="176" t="s">
        <v>183</v>
      </c>
      <c r="E93" s="34"/>
      <c r="F93" s="186" t="s">
        <v>551</v>
      </c>
      <c r="G93" s="34"/>
      <c r="H93" s="34"/>
      <c r="I93" s="187"/>
      <c r="J93" s="34"/>
      <c r="K93" s="34"/>
      <c r="L93" s="37"/>
      <c r="M93" s="188"/>
      <c r="N93" s="189"/>
      <c r="O93" s="62"/>
      <c r="P93" s="62"/>
      <c r="Q93" s="62"/>
      <c r="R93" s="62"/>
      <c r="S93" s="62"/>
      <c r="T93" s="63"/>
      <c r="U93" s="32"/>
      <c r="V93" s="32"/>
      <c r="W93" s="32"/>
      <c r="X93" s="32"/>
      <c r="Y93" s="32"/>
      <c r="Z93" s="32"/>
      <c r="AA93" s="32"/>
      <c r="AB93" s="32"/>
      <c r="AC93" s="32"/>
      <c r="AD93" s="32"/>
      <c r="AE93" s="32"/>
      <c r="AT93" s="15" t="s">
        <v>183</v>
      </c>
      <c r="AU93" s="15" t="s">
        <v>76</v>
      </c>
    </row>
    <row r="94" spans="1:65" s="12" customFormat="1" ht="11.25">
      <c r="B94" s="174"/>
      <c r="C94" s="175"/>
      <c r="D94" s="176" t="s">
        <v>172</v>
      </c>
      <c r="E94" s="177" t="s">
        <v>35</v>
      </c>
      <c r="F94" s="178" t="s">
        <v>413</v>
      </c>
      <c r="G94" s="175"/>
      <c r="H94" s="179">
        <v>9</v>
      </c>
      <c r="I94" s="180"/>
      <c r="J94" s="175"/>
      <c r="K94" s="175"/>
      <c r="L94" s="181"/>
      <c r="M94" s="215"/>
      <c r="N94" s="216"/>
      <c r="O94" s="216"/>
      <c r="P94" s="216"/>
      <c r="Q94" s="216"/>
      <c r="R94" s="216"/>
      <c r="S94" s="216"/>
      <c r="T94" s="217"/>
      <c r="AT94" s="185" t="s">
        <v>172</v>
      </c>
      <c r="AU94" s="185" t="s">
        <v>76</v>
      </c>
      <c r="AV94" s="12" t="s">
        <v>85</v>
      </c>
      <c r="AW94" s="12" t="s">
        <v>37</v>
      </c>
      <c r="AX94" s="12" t="s">
        <v>83</v>
      </c>
      <c r="AY94" s="185" t="s">
        <v>169</v>
      </c>
    </row>
    <row r="95" spans="1:65" s="2" customFormat="1" ht="6.95" customHeight="1">
      <c r="A95" s="32"/>
      <c r="B95" s="45"/>
      <c r="C95" s="46"/>
      <c r="D95" s="46"/>
      <c r="E95" s="46"/>
      <c r="F95" s="46"/>
      <c r="G95" s="46"/>
      <c r="H95" s="46"/>
      <c r="I95" s="46"/>
      <c r="J95" s="46"/>
      <c r="K95" s="46"/>
      <c r="L95" s="37"/>
      <c r="M95" s="32"/>
      <c r="O95" s="32"/>
      <c r="P95" s="32"/>
      <c r="Q95" s="32"/>
      <c r="R95" s="32"/>
      <c r="S95" s="32"/>
      <c r="T95" s="32"/>
      <c r="U95" s="32"/>
      <c r="V95" s="32"/>
      <c r="W95" s="32"/>
      <c r="X95" s="32"/>
      <c r="Y95" s="32"/>
      <c r="Z95" s="32"/>
      <c r="AA95" s="32"/>
      <c r="AB95" s="32"/>
      <c r="AC95" s="32"/>
      <c r="AD95" s="32"/>
      <c r="AE95" s="32"/>
    </row>
  </sheetData>
  <sheetProtection algorithmName="SHA-512" hashValue="IsWxFyA978Uad92UIeuV2RQgI+U17nLb7HvpklWHgl9oEDolteBig5CdPwsH0moREEgArvNqbTf7lM9auIAJSA==" saltValue="cmj7kX+3QiFNXdXtLFv61E/LKXT+5QE5Uqe/ptGqDymnwc+tXUdsFutB7dDEFamcZwop1JUrdPfKoFLwEofnMw==" spinCount="100000" sheet="1" objects="1" scenarios="1" formatColumns="0" formatRows="0" autoFilter="0"/>
  <autoFilter ref="C84:K94"/>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0"/>
      <c r="M2" s="250"/>
      <c r="N2" s="250"/>
      <c r="O2" s="250"/>
      <c r="P2" s="250"/>
      <c r="Q2" s="250"/>
      <c r="R2" s="250"/>
      <c r="S2" s="250"/>
      <c r="T2" s="250"/>
      <c r="U2" s="250"/>
      <c r="V2" s="250"/>
      <c r="AT2" s="15" t="s">
        <v>112</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135</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26.25" hidden="1" customHeight="1">
      <c r="B7" s="18"/>
      <c r="E7" s="267" t="str">
        <f>'Rekapitulace stavby'!K6</f>
        <v>Oprava kolejí a výhybek v úseku Veselí nad Lužnicí - J. Hradec na trati Veselí nad Lužnicí - H. Cerekev</v>
      </c>
      <c r="F7" s="268"/>
      <c r="G7" s="268"/>
      <c r="H7" s="268"/>
      <c r="L7" s="18"/>
    </row>
    <row r="8" spans="1:46" s="1" customFormat="1" ht="12" hidden="1" customHeight="1">
      <c r="B8" s="18"/>
      <c r="D8" s="110" t="s">
        <v>136</v>
      </c>
      <c r="L8" s="18"/>
    </row>
    <row r="9" spans="1:46" s="2" customFormat="1" ht="16.5" hidden="1" customHeight="1">
      <c r="A9" s="32"/>
      <c r="B9" s="37"/>
      <c r="C9" s="32"/>
      <c r="D9" s="32"/>
      <c r="E9" s="267" t="s">
        <v>552</v>
      </c>
      <c r="F9" s="269"/>
      <c r="G9" s="269"/>
      <c r="H9" s="269"/>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138</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0" t="s">
        <v>553</v>
      </c>
      <c r="F11" s="269"/>
      <c r="G11" s="269"/>
      <c r="H11" s="269"/>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554</v>
      </c>
      <c r="G14" s="32"/>
      <c r="H14" s="32"/>
      <c r="I14" s="110" t="s">
        <v>24</v>
      </c>
      <c r="J14" s="112" t="str">
        <f>'Rekapitulace stavby'!AN8</f>
        <v>29. 4. 2021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141</v>
      </c>
      <c r="F17" s="32"/>
      <c r="G17" s="32"/>
      <c r="H17" s="32"/>
      <c r="I17" s="110" t="s">
        <v>30</v>
      </c>
      <c r="J17" s="101" t="s">
        <v>142</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1" t="str">
        <f>'Rekapitulace stavby'!E14</f>
        <v>Vyplň údaj</v>
      </c>
      <c r="F20" s="272"/>
      <c r="G20" s="272"/>
      <c r="H20" s="272"/>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3" t="s">
        <v>35</v>
      </c>
      <c r="F29" s="273"/>
      <c r="G29" s="273"/>
      <c r="H29" s="273"/>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ROUND(J88,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ROUND((SUM(BE88:BE205)),  2)</f>
        <v>0</v>
      </c>
      <c r="G35" s="32"/>
      <c r="H35" s="32"/>
      <c r="I35" s="122">
        <v>0.21</v>
      </c>
      <c r="J35" s="121">
        <f>ROUND(((SUM(BE88:BE205))*I35),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ROUND((SUM(BF88:BF205)),  2)</f>
        <v>0</v>
      </c>
      <c r="G36" s="32"/>
      <c r="H36" s="32"/>
      <c r="I36" s="122">
        <v>0.15</v>
      </c>
      <c r="J36" s="121">
        <f>ROUND(((SUM(BF88:BF205))*I36),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ROUND((SUM(BG88:BG205)),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ROUND((SUM(BH88:BH205)),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ROUND((SUM(BI88:BI205)),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143</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26.25" hidden="1" customHeight="1">
      <c r="A50" s="32"/>
      <c r="B50" s="33"/>
      <c r="C50" s="34"/>
      <c r="D50" s="34"/>
      <c r="E50" s="274" t="str">
        <f>E7</f>
        <v>Oprava kolejí a výhybek v úseku Veselí nad Lužnicí - J. Hradec na trati Veselí nad Lužnicí - H. Cerekev</v>
      </c>
      <c r="F50" s="275"/>
      <c r="G50" s="275"/>
      <c r="H50" s="275"/>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136</v>
      </c>
      <c r="D51" s="20"/>
      <c r="E51" s="20"/>
      <c r="F51" s="20"/>
      <c r="G51" s="20"/>
      <c r="H51" s="20"/>
      <c r="I51" s="20"/>
      <c r="J51" s="20"/>
      <c r="K51" s="20"/>
      <c r="L51" s="18"/>
    </row>
    <row r="52" spans="1:47" s="2" customFormat="1" ht="16.5" hidden="1" customHeight="1">
      <c r="A52" s="32"/>
      <c r="B52" s="33"/>
      <c r="C52" s="34"/>
      <c r="D52" s="34"/>
      <c r="E52" s="274" t="s">
        <v>552</v>
      </c>
      <c r="F52" s="276"/>
      <c r="G52" s="276"/>
      <c r="H52" s="276"/>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138</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28" t="str">
        <f>E11</f>
        <v>SO 04.1 - Železniční svršek</v>
      </c>
      <c r="F54" s="276"/>
      <c r="G54" s="276"/>
      <c r="H54" s="276"/>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225 dle JŘ, TÚ K. Malíkov - Popelín</v>
      </c>
      <c r="G56" s="34"/>
      <c r="H56" s="34"/>
      <c r="I56" s="27" t="s">
        <v>24</v>
      </c>
      <c r="J56" s="57" t="str">
        <f>IF(J14="","",J14)</f>
        <v>29. 4. 2021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144</v>
      </c>
      <c r="D61" s="135"/>
      <c r="E61" s="135"/>
      <c r="F61" s="135"/>
      <c r="G61" s="135"/>
      <c r="H61" s="135"/>
      <c r="I61" s="135"/>
      <c r="J61" s="136" t="s">
        <v>145</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J88</f>
        <v>0</v>
      </c>
      <c r="K63" s="34"/>
      <c r="L63" s="111"/>
      <c r="S63" s="32"/>
      <c r="T63" s="32"/>
      <c r="U63" s="32"/>
      <c r="V63" s="32"/>
      <c r="W63" s="32"/>
      <c r="X63" s="32"/>
      <c r="Y63" s="32"/>
      <c r="Z63" s="32"/>
      <c r="AA63" s="32"/>
      <c r="AB63" s="32"/>
      <c r="AC63" s="32"/>
      <c r="AD63" s="32"/>
      <c r="AE63" s="32"/>
      <c r="AU63" s="15" t="s">
        <v>146</v>
      </c>
    </row>
    <row r="64" spans="1:47" s="9" customFormat="1" ht="24.95" hidden="1" customHeight="1">
      <c r="B64" s="138"/>
      <c r="C64" s="139"/>
      <c r="D64" s="140" t="s">
        <v>147</v>
      </c>
      <c r="E64" s="141"/>
      <c r="F64" s="141"/>
      <c r="G64" s="141"/>
      <c r="H64" s="141"/>
      <c r="I64" s="141"/>
      <c r="J64" s="142">
        <f>J115</f>
        <v>0</v>
      </c>
      <c r="K64" s="139"/>
      <c r="L64" s="143"/>
    </row>
    <row r="65" spans="1:31" s="10" customFormat="1" ht="19.899999999999999" hidden="1" customHeight="1">
      <c r="B65" s="144"/>
      <c r="C65" s="95"/>
      <c r="D65" s="145" t="s">
        <v>148</v>
      </c>
      <c r="E65" s="146"/>
      <c r="F65" s="146"/>
      <c r="G65" s="146"/>
      <c r="H65" s="146"/>
      <c r="I65" s="146"/>
      <c r="J65" s="147">
        <f>J116</f>
        <v>0</v>
      </c>
      <c r="K65" s="95"/>
      <c r="L65" s="148"/>
    </row>
    <row r="66" spans="1:31" s="9" customFormat="1" ht="24.95" hidden="1" customHeight="1">
      <c r="B66" s="138"/>
      <c r="C66" s="139"/>
      <c r="D66" s="140" t="s">
        <v>149</v>
      </c>
      <c r="E66" s="141"/>
      <c r="F66" s="141"/>
      <c r="G66" s="141"/>
      <c r="H66" s="141"/>
      <c r="I66" s="141"/>
      <c r="J66" s="142">
        <f>J169</f>
        <v>0</v>
      </c>
      <c r="K66" s="139"/>
      <c r="L66" s="143"/>
    </row>
    <row r="67" spans="1:31" s="2" customFormat="1" ht="21.75" hidden="1" customHeight="1">
      <c r="A67" s="32"/>
      <c r="B67" s="33"/>
      <c r="C67" s="34"/>
      <c r="D67" s="34"/>
      <c r="E67" s="34"/>
      <c r="F67" s="34"/>
      <c r="G67" s="34"/>
      <c r="H67" s="34"/>
      <c r="I67" s="34"/>
      <c r="J67" s="34"/>
      <c r="K67" s="34"/>
      <c r="L67" s="111"/>
      <c r="S67" s="32"/>
      <c r="T67" s="32"/>
      <c r="U67" s="32"/>
      <c r="V67" s="32"/>
      <c r="W67" s="32"/>
      <c r="X67" s="32"/>
      <c r="Y67" s="32"/>
      <c r="Z67" s="32"/>
      <c r="AA67" s="32"/>
      <c r="AB67" s="32"/>
      <c r="AC67" s="32"/>
      <c r="AD67" s="32"/>
      <c r="AE67" s="32"/>
    </row>
    <row r="68" spans="1:31" s="2" customFormat="1" ht="6.95" hidden="1" customHeight="1">
      <c r="A68" s="32"/>
      <c r="B68" s="45"/>
      <c r="C68" s="46"/>
      <c r="D68" s="46"/>
      <c r="E68" s="46"/>
      <c r="F68" s="46"/>
      <c r="G68" s="46"/>
      <c r="H68" s="46"/>
      <c r="I68" s="46"/>
      <c r="J68" s="46"/>
      <c r="K68" s="46"/>
      <c r="L68" s="111"/>
      <c r="S68" s="32"/>
      <c r="T68" s="32"/>
      <c r="U68" s="32"/>
      <c r="V68" s="32"/>
      <c r="W68" s="32"/>
      <c r="X68" s="32"/>
      <c r="Y68" s="32"/>
      <c r="Z68" s="32"/>
      <c r="AA68" s="32"/>
      <c r="AB68" s="32"/>
      <c r="AC68" s="32"/>
      <c r="AD68" s="32"/>
      <c r="AE68" s="32"/>
    </row>
    <row r="69" spans="1:31" ht="11.25" hidden="1"/>
    <row r="70" spans="1:31" ht="11.25" hidden="1"/>
    <row r="71" spans="1:31" ht="11.25" hidden="1"/>
    <row r="72" spans="1:31" s="2" customFormat="1" ht="6.95" customHeight="1">
      <c r="A72" s="32"/>
      <c r="B72" s="47"/>
      <c r="C72" s="48"/>
      <c r="D72" s="48"/>
      <c r="E72" s="48"/>
      <c r="F72" s="48"/>
      <c r="G72" s="48"/>
      <c r="H72" s="48"/>
      <c r="I72" s="48"/>
      <c r="J72" s="48"/>
      <c r="K72" s="48"/>
      <c r="L72" s="111"/>
      <c r="S72" s="32"/>
      <c r="T72" s="32"/>
      <c r="U72" s="32"/>
      <c r="V72" s="32"/>
      <c r="W72" s="32"/>
      <c r="X72" s="32"/>
      <c r="Y72" s="32"/>
      <c r="Z72" s="32"/>
      <c r="AA72" s="32"/>
      <c r="AB72" s="32"/>
      <c r="AC72" s="32"/>
      <c r="AD72" s="32"/>
      <c r="AE72" s="32"/>
    </row>
    <row r="73" spans="1:31" s="2" customFormat="1" ht="24.95" customHeight="1">
      <c r="A73" s="32"/>
      <c r="B73" s="33"/>
      <c r="C73" s="21" t="s">
        <v>150</v>
      </c>
      <c r="D73" s="34"/>
      <c r="E73" s="34"/>
      <c r="F73" s="34"/>
      <c r="G73" s="34"/>
      <c r="H73" s="34"/>
      <c r="I73" s="34"/>
      <c r="J73" s="34"/>
      <c r="K73" s="34"/>
      <c r="L73" s="111"/>
      <c r="S73" s="32"/>
      <c r="T73" s="32"/>
      <c r="U73" s="32"/>
      <c r="V73" s="32"/>
      <c r="W73" s="32"/>
      <c r="X73" s="32"/>
      <c r="Y73" s="32"/>
      <c r="Z73" s="32"/>
      <c r="AA73" s="32"/>
      <c r="AB73" s="32"/>
      <c r="AC73" s="32"/>
      <c r="AD73" s="32"/>
      <c r="AE73" s="32"/>
    </row>
    <row r="74" spans="1:31" s="2" customFormat="1" ht="6.95" customHeight="1">
      <c r="A74" s="32"/>
      <c r="B74" s="33"/>
      <c r="C74" s="34"/>
      <c r="D74" s="34"/>
      <c r="E74" s="34"/>
      <c r="F74" s="34"/>
      <c r="G74" s="34"/>
      <c r="H74" s="34"/>
      <c r="I74" s="34"/>
      <c r="J74" s="34"/>
      <c r="K74" s="34"/>
      <c r="L74" s="111"/>
      <c r="S74" s="32"/>
      <c r="T74" s="32"/>
      <c r="U74" s="32"/>
      <c r="V74" s="32"/>
      <c r="W74" s="32"/>
      <c r="X74" s="32"/>
      <c r="Y74" s="32"/>
      <c r="Z74" s="32"/>
      <c r="AA74" s="32"/>
      <c r="AB74" s="32"/>
      <c r="AC74" s="32"/>
      <c r="AD74" s="32"/>
      <c r="AE74" s="32"/>
    </row>
    <row r="75" spans="1:31" s="2" customFormat="1" ht="12" customHeight="1">
      <c r="A75" s="32"/>
      <c r="B75" s="33"/>
      <c r="C75" s="27" t="s">
        <v>16</v>
      </c>
      <c r="D75" s="34"/>
      <c r="E75" s="34"/>
      <c r="F75" s="34"/>
      <c r="G75" s="34"/>
      <c r="H75" s="34"/>
      <c r="I75" s="34"/>
      <c r="J75" s="34"/>
      <c r="K75" s="34"/>
      <c r="L75" s="111"/>
      <c r="S75" s="32"/>
      <c r="T75" s="32"/>
      <c r="U75" s="32"/>
      <c r="V75" s="32"/>
      <c r="W75" s="32"/>
      <c r="X75" s="32"/>
      <c r="Y75" s="32"/>
      <c r="Z75" s="32"/>
      <c r="AA75" s="32"/>
      <c r="AB75" s="32"/>
      <c r="AC75" s="32"/>
      <c r="AD75" s="32"/>
      <c r="AE75" s="32"/>
    </row>
    <row r="76" spans="1:31" s="2" customFormat="1" ht="26.25" customHeight="1">
      <c r="A76" s="32"/>
      <c r="B76" s="33"/>
      <c r="C76" s="34"/>
      <c r="D76" s="34"/>
      <c r="E76" s="274" t="str">
        <f>E7</f>
        <v>Oprava kolejí a výhybek v úseku Veselí nad Lužnicí - J. Hradec na trati Veselí nad Lužnicí - H. Cerekev</v>
      </c>
      <c r="F76" s="275"/>
      <c r="G76" s="275"/>
      <c r="H76" s="275"/>
      <c r="I76" s="34"/>
      <c r="J76" s="34"/>
      <c r="K76" s="34"/>
      <c r="L76" s="111"/>
      <c r="S76" s="32"/>
      <c r="T76" s="32"/>
      <c r="U76" s="32"/>
      <c r="V76" s="32"/>
      <c r="W76" s="32"/>
      <c r="X76" s="32"/>
      <c r="Y76" s="32"/>
      <c r="Z76" s="32"/>
      <c r="AA76" s="32"/>
      <c r="AB76" s="32"/>
      <c r="AC76" s="32"/>
      <c r="AD76" s="32"/>
      <c r="AE76" s="32"/>
    </row>
    <row r="77" spans="1:31" s="1" customFormat="1" ht="12" customHeight="1">
      <c r="B77" s="19"/>
      <c r="C77" s="27" t="s">
        <v>136</v>
      </c>
      <c r="D77" s="20"/>
      <c r="E77" s="20"/>
      <c r="F77" s="20"/>
      <c r="G77" s="20"/>
      <c r="H77" s="20"/>
      <c r="I77" s="20"/>
      <c r="J77" s="20"/>
      <c r="K77" s="20"/>
      <c r="L77" s="18"/>
    </row>
    <row r="78" spans="1:31" s="2" customFormat="1" ht="16.5" customHeight="1">
      <c r="A78" s="32"/>
      <c r="B78" s="33"/>
      <c r="C78" s="34"/>
      <c r="D78" s="34"/>
      <c r="E78" s="274" t="s">
        <v>552</v>
      </c>
      <c r="F78" s="276"/>
      <c r="G78" s="276"/>
      <c r="H78" s="276"/>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138</v>
      </c>
      <c r="D79" s="34"/>
      <c r="E79" s="34"/>
      <c r="F79" s="34"/>
      <c r="G79" s="34"/>
      <c r="H79" s="34"/>
      <c r="I79" s="34"/>
      <c r="J79" s="34"/>
      <c r="K79" s="34"/>
      <c r="L79" s="111"/>
      <c r="S79" s="32"/>
      <c r="T79" s="32"/>
      <c r="U79" s="32"/>
      <c r="V79" s="32"/>
      <c r="W79" s="32"/>
      <c r="X79" s="32"/>
      <c r="Y79" s="32"/>
      <c r="Z79" s="32"/>
      <c r="AA79" s="32"/>
      <c r="AB79" s="32"/>
      <c r="AC79" s="32"/>
      <c r="AD79" s="32"/>
      <c r="AE79" s="32"/>
    </row>
    <row r="80" spans="1:31" s="2" customFormat="1" ht="16.5" customHeight="1">
      <c r="A80" s="32"/>
      <c r="B80" s="33"/>
      <c r="C80" s="34"/>
      <c r="D80" s="34"/>
      <c r="E80" s="228" t="str">
        <f>E11</f>
        <v>SO 04.1 - Železniční svršek</v>
      </c>
      <c r="F80" s="276"/>
      <c r="G80" s="276"/>
      <c r="H80" s="276"/>
      <c r="I80" s="34"/>
      <c r="J80" s="34"/>
      <c r="K80" s="34"/>
      <c r="L80" s="111"/>
      <c r="S80" s="32"/>
      <c r="T80" s="32"/>
      <c r="U80" s="32"/>
      <c r="V80" s="32"/>
      <c r="W80" s="32"/>
      <c r="X80" s="32"/>
      <c r="Y80" s="32"/>
      <c r="Z80" s="32"/>
      <c r="AA80" s="32"/>
      <c r="AB80" s="32"/>
      <c r="AC80" s="32"/>
      <c r="AD80" s="32"/>
      <c r="AE80" s="32"/>
    </row>
    <row r="81" spans="1:65" s="2" customFormat="1" ht="6.95" customHeight="1">
      <c r="A81" s="32"/>
      <c r="B81" s="33"/>
      <c r="C81" s="34"/>
      <c r="D81" s="34"/>
      <c r="E81" s="34"/>
      <c r="F81" s="34"/>
      <c r="G81" s="34"/>
      <c r="H81" s="34"/>
      <c r="I81" s="34"/>
      <c r="J81" s="34"/>
      <c r="K81" s="34"/>
      <c r="L81" s="111"/>
      <c r="S81" s="32"/>
      <c r="T81" s="32"/>
      <c r="U81" s="32"/>
      <c r="V81" s="32"/>
      <c r="W81" s="32"/>
      <c r="X81" s="32"/>
      <c r="Y81" s="32"/>
      <c r="Z81" s="32"/>
      <c r="AA81" s="32"/>
      <c r="AB81" s="32"/>
      <c r="AC81" s="32"/>
      <c r="AD81" s="32"/>
      <c r="AE81" s="32"/>
    </row>
    <row r="82" spans="1:65" s="2" customFormat="1" ht="12" customHeight="1">
      <c r="A82" s="32"/>
      <c r="B82" s="33"/>
      <c r="C82" s="27" t="s">
        <v>22</v>
      </c>
      <c r="D82" s="34"/>
      <c r="E82" s="34"/>
      <c r="F82" s="25" t="str">
        <f>F14</f>
        <v>trať 225 dle JŘ, TÚ K. Malíkov - Popelín</v>
      </c>
      <c r="G82" s="34"/>
      <c r="H82" s="34"/>
      <c r="I82" s="27" t="s">
        <v>24</v>
      </c>
      <c r="J82" s="57" t="str">
        <f>IF(J14="","",J14)</f>
        <v>29. 4. 2021</v>
      </c>
      <c r="K82" s="34"/>
      <c r="L82" s="111"/>
      <c r="S82" s="32"/>
      <c r="T82" s="32"/>
      <c r="U82" s="32"/>
      <c r="V82" s="32"/>
      <c r="W82" s="32"/>
      <c r="X82" s="32"/>
      <c r="Y82" s="32"/>
      <c r="Z82" s="32"/>
      <c r="AA82" s="32"/>
      <c r="AB82" s="32"/>
      <c r="AC82" s="32"/>
      <c r="AD82" s="32"/>
      <c r="AE82" s="32"/>
    </row>
    <row r="83" spans="1:65" s="2" customFormat="1" ht="6.9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2" customFormat="1" ht="15.2" customHeight="1">
      <c r="A84" s="32"/>
      <c r="B84" s="33"/>
      <c r="C84" s="27" t="s">
        <v>26</v>
      </c>
      <c r="D84" s="34"/>
      <c r="E84" s="34"/>
      <c r="F84" s="25" t="str">
        <f>E17</f>
        <v xml:space="preserve">Správa železnic, s. o., OŘ Plzeň </v>
      </c>
      <c r="G84" s="34"/>
      <c r="H84" s="34"/>
      <c r="I84" s="27" t="s">
        <v>34</v>
      </c>
      <c r="J84" s="30" t="str">
        <f>E23</f>
        <v xml:space="preserve"> </v>
      </c>
      <c r="K84" s="34"/>
      <c r="L84" s="111"/>
      <c r="S84" s="32"/>
      <c r="T84" s="32"/>
      <c r="U84" s="32"/>
      <c r="V84" s="32"/>
      <c r="W84" s="32"/>
      <c r="X84" s="32"/>
      <c r="Y84" s="32"/>
      <c r="Z84" s="32"/>
      <c r="AA84" s="32"/>
      <c r="AB84" s="32"/>
      <c r="AC84" s="32"/>
      <c r="AD84" s="32"/>
      <c r="AE84" s="32"/>
    </row>
    <row r="85" spans="1:65" s="2" customFormat="1" ht="15.2" customHeight="1">
      <c r="A85" s="32"/>
      <c r="B85" s="33"/>
      <c r="C85" s="27" t="s">
        <v>32</v>
      </c>
      <c r="D85" s="34"/>
      <c r="E85" s="34"/>
      <c r="F85" s="25" t="str">
        <f>IF(E20="","",E20)</f>
        <v>Vyplň údaj</v>
      </c>
      <c r="G85" s="34"/>
      <c r="H85" s="34"/>
      <c r="I85" s="27" t="s">
        <v>38</v>
      </c>
      <c r="J85" s="30" t="str">
        <f>E26</f>
        <v>Libor Brabenec</v>
      </c>
      <c r="K85" s="34"/>
      <c r="L85" s="111"/>
      <c r="S85" s="32"/>
      <c r="T85" s="32"/>
      <c r="U85" s="32"/>
      <c r="V85" s="32"/>
      <c r="W85" s="32"/>
      <c r="X85" s="32"/>
      <c r="Y85" s="32"/>
      <c r="Z85" s="32"/>
      <c r="AA85" s="32"/>
      <c r="AB85" s="32"/>
      <c r="AC85" s="32"/>
      <c r="AD85" s="32"/>
      <c r="AE85" s="32"/>
    </row>
    <row r="86" spans="1:65" s="2" customFormat="1" ht="10.35" customHeight="1">
      <c r="A86" s="32"/>
      <c r="B86" s="33"/>
      <c r="C86" s="34"/>
      <c r="D86" s="34"/>
      <c r="E86" s="34"/>
      <c r="F86" s="34"/>
      <c r="G86" s="34"/>
      <c r="H86" s="34"/>
      <c r="I86" s="34"/>
      <c r="J86" s="34"/>
      <c r="K86" s="34"/>
      <c r="L86" s="111"/>
      <c r="S86" s="32"/>
      <c r="T86" s="32"/>
      <c r="U86" s="32"/>
      <c r="V86" s="32"/>
      <c r="W86" s="32"/>
      <c r="X86" s="32"/>
      <c r="Y86" s="32"/>
      <c r="Z86" s="32"/>
      <c r="AA86" s="32"/>
      <c r="AB86" s="32"/>
      <c r="AC86" s="32"/>
      <c r="AD86" s="32"/>
      <c r="AE86" s="32"/>
    </row>
    <row r="87" spans="1:65" s="11" customFormat="1" ht="29.25" customHeight="1">
      <c r="A87" s="149"/>
      <c r="B87" s="150"/>
      <c r="C87" s="151" t="s">
        <v>151</v>
      </c>
      <c r="D87" s="152" t="s">
        <v>61</v>
      </c>
      <c r="E87" s="152" t="s">
        <v>57</v>
      </c>
      <c r="F87" s="152" t="s">
        <v>58</v>
      </c>
      <c r="G87" s="152" t="s">
        <v>152</v>
      </c>
      <c r="H87" s="152" t="s">
        <v>153</v>
      </c>
      <c r="I87" s="152" t="s">
        <v>154</v>
      </c>
      <c r="J87" s="152" t="s">
        <v>145</v>
      </c>
      <c r="K87" s="153" t="s">
        <v>155</v>
      </c>
      <c r="L87" s="154"/>
      <c r="M87" s="66" t="s">
        <v>35</v>
      </c>
      <c r="N87" s="67" t="s">
        <v>46</v>
      </c>
      <c r="O87" s="67" t="s">
        <v>156</v>
      </c>
      <c r="P87" s="67" t="s">
        <v>157</v>
      </c>
      <c r="Q87" s="67" t="s">
        <v>158</v>
      </c>
      <c r="R87" s="67" t="s">
        <v>159</v>
      </c>
      <c r="S87" s="67" t="s">
        <v>160</v>
      </c>
      <c r="T87" s="68" t="s">
        <v>161</v>
      </c>
      <c r="U87" s="149"/>
      <c r="V87" s="149"/>
      <c r="W87" s="149"/>
      <c r="X87" s="149"/>
      <c r="Y87" s="149"/>
      <c r="Z87" s="149"/>
      <c r="AA87" s="149"/>
      <c r="AB87" s="149"/>
      <c r="AC87" s="149"/>
      <c r="AD87" s="149"/>
      <c r="AE87" s="149"/>
    </row>
    <row r="88" spans="1:65" s="2" customFormat="1" ht="22.9" customHeight="1">
      <c r="A88" s="32"/>
      <c r="B88" s="33"/>
      <c r="C88" s="73" t="s">
        <v>162</v>
      </c>
      <c r="D88" s="34"/>
      <c r="E88" s="34"/>
      <c r="F88" s="34"/>
      <c r="G88" s="34"/>
      <c r="H88" s="34"/>
      <c r="I88" s="34"/>
      <c r="J88" s="155">
        <f>BK88</f>
        <v>0</v>
      </c>
      <c r="K88" s="34"/>
      <c r="L88" s="37"/>
      <c r="M88" s="69"/>
      <c r="N88" s="156"/>
      <c r="O88" s="70"/>
      <c r="P88" s="157">
        <f>P89+SUM(P90:P115)+P169</f>
        <v>0</v>
      </c>
      <c r="Q88" s="70"/>
      <c r="R88" s="157">
        <f>R89+SUM(R90:R115)+R169</f>
        <v>62.196840000000002</v>
      </c>
      <c r="S88" s="70"/>
      <c r="T88" s="158">
        <f>T89+SUM(T90:T115)+T169</f>
        <v>0</v>
      </c>
      <c r="U88" s="32"/>
      <c r="V88" s="32"/>
      <c r="W88" s="32"/>
      <c r="X88" s="32"/>
      <c r="Y88" s="32"/>
      <c r="Z88" s="32"/>
      <c r="AA88" s="32"/>
      <c r="AB88" s="32"/>
      <c r="AC88" s="32"/>
      <c r="AD88" s="32"/>
      <c r="AE88" s="32"/>
      <c r="AT88" s="15" t="s">
        <v>75</v>
      </c>
      <c r="AU88" s="15" t="s">
        <v>146</v>
      </c>
      <c r="BK88" s="159">
        <f>BK89+SUM(BK90:BK115)+BK169</f>
        <v>0</v>
      </c>
    </row>
    <row r="89" spans="1:65" s="2" customFormat="1" ht="16.5" customHeight="1">
      <c r="A89" s="32"/>
      <c r="B89" s="33"/>
      <c r="C89" s="160" t="s">
        <v>83</v>
      </c>
      <c r="D89" s="160" t="s">
        <v>163</v>
      </c>
      <c r="E89" s="161" t="s">
        <v>513</v>
      </c>
      <c r="F89" s="162" t="s">
        <v>514</v>
      </c>
      <c r="G89" s="163" t="s">
        <v>166</v>
      </c>
      <c r="H89" s="164">
        <v>32</v>
      </c>
      <c r="I89" s="165"/>
      <c r="J89" s="166">
        <f>ROUND(I89*H89,2)</f>
        <v>0</v>
      </c>
      <c r="K89" s="162" t="s">
        <v>167</v>
      </c>
      <c r="L89" s="167"/>
      <c r="M89" s="168" t="s">
        <v>35</v>
      </c>
      <c r="N89" s="169" t="s">
        <v>47</v>
      </c>
      <c r="O89" s="62"/>
      <c r="P89" s="170">
        <f>O89*H89</f>
        <v>0</v>
      </c>
      <c r="Q89" s="170">
        <v>8.5199999999999998E-3</v>
      </c>
      <c r="R89" s="170">
        <f>Q89*H89</f>
        <v>0.27263999999999999</v>
      </c>
      <c r="S89" s="170">
        <v>0</v>
      </c>
      <c r="T89" s="171">
        <f>S89*H89</f>
        <v>0</v>
      </c>
      <c r="U89" s="32"/>
      <c r="V89" s="32"/>
      <c r="W89" s="32"/>
      <c r="X89" s="32"/>
      <c r="Y89" s="32"/>
      <c r="Z89" s="32"/>
      <c r="AA89" s="32"/>
      <c r="AB89" s="32"/>
      <c r="AC89" s="32"/>
      <c r="AD89" s="32"/>
      <c r="AE89" s="32"/>
      <c r="AR89" s="172" t="s">
        <v>320</v>
      </c>
      <c r="AT89" s="172" t="s">
        <v>163</v>
      </c>
      <c r="AU89" s="172" t="s">
        <v>76</v>
      </c>
      <c r="AY89" s="15" t="s">
        <v>169</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320</v>
      </c>
      <c r="BM89" s="172" t="s">
        <v>515</v>
      </c>
    </row>
    <row r="90" spans="1:65" s="2" customFormat="1" ht="19.5">
      <c r="A90" s="32"/>
      <c r="B90" s="33"/>
      <c r="C90" s="34"/>
      <c r="D90" s="176" t="s">
        <v>183</v>
      </c>
      <c r="E90" s="34"/>
      <c r="F90" s="186" t="s">
        <v>555</v>
      </c>
      <c r="G90" s="34"/>
      <c r="H90" s="34"/>
      <c r="I90" s="187"/>
      <c r="J90" s="34"/>
      <c r="K90" s="34"/>
      <c r="L90" s="37"/>
      <c r="M90" s="188"/>
      <c r="N90" s="189"/>
      <c r="O90" s="62"/>
      <c r="P90" s="62"/>
      <c r="Q90" s="62"/>
      <c r="R90" s="62"/>
      <c r="S90" s="62"/>
      <c r="T90" s="63"/>
      <c r="U90" s="32"/>
      <c r="V90" s="32"/>
      <c r="W90" s="32"/>
      <c r="X90" s="32"/>
      <c r="Y90" s="32"/>
      <c r="Z90" s="32"/>
      <c r="AA90" s="32"/>
      <c r="AB90" s="32"/>
      <c r="AC90" s="32"/>
      <c r="AD90" s="32"/>
      <c r="AE90" s="32"/>
      <c r="AT90" s="15" t="s">
        <v>183</v>
      </c>
      <c r="AU90" s="15" t="s">
        <v>76</v>
      </c>
    </row>
    <row r="91" spans="1:65" s="12" customFormat="1" ht="11.25">
      <c r="B91" s="174"/>
      <c r="C91" s="175"/>
      <c r="D91" s="176" t="s">
        <v>172</v>
      </c>
      <c r="E91" s="177" t="s">
        <v>35</v>
      </c>
      <c r="F91" s="178" t="s">
        <v>556</v>
      </c>
      <c r="G91" s="175"/>
      <c r="H91" s="179">
        <v>32</v>
      </c>
      <c r="I91" s="180"/>
      <c r="J91" s="175"/>
      <c r="K91" s="175"/>
      <c r="L91" s="181"/>
      <c r="M91" s="182"/>
      <c r="N91" s="183"/>
      <c r="O91" s="183"/>
      <c r="P91" s="183"/>
      <c r="Q91" s="183"/>
      <c r="R91" s="183"/>
      <c r="S91" s="183"/>
      <c r="T91" s="184"/>
      <c r="AT91" s="185" t="s">
        <v>172</v>
      </c>
      <c r="AU91" s="185" t="s">
        <v>76</v>
      </c>
      <c r="AV91" s="12" t="s">
        <v>85</v>
      </c>
      <c r="AW91" s="12" t="s">
        <v>37</v>
      </c>
      <c r="AX91" s="12" t="s">
        <v>83</v>
      </c>
      <c r="AY91" s="185" t="s">
        <v>169</v>
      </c>
    </row>
    <row r="92" spans="1:65" s="2" customFormat="1" ht="16.5" customHeight="1">
      <c r="A92" s="32"/>
      <c r="B92" s="33"/>
      <c r="C92" s="160" t="s">
        <v>85</v>
      </c>
      <c r="D92" s="160" t="s">
        <v>163</v>
      </c>
      <c r="E92" s="161" t="s">
        <v>324</v>
      </c>
      <c r="F92" s="162" t="s">
        <v>325</v>
      </c>
      <c r="G92" s="163" t="s">
        <v>166</v>
      </c>
      <c r="H92" s="164">
        <v>32</v>
      </c>
      <c r="I92" s="165"/>
      <c r="J92" s="166">
        <f>ROUND(I92*H92,2)</f>
        <v>0</v>
      </c>
      <c r="K92" s="162" t="s">
        <v>167</v>
      </c>
      <c r="L92" s="167"/>
      <c r="M92" s="168" t="s">
        <v>35</v>
      </c>
      <c r="N92" s="169" t="s">
        <v>47</v>
      </c>
      <c r="O92" s="62"/>
      <c r="P92" s="170">
        <f>O92*H92</f>
        <v>0</v>
      </c>
      <c r="Q92" s="170">
        <v>9.0000000000000006E-5</v>
      </c>
      <c r="R92" s="170">
        <f>Q92*H92</f>
        <v>2.8800000000000002E-3</v>
      </c>
      <c r="S92" s="170">
        <v>0</v>
      </c>
      <c r="T92" s="171">
        <f>S92*H92</f>
        <v>0</v>
      </c>
      <c r="U92" s="32"/>
      <c r="V92" s="32"/>
      <c r="W92" s="32"/>
      <c r="X92" s="32"/>
      <c r="Y92" s="32"/>
      <c r="Z92" s="32"/>
      <c r="AA92" s="32"/>
      <c r="AB92" s="32"/>
      <c r="AC92" s="32"/>
      <c r="AD92" s="32"/>
      <c r="AE92" s="32"/>
      <c r="AR92" s="172" t="s">
        <v>168</v>
      </c>
      <c r="AT92" s="172" t="s">
        <v>163</v>
      </c>
      <c r="AU92" s="172" t="s">
        <v>76</v>
      </c>
      <c r="AY92" s="15" t="s">
        <v>169</v>
      </c>
      <c r="BE92" s="173">
        <f>IF(N92="základní",J92,0)</f>
        <v>0</v>
      </c>
      <c r="BF92" s="173">
        <f>IF(N92="snížená",J92,0)</f>
        <v>0</v>
      </c>
      <c r="BG92" s="173">
        <f>IF(N92="zákl. přenesená",J92,0)</f>
        <v>0</v>
      </c>
      <c r="BH92" s="173">
        <f>IF(N92="sníž. přenesená",J92,0)</f>
        <v>0</v>
      </c>
      <c r="BI92" s="173">
        <f>IF(N92="nulová",J92,0)</f>
        <v>0</v>
      </c>
      <c r="BJ92" s="15" t="s">
        <v>83</v>
      </c>
      <c r="BK92" s="173">
        <f>ROUND(I92*H92,2)</f>
        <v>0</v>
      </c>
      <c r="BL92" s="15" t="s">
        <v>170</v>
      </c>
      <c r="BM92" s="172" t="s">
        <v>326</v>
      </c>
    </row>
    <row r="93" spans="1:65" s="12" customFormat="1" ht="11.25">
      <c r="B93" s="174"/>
      <c r="C93" s="175"/>
      <c r="D93" s="176" t="s">
        <v>172</v>
      </c>
      <c r="E93" s="177" t="s">
        <v>35</v>
      </c>
      <c r="F93" s="178" t="s">
        <v>557</v>
      </c>
      <c r="G93" s="175"/>
      <c r="H93" s="179">
        <v>32</v>
      </c>
      <c r="I93" s="180"/>
      <c r="J93" s="175"/>
      <c r="K93" s="175"/>
      <c r="L93" s="181"/>
      <c r="M93" s="182"/>
      <c r="N93" s="183"/>
      <c r="O93" s="183"/>
      <c r="P93" s="183"/>
      <c r="Q93" s="183"/>
      <c r="R93" s="183"/>
      <c r="S93" s="183"/>
      <c r="T93" s="184"/>
      <c r="AT93" s="185" t="s">
        <v>172</v>
      </c>
      <c r="AU93" s="185" t="s">
        <v>76</v>
      </c>
      <c r="AV93" s="12" t="s">
        <v>85</v>
      </c>
      <c r="AW93" s="12" t="s">
        <v>37</v>
      </c>
      <c r="AX93" s="12" t="s">
        <v>83</v>
      </c>
      <c r="AY93" s="185" t="s">
        <v>169</v>
      </c>
    </row>
    <row r="94" spans="1:65" s="2" customFormat="1" ht="16.5" customHeight="1">
      <c r="A94" s="32"/>
      <c r="B94" s="33"/>
      <c r="C94" s="160" t="s">
        <v>178</v>
      </c>
      <c r="D94" s="160" t="s">
        <v>163</v>
      </c>
      <c r="E94" s="161" t="s">
        <v>174</v>
      </c>
      <c r="F94" s="162" t="s">
        <v>175</v>
      </c>
      <c r="G94" s="163" t="s">
        <v>166</v>
      </c>
      <c r="H94" s="164">
        <v>64</v>
      </c>
      <c r="I94" s="165"/>
      <c r="J94" s="166">
        <f>ROUND(I94*H94,2)</f>
        <v>0</v>
      </c>
      <c r="K94" s="162" t="s">
        <v>167</v>
      </c>
      <c r="L94" s="167"/>
      <c r="M94" s="168" t="s">
        <v>35</v>
      </c>
      <c r="N94" s="169" t="s">
        <v>47</v>
      </c>
      <c r="O94" s="62"/>
      <c r="P94" s="170">
        <f>O94*H94</f>
        <v>0</v>
      </c>
      <c r="Q94" s="170">
        <v>1.8000000000000001E-4</v>
      </c>
      <c r="R94" s="170">
        <f>Q94*H94</f>
        <v>1.1520000000000001E-2</v>
      </c>
      <c r="S94" s="170">
        <v>0</v>
      </c>
      <c r="T94" s="171">
        <f>S94*H94</f>
        <v>0</v>
      </c>
      <c r="U94" s="32"/>
      <c r="V94" s="32"/>
      <c r="W94" s="32"/>
      <c r="X94" s="32"/>
      <c r="Y94" s="32"/>
      <c r="Z94" s="32"/>
      <c r="AA94" s="32"/>
      <c r="AB94" s="32"/>
      <c r="AC94" s="32"/>
      <c r="AD94" s="32"/>
      <c r="AE94" s="32"/>
      <c r="AR94" s="172" t="s">
        <v>168</v>
      </c>
      <c r="AT94" s="172" t="s">
        <v>163</v>
      </c>
      <c r="AU94" s="172" t="s">
        <v>76</v>
      </c>
      <c r="AY94" s="15" t="s">
        <v>169</v>
      </c>
      <c r="BE94" s="173">
        <f>IF(N94="základní",J94,0)</f>
        <v>0</v>
      </c>
      <c r="BF94" s="173">
        <f>IF(N94="snížená",J94,0)</f>
        <v>0</v>
      </c>
      <c r="BG94" s="173">
        <f>IF(N94="zákl. přenesená",J94,0)</f>
        <v>0</v>
      </c>
      <c r="BH94" s="173">
        <f>IF(N94="sníž. přenesená",J94,0)</f>
        <v>0</v>
      </c>
      <c r="BI94" s="173">
        <f>IF(N94="nulová",J94,0)</f>
        <v>0</v>
      </c>
      <c r="BJ94" s="15" t="s">
        <v>83</v>
      </c>
      <c r="BK94" s="173">
        <f>ROUND(I94*H94,2)</f>
        <v>0</v>
      </c>
      <c r="BL94" s="15" t="s">
        <v>170</v>
      </c>
      <c r="BM94" s="172" t="s">
        <v>517</v>
      </c>
    </row>
    <row r="95" spans="1:65" s="12" customFormat="1" ht="11.25">
      <c r="B95" s="174"/>
      <c r="C95" s="175"/>
      <c r="D95" s="176" t="s">
        <v>172</v>
      </c>
      <c r="E95" s="177" t="s">
        <v>35</v>
      </c>
      <c r="F95" s="178" t="s">
        <v>558</v>
      </c>
      <c r="G95" s="175"/>
      <c r="H95" s="179">
        <v>64</v>
      </c>
      <c r="I95" s="180"/>
      <c r="J95" s="175"/>
      <c r="K95" s="175"/>
      <c r="L95" s="181"/>
      <c r="M95" s="182"/>
      <c r="N95" s="183"/>
      <c r="O95" s="183"/>
      <c r="P95" s="183"/>
      <c r="Q95" s="183"/>
      <c r="R95" s="183"/>
      <c r="S95" s="183"/>
      <c r="T95" s="184"/>
      <c r="AT95" s="185" t="s">
        <v>172</v>
      </c>
      <c r="AU95" s="185" t="s">
        <v>76</v>
      </c>
      <c r="AV95" s="12" t="s">
        <v>85</v>
      </c>
      <c r="AW95" s="12" t="s">
        <v>37</v>
      </c>
      <c r="AX95" s="12" t="s">
        <v>83</v>
      </c>
      <c r="AY95" s="185" t="s">
        <v>169</v>
      </c>
    </row>
    <row r="96" spans="1:65" s="2" customFormat="1" ht="16.5" customHeight="1">
      <c r="A96" s="32"/>
      <c r="B96" s="33"/>
      <c r="C96" s="160" t="s">
        <v>170</v>
      </c>
      <c r="D96" s="160" t="s">
        <v>163</v>
      </c>
      <c r="E96" s="161" t="s">
        <v>331</v>
      </c>
      <c r="F96" s="162" t="s">
        <v>332</v>
      </c>
      <c r="G96" s="163" t="s">
        <v>166</v>
      </c>
      <c r="H96" s="164">
        <v>128</v>
      </c>
      <c r="I96" s="165"/>
      <c r="J96" s="166">
        <f>ROUND(I96*H96,2)</f>
        <v>0</v>
      </c>
      <c r="K96" s="162" t="s">
        <v>167</v>
      </c>
      <c r="L96" s="167"/>
      <c r="M96" s="168" t="s">
        <v>35</v>
      </c>
      <c r="N96" s="169" t="s">
        <v>47</v>
      </c>
      <c r="O96" s="62"/>
      <c r="P96" s="170">
        <f>O96*H96</f>
        <v>0</v>
      </c>
      <c r="Q96" s="170">
        <v>5.1999999999999995E-4</v>
      </c>
      <c r="R96" s="170">
        <f>Q96*H96</f>
        <v>6.6559999999999994E-2</v>
      </c>
      <c r="S96" s="170">
        <v>0</v>
      </c>
      <c r="T96" s="171">
        <f>S96*H96</f>
        <v>0</v>
      </c>
      <c r="U96" s="32"/>
      <c r="V96" s="32"/>
      <c r="W96" s="32"/>
      <c r="X96" s="32"/>
      <c r="Y96" s="32"/>
      <c r="Z96" s="32"/>
      <c r="AA96" s="32"/>
      <c r="AB96" s="32"/>
      <c r="AC96" s="32"/>
      <c r="AD96" s="32"/>
      <c r="AE96" s="32"/>
      <c r="AR96" s="172" t="s">
        <v>168</v>
      </c>
      <c r="AT96" s="172" t="s">
        <v>163</v>
      </c>
      <c r="AU96" s="172" t="s">
        <v>76</v>
      </c>
      <c r="AY96" s="15" t="s">
        <v>169</v>
      </c>
      <c r="BE96" s="173">
        <f>IF(N96="základní",J96,0)</f>
        <v>0</v>
      </c>
      <c r="BF96" s="173">
        <f>IF(N96="snížená",J96,0)</f>
        <v>0</v>
      </c>
      <c r="BG96" s="173">
        <f>IF(N96="zákl. přenesená",J96,0)</f>
        <v>0</v>
      </c>
      <c r="BH96" s="173">
        <f>IF(N96="sníž. přenesená",J96,0)</f>
        <v>0</v>
      </c>
      <c r="BI96" s="173">
        <f>IF(N96="nulová",J96,0)</f>
        <v>0</v>
      </c>
      <c r="BJ96" s="15" t="s">
        <v>83</v>
      </c>
      <c r="BK96" s="173">
        <f>ROUND(I96*H96,2)</f>
        <v>0</v>
      </c>
      <c r="BL96" s="15" t="s">
        <v>170</v>
      </c>
      <c r="BM96" s="172" t="s">
        <v>333</v>
      </c>
    </row>
    <row r="97" spans="1:65" s="12" customFormat="1" ht="11.25">
      <c r="B97" s="174"/>
      <c r="C97" s="175"/>
      <c r="D97" s="176" t="s">
        <v>172</v>
      </c>
      <c r="E97" s="177" t="s">
        <v>35</v>
      </c>
      <c r="F97" s="178" t="s">
        <v>559</v>
      </c>
      <c r="G97" s="175"/>
      <c r="H97" s="179">
        <v>128</v>
      </c>
      <c r="I97" s="180"/>
      <c r="J97" s="175"/>
      <c r="K97" s="175"/>
      <c r="L97" s="181"/>
      <c r="M97" s="182"/>
      <c r="N97" s="183"/>
      <c r="O97" s="183"/>
      <c r="P97" s="183"/>
      <c r="Q97" s="183"/>
      <c r="R97" s="183"/>
      <c r="S97" s="183"/>
      <c r="T97" s="184"/>
      <c r="AT97" s="185" t="s">
        <v>172</v>
      </c>
      <c r="AU97" s="185" t="s">
        <v>76</v>
      </c>
      <c r="AV97" s="12" t="s">
        <v>85</v>
      </c>
      <c r="AW97" s="12" t="s">
        <v>37</v>
      </c>
      <c r="AX97" s="12" t="s">
        <v>83</v>
      </c>
      <c r="AY97" s="185" t="s">
        <v>169</v>
      </c>
    </row>
    <row r="98" spans="1:65" s="2" customFormat="1" ht="16.5" customHeight="1">
      <c r="A98" s="32"/>
      <c r="B98" s="33"/>
      <c r="C98" s="160" t="s">
        <v>188</v>
      </c>
      <c r="D98" s="160" t="s">
        <v>163</v>
      </c>
      <c r="E98" s="161" t="s">
        <v>335</v>
      </c>
      <c r="F98" s="162" t="s">
        <v>336</v>
      </c>
      <c r="G98" s="163" t="s">
        <v>166</v>
      </c>
      <c r="H98" s="164">
        <v>128</v>
      </c>
      <c r="I98" s="165"/>
      <c r="J98" s="166">
        <f>ROUND(I98*H98,2)</f>
        <v>0</v>
      </c>
      <c r="K98" s="162" t="s">
        <v>167</v>
      </c>
      <c r="L98" s="167"/>
      <c r="M98" s="168" t="s">
        <v>35</v>
      </c>
      <c r="N98" s="169" t="s">
        <v>47</v>
      </c>
      <c r="O98" s="62"/>
      <c r="P98" s="170">
        <f>O98*H98</f>
        <v>0</v>
      </c>
      <c r="Q98" s="170">
        <v>9.0000000000000006E-5</v>
      </c>
      <c r="R98" s="170">
        <f>Q98*H98</f>
        <v>1.1520000000000001E-2</v>
      </c>
      <c r="S98" s="170">
        <v>0</v>
      </c>
      <c r="T98" s="171">
        <f>S98*H98</f>
        <v>0</v>
      </c>
      <c r="U98" s="32"/>
      <c r="V98" s="32"/>
      <c r="W98" s="32"/>
      <c r="X98" s="32"/>
      <c r="Y98" s="32"/>
      <c r="Z98" s="32"/>
      <c r="AA98" s="32"/>
      <c r="AB98" s="32"/>
      <c r="AC98" s="32"/>
      <c r="AD98" s="32"/>
      <c r="AE98" s="32"/>
      <c r="AR98" s="172" t="s">
        <v>168</v>
      </c>
      <c r="AT98" s="172" t="s">
        <v>163</v>
      </c>
      <c r="AU98" s="172" t="s">
        <v>76</v>
      </c>
      <c r="AY98" s="15" t="s">
        <v>169</v>
      </c>
      <c r="BE98" s="173">
        <f>IF(N98="základní",J98,0)</f>
        <v>0</v>
      </c>
      <c r="BF98" s="173">
        <f>IF(N98="snížená",J98,0)</f>
        <v>0</v>
      </c>
      <c r="BG98" s="173">
        <f>IF(N98="zákl. přenesená",J98,0)</f>
        <v>0</v>
      </c>
      <c r="BH98" s="173">
        <f>IF(N98="sníž. přenesená",J98,0)</f>
        <v>0</v>
      </c>
      <c r="BI98" s="173">
        <f>IF(N98="nulová",J98,0)</f>
        <v>0</v>
      </c>
      <c r="BJ98" s="15" t="s">
        <v>83</v>
      </c>
      <c r="BK98" s="173">
        <f>ROUND(I98*H98,2)</f>
        <v>0</v>
      </c>
      <c r="BL98" s="15" t="s">
        <v>170</v>
      </c>
      <c r="BM98" s="172" t="s">
        <v>337</v>
      </c>
    </row>
    <row r="99" spans="1:65" s="12" customFormat="1" ht="11.25">
      <c r="B99" s="174"/>
      <c r="C99" s="175"/>
      <c r="D99" s="176" t="s">
        <v>172</v>
      </c>
      <c r="E99" s="177" t="s">
        <v>35</v>
      </c>
      <c r="F99" s="178" t="s">
        <v>559</v>
      </c>
      <c r="G99" s="175"/>
      <c r="H99" s="179">
        <v>128</v>
      </c>
      <c r="I99" s="180"/>
      <c r="J99" s="175"/>
      <c r="K99" s="175"/>
      <c r="L99" s="181"/>
      <c r="M99" s="182"/>
      <c r="N99" s="183"/>
      <c r="O99" s="183"/>
      <c r="P99" s="183"/>
      <c r="Q99" s="183"/>
      <c r="R99" s="183"/>
      <c r="S99" s="183"/>
      <c r="T99" s="184"/>
      <c r="AT99" s="185" t="s">
        <v>172</v>
      </c>
      <c r="AU99" s="185" t="s">
        <v>76</v>
      </c>
      <c r="AV99" s="12" t="s">
        <v>85</v>
      </c>
      <c r="AW99" s="12" t="s">
        <v>37</v>
      </c>
      <c r="AX99" s="12" t="s">
        <v>83</v>
      </c>
      <c r="AY99" s="185" t="s">
        <v>169</v>
      </c>
    </row>
    <row r="100" spans="1:65" s="2" customFormat="1" ht="16.5" customHeight="1">
      <c r="A100" s="32"/>
      <c r="B100" s="33"/>
      <c r="C100" s="160" t="s">
        <v>202</v>
      </c>
      <c r="D100" s="160" t="s">
        <v>163</v>
      </c>
      <c r="E100" s="161" t="s">
        <v>338</v>
      </c>
      <c r="F100" s="162" t="s">
        <v>339</v>
      </c>
      <c r="G100" s="163" t="s">
        <v>166</v>
      </c>
      <c r="H100" s="164">
        <v>64</v>
      </c>
      <c r="I100" s="165"/>
      <c r="J100" s="166">
        <f>ROUND(I100*H100,2)</f>
        <v>0</v>
      </c>
      <c r="K100" s="162" t="s">
        <v>167</v>
      </c>
      <c r="L100" s="167"/>
      <c r="M100" s="168" t="s">
        <v>35</v>
      </c>
      <c r="N100" s="169" t="s">
        <v>47</v>
      </c>
      <c r="O100" s="62"/>
      <c r="P100" s="170">
        <f>O100*H100</f>
        <v>0</v>
      </c>
      <c r="Q100" s="170">
        <v>1.23E-3</v>
      </c>
      <c r="R100" s="170">
        <f>Q100*H100</f>
        <v>7.8719999999999998E-2</v>
      </c>
      <c r="S100" s="170">
        <v>0</v>
      </c>
      <c r="T100" s="171">
        <f>S100*H100</f>
        <v>0</v>
      </c>
      <c r="U100" s="32"/>
      <c r="V100" s="32"/>
      <c r="W100" s="32"/>
      <c r="X100" s="32"/>
      <c r="Y100" s="32"/>
      <c r="Z100" s="32"/>
      <c r="AA100" s="32"/>
      <c r="AB100" s="32"/>
      <c r="AC100" s="32"/>
      <c r="AD100" s="32"/>
      <c r="AE100" s="32"/>
      <c r="AR100" s="172" t="s">
        <v>168</v>
      </c>
      <c r="AT100" s="172" t="s">
        <v>163</v>
      </c>
      <c r="AU100" s="172" t="s">
        <v>76</v>
      </c>
      <c r="AY100" s="15" t="s">
        <v>169</v>
      </c>
      <c r="BE100" s="173">
        <f>IF(N100="základní",J100,0)</f>
        <v>0</v>
      </c>
      <c r="BF100" s="173">
        <f>IF(N100="snížená",J100,0)</f>
        <v>0</v>
      </c>
      <c r="BG100" s="173">
        <f>IF(N100="zákl. přenesená",J100,0)</f>
        <v>0</v>
      </c>
      <c r="BH100" s="173">
        <f>IF(N100="sníž. přenesená",J100,0)</f>
        <v>0</v>
      </c>
      <c r="BI100" s="173">
        <f>IF(N100="nulová",J100,0)</f>
        <v>0</v>
      </c>
      <c r="BJ100" s="15" t="s">
        <v>83</v>
      </c>
      <c r="BK100" s="173">
        <f>ROUND(I100*H100,2)</f>
        <v>0</v>
      </c>
      <c r="BL100" s="15" t="s">
        <v>170</v>
      </c>
      <c r="BM100" s="172" t="s">
        <v>340</v>
      </c>
    </row>
    <row r="101" spans="1:65" s="12" customFormat="1" ht="11.25">
      <c r="B101" s="174"/>
      <c r="C101" s="175"/>
      <c r="D101" s="176" t="s">
        <v>172</v>
      </c>
      <c r="E101" s="177" t="s">
        <v>35</v>
      </c>
      <c r="F101" s="178" t="s">
        <v>560</v>
      </c>
      <c r="G101" s="175"/>
      <c r="H101" s="179">
        <v>64</v>
      </c>
      <c r="I101" s="180"/>
      <c r="J101" s="175"/>
      <c r="K101" s="175"/>
      <c r="L101" s="181"/>
      <c r="M101" s="182"/>
      <c r="N101" s="183"/>
      <c r="O101" s="183"/>
      <c r="P101" s="183"/>
      <c r="Q101" s="183"/>
      <c r="R101" s="183"/>
      <c r="S101" s="183"/>
      <c r="T101" s="184"/>
      <c r="AT101" s="185" t="s">
        <v>172</v>
      </c>
      <c r="AU101" s="185" t="s">
        <v>76</v>
      </c>
      <c r="AV101" s="12" t="s">
        <v>85</v>
      </c>
      <c r="AW101" s="12" t="s">
        <v>37</v>
      </c>
      <c r="AX101" s="12" t="s">
        <v>83</v>
      </c>
      <c r="AY101" s="185" t="s">
        <v>169</v>
      </c>
    </row>
    <row r="102" spans="1:65" s="2" customFormat="1" ht="16.5" customHeight="1">
      <c r="A102" s="32"/>
      <c r="B102" s="33"/>
      <c r="C102" s="160" t="s">
        <v>207</v>
      </c>
      <c r="D102" s="160" t="s">
        <v>163</v>
      </c>
      <c r="E102" s="161" t="s">
        <v>342</v>
      </c>
      <c r="F102" s="162" t="s">
        <v>343</v>
      </c>
      <c r="G102" s="163" t="s">
        <v>198</v>
      </c>
      <c r="H102" s="164">
        <v>1</v>
      </c>
      <c r="I102" s="165"/>
      <c r="J102" s="166">
        <f>ROUND(I102*H102,2)</f>
        <v>0</v>
      </c>
      <c r="K102" s="162" t="s">
        <v>167</v>
      </c>
      <c r="L102" s="167"/>
      <c r="M102" s="168" t="s">
        <v>35</v>
      </c>
      <c r="N102" s="169" t="s">
        <v>47</v>
      </c>
      <c r="O102" s="62"/>
      <c r="P102" s="170">
        <f>O102*H102</f>
        <v>0</v>
      </c>
      <c r="Q102" s="170">
        <v>2.4289999999999998</v>
      </c>
      <c r="R102" s="170">
        <f>Q102*H102</f>
        <v>2.4289999999999998</v>
      </c>
      <c r="S102" s="170">
        <v>0</v>
      </c>
      <c r="T102" s="171">
        <f>S102*H102</f>
        <v>0</v>
      </c>
      <c r="U102" s="32"/>
      <c r="V102" s="32"/>
      <c r="W102" s="32"/>
      <c r="X102" s="32"/>
      <c r="Y102" s="32"/>
      <c r="Z102" s="32"/>
      <c r="AA102" s="32"/>
      <c r="AB102" s="32"/>
      <c r="AC102" s="32"/>
      <c r="AD102" s="32"/>
      <c r="AE102" s="32"/>
      <c r="AR102" s="172" t="s">
        <v>168</v>
      </c>
      <c r="AT102" s="172" t="s">
        <v>163</v>
      </c>
      <c r="AU102" s="172" t="s">
        <v>76</v>
      </c>
      <c r="AY102" s="15" t="s">
        <v>169</v>
      </c>
      <c r="BE102" s="173">
        <f>IF(N102="základní",J102,0)</f>
        <v>0</v>
      </c>
      <c r="BF102" s="173">
        <f>IF(N102="snížená",J102,0)</f>
        <v>0</v>
      </c>
      <c r="BG102" s="173">
        <f>IF(N102="zákl. přenesená",J102,0)</f>
        <v>0</v>
      </c>
      <c r="BH102" s="173">
        <f>IF(N102="sníž. přenesená",J102,0)</f>
        <v>0</v>
      </c>
      <c r="BI102" s="173">
        <f>IF(N102="nulová",J102,0)</f>
        <v>0</v>
      </c>
      <c r="BJ102" s="15" t="s">
        <v>83</v>
      </c>
      <c r="BK102" s="173">
        <f>ROUND(I102*H102,2)</f>
        <v>0</v>
      </c>
      <c r="BL102" s="15" t="s">
        <v>170</v>
      </c>
      <c r="BM102" s="172" t="s">
        <v>344</v>
      </c>
    </row>
    <row r="103" spans="1:65" s="12" customFormat="1" ht="11.25">
      <c r="B103" s="174"/>
      <c r="C103" s="175"/>
      <c r="D103" s="176" t="s">
        <v>172</v>
      </c>
      <c r="E103" s="177" t="s">
        <v>35</v>
      </c>
      <c r="F103" s="178" t="s">
        <v>250</v>
      </c>
      <c r="G103" s="175"/>
      <c r="H103" s="179">
        <v>1</v>
      </c>
      <c r="I103" s="180"/>
      <c r="J103" s="175"/>
      <c r="K103" s="175"/>
      <c r="L103" s="181"/>
      <c r="M103" s="182"/>
      <c r="N103" s="183"/>
      <c r="O103" s="183"/>
      <c r="P103" s="183"/>
      <c r="Q103" s="183"/>
      <c r="R103" s="183"/>
      <c r="S103" s="183"/>
      <c r="T103" s="184"/>
      <c r="AT103" s="185" t="s">
        <v>172</v>
      </c>
      <c r="AU103" s="185" t="s">
        <v>76</v>
      </c>
      <c r="AV103" s="12" t="s">
        <v>85</v>
      </c>
      <c r="AW103" s="12" t="s">
        <v>37</v>
      </c>
      <c r="AX103" s="12" t="s">
        <v>83</v>
      </c>
      <c r="AY103" s="185" t="s">
        <v>169</v>
      </c>
    </row>
    <row r="104" spans="1:65" s="2" customFormat="1" ht="16.5" customHeight="1">
      <c r="A104" s="32"/>
      <c r="B104" s="33"/>
      <c r="C104" s="160" t="s">
        <v>168</v>
      </c>
      <c r="D104" s="160" t="s">
        <v>163</v>
      </c>
      <c r="E104" s="161" t="s">
        <v>350</v>
      </c>
      <c r="F104" s="162" t="s">
        <v>351</v>
      </c>
      <c r="G104" s="163" t="s">
        <v>181</v>
      </c>
      <c r="H104" s="164">
        <v>2.9039999999999999</v>
      </c>
      <c r="I104" s="165"/>
      <c r="J104" s="166">
        <f>ROUND(I104*H104,2)</f>
        <v>0</v>
      </c>
      <c r="K104" s="162" t="s">
        <v>167</v>
      </c>
      <c r="L104" s="167"/>
      <c r="M104" s="168" t="s">
        <v>35</v>
      </c>
      <c r="N104" s="169" t="s">
        <v>47</v>
      </c>
      <c r="O104" s="62"/>
      <c r="P104" s="170">
        <f>O104*H104</f>
        <v>0</v>
      </c>
      <c r="Q104" s="170">
        <v>1</v>
      </c>
      <c r="R104" s="170">
        <f>Q104*H104</f>
        <v>2.9039999999999999</v>
      </c>
      <c r="S104" s="170">
        <v>0</v>
      </c>
      <c r="T104" s="171">
        <f>S104*H104</f>
        <v>0</v>
      </c>
      <c r="U104" s="32"/>
      <c r="V104" s="32"/>
      <c r="W104" s="32"/>
      <c r="X104" s="32"/>
      <c r="Y104" s="32"/>
      <c r="Z104" s="32"/>
      <c r="AA104" s="32"/>
      <c r="AB104" s="32"/>
      <c r="AC104" s="32"/>
      <c r="AD104" s="32"/>
      <c r="AE104" s="32"/>
      <c r="AR104" s="172" t="s">
        <v>168</v>
      </c>
      <c r="AT104" s="172" t="s">
        <v>163</v>
      </c>
      <c r="AU104" s="172" t="s">
        <v>76</v>
      </c>
      <c r="AY104" s="15" t="s">
        <v>169</v>
      </c>
      <c r="BE104" s="173">
        <f>IF(N104="základní",J104,0)</f>
        <v>0</v>
      </c>
      <c r="BF104" s="173">
        <f>IF(N104="snížená",J104,0)</f>
        <v>0</v>
      </c>
      <c r="BG104" s="173">
        <f>IF(N104="zákl. přenesená",J104,0)</f>
        <v>0</v>
      </c>
      <c r="BH104" s="173">
        <f>IF(N104="sníž. přenesená",J104,0)</f>
        <v>0</v>
      </c>
      <c r="BI104" s="173">
        <f>IF(N104="nulová",J104,0)</f>
        <v>0</v>
      </c>
      <c r="BJ104" s="15" t="s">
        <v>83</v>
      </c>
      <c r="BK104" s="173">
        <f>ROUND(I104*H104,2)</f>
        <v>0</v>
      </c>
      <c r="BL104" s="15" t="s">
        <v>170</v>
      </c>
      <c r="BM104" s="172" t="s">
        <v>352</v>
      </c>
    </row>
    <row r="105" spans="1:65" s="2" customFormat="1" ht="19.5">
      <c r="A105" s="32"/>
      <c r="B105" s="33"/>
      <c r="C105" s="34"/>
      <c r="D105" s="176" t="s">
        <v>183</v>
      </c>
      <c r="E105" s="34"/>
      <c r="F105" s="186" t="s">
        <v>561</v>
      </c>
      <c r="G105" s="34"/>
      <c r="H105" s="34"/>
      <c r="I105" s="187"/>
      <c r="J105" s="34"/>
      <c r="K105" s="34"/>
      <c r="L105" s="37"/>
      <c r="M105" s="188"/>
      <c r="N105" s="189"/>
      <c r="O105" s="62"/>
      <c r="P105" s="62"/>
      <c r="Q105" s="62"/>
      <c r="R105" s="62"/>
      <c r="S105" s="62"/>
      <c r="T105" s="63"/>
      <c r="U105" s="32"/>
      <c r="V105" s="32"/>
      <c r="W105" s="32"/>
      <c r="X105" s="32"/>
      <c r="Y105" s="32"/>
      <c r="Z105" s="32"/>
      <c r="AA105" s="32"/>
      <c r="AB105" s="32"/>
      <c r="AC105" s="32"/>
      <c r="AD105" s="32"/>
      <c r="AE105" s="32"/>
      <c r="AT105" s="15" t="s">
        <v>183</v>
      </c>
      <c r="AU105" s="15" t="s">
        <v>76</v>
      </c>
    </row>
    <row r="106" spans="1:65" s="12" customFormat="1" ht="11.25">
      <c r="B106" s="174"/>
      <c r="C106" s="175"/>
      <c r="D106" s="176" t="s">
        <v>172</v>
      </c>
      <c r="E106" s="177" t="s">
        <v>35</v>
      </c>
      <c r="F106" s="178" t="s">
        <v>562</v>
      </c>
      <c r="G106" s="175"/>
      <c r="H106" s="179">
        <v>2.9039999999999999</v>
      </c>
      <c r="I106" s="180"/>
      <c r="J106" s="175"/>
      <c r="K106" s="175"/>
      <c r="L106" s="181"/>
      <c r="M106" s="182"/>
      <c r="N106" s="183"/>
      <c r="O106" s="183"/>
      <c r="P106" s="183"/>
      <c r="Q106" s="183"/>
      <c r="R106" s="183"/>
      <c r="S106" s="183"/>
      <c r="T106" s="184"/>
      <c r="AT106" s="185" t="s">
        <v>172</v>
      </c>
      <c r="AU106" s="185" t="s">
        <v>76</v>
      </c>
      <c r="AV106" s="12" t="s">
        <v>85</v>
      </c>
      <c r="AW106" s="12" t="s">
        <v>37</v>
      </c>
      <c r="AX106" s="12" t="s">
        <v>83</v>
      </c>
      <c r="AY106" s="185" t="s">
        <v>169</v>
      </c>
    </row>
    <row r="107" spans="1:65" s="2" customFormat="1" ht="16.5" customHeight="1">
      <c r="A107" s="32"/>
      <c r="B107" s="33"/>
      <c r="C107" s="160" t="s">
        <v>215</v>
      </c>
      <c r="D107" s="160" t="s">
        <v>163</v>
      </c>
      <c r="E107" s="161" t="s">
        <v>355</v>
      </c>
      <c r="F107" s="162" t="s">
        <v>356</v>
      </c>
      <c r="G107" s="163" t="s">
        <v>181</v>
      </c>
      <c r="H107" s="164">
        <v>2.42</v>
      </c>
      <c r="I107" s="165"/>
      <c r="J107" s="166">
        <f>ROUND(I107*H107,2)</f>
        <v>0</v>
      </c>
      <c r="K107" s="162" t="s">
        <v>167</v>
      </c>
      <c r="L107" s="167"/>
      <c r="M107" s="168" t="s">
        <v>35</v>
      </c>
      <c r="N107" s="169" t="s">
        <v>47</v>
      </c>
      <c r="O107" s="62"/>
      <c r="P107" s="170">
        <f>O107*H107</f>
        <v>0</v>
      </c>
      <c r="Q107" s="170">
        <v>1</v>
      </c>
      <c r="R107" s="170">
        <f>Q107*H107</f>
        <v>2.42</v>
      </c>
      <c r="S107" s="170">
        <v>0</v>
      </c>
      <c r="T107" s="171">
        <f>S107*H107</f>
        <v>0</v>
      </c>
      <c r="U107" s="32"/>
      <c r="V107" s="32"/>
      <c r="W107" s="32"/>
      <c r="X107" s="32"/>
      <c r="Y107" s="32"/>
      <c r="Z107" s="32"/>
      <c r="AA107" s="32"/>
      <c r="AB107" s="32"/>
      <c r="AC107" s="32"/>
      <c r="AD107" s="32"/>
      <c r="AE107" s="32"/>
      <c r="AR107" s="172" t="s">
        <v>168</v>
      </c>
      <c r="AT107" s="172" t="s">
        <v>163</v>
      </c>
      <c r="AU107" s="172" t="s">
        <v>76</v>
      </c>
      <c r="AY107" s="15" t="s">
        <v>169</v>
      </c>
      <c r="BE107" s="173">
        <f>IF(N107="základní",J107,0)</f>
        <v>0</v>
      </c>
      <c r="BF107" s="173">
        <f>IF(N107="snížená",J107,0)</f>
        <v>0</v>
      </c>
      <c r="BG107" s="173">
        <f>IF(N107="zákl. přenesená",J107,0)</f>
        <v>0</v>
      </c>
      <c r="BH107" s="173">
        <f>IF(N107="sníž. přenesená",J107,0)</f>
        <v>0</v>
      </c>
      <c r="BI107" s="173">
        <f>IF(N107="nulová",J107,0)</f>
        <v>0</v>
      </c>
      <c r="BJ107" s="15" t="s">
        <v>83</v>
      </c>
      <c r="BK107" s="173">
        <f>ROUND(I107*H107,2)</f>
        <v>0</v>
      </c>
      <c r="BL107" s="15" t="s">
        <v>170</v>
      </c>
      <c r="BM107" s="172" t="s">
        <v>357</v>
      </c>
    </row>
    <row r="108" spans="1:65" s="2" customFormat="1" ht="19.5">
      <c r="A108" s="32"/>
      <c r="B108" s="33"/>
      <c r="C108" s="34"/>
      <c r="D108" s="176" t="s">
        <v>183</v>
      </c>
      <c r="E108" s="34"/>
      <c r="F108" s="186" t="s">
        <v>563</v>
      </c>
      <c r="G108" s="34"/>
      <c r="H108" s="34"/>
      <c r="I108" s="187"/>
      <c r="J108" s="34"/>
      <c r="K108" s="34"/>
      <c r="L108" s="37"/>
      <c r="M108" s="188"/>
      <c r="N108" s="189"/>
      <c r="O108" s="62"/>
      <c r="P108" s="62"/>
      <c r="Q108" s="62"/>
      <c r="R108" s="62"/>
      <c r="S108" s="62"/>
      <c r="T108" s="63"/>
      <c r="U108" s="32"/>
      <c r="V108" s="32"/>
      <c r="W108" s="32"/>
      <c r="X108" s="32"/>
      <c r="Y108" s="32"/>
      <c r="Z108" s="32"/>
      <c r="AA108" s="32"/>
      <c r="AB108" s="32"/>
      <c r="AC108" s="32"/>
      <c r="AD108" s="32"/>
      <c r="AE108" s="32"/>
      <c r="AT108" s="15" t="s">
        <v>183</v>
      </c>
      <c r="AU108" s="15" t="s">
        <v>76</v>
      </c>
    </row>
    <row r="109" spans="1:65" s="12" customFormat="1" ht="11.25">
      <c r="B109" s="174"/>
      <c r="C109" s="175"/>
      <c r="D109" s="176" t="s">
        <v>172</v>
      </c>
      <c r="E109" s="177" t="s">
        <v>35</v>
      </c>
      <c r="F109" s="178" t="s">
        <v>564</v>
      </c>
      <c r="G109" s="175"/>
      <c r="H109" s="179">
        <v>2.42</v>
      </c>
      <c r="I109" s="180"/>
      <c r="J109" s="175"/>
      <c r="K109" s="175"/>
      <c r="L109" s="181"/>
      <c r="M109" s="182"/>
      <c r="N109" s="183"/>
      <c r="O109" s="183"/>
      <c r="P109" s="183"/>
      <c r="Q109" s="183"/>
      <c r="R109" s="183"/>
      <c r="S109" s="183"/>
      <c r="T109" s="184"/>
      <c r="AT109" s="185" t="s">
        <v>172</v>
      </c>
      <c r="AU109" s="185" t="s">
        <v>76</v>
      </c>
      <c r="AV109" s="12" t="s">
        <v>85</v>
      </c>
      <c r="AW109" s="12" t="s">
        <v>37</v>
      </c>
      <c r="AX109" s="12" t="s">
        <v>83</v>
      </c>
      <c r="AY109" s="185" t="s">
        <v>169</v>
      </c>
    </row>
    <row r="110" spans="1:65" s="2" customFormat="1" ht="16.5" customHeight="1">
      <c r="A110" s="32"/>
      <c r="B110" s="33"/>
      <c r="C110" s="160" t="s">
        <v>222</v>
      </c>
      <c r="D110" s="160" t="s">
        <v>163</v>
      </c>
      <c r="E110" s="161" t="s">
        <v>360</v>
      </c>
      <c r="F110" s="162" t="s">
        <v>361</v>
      </c>
      <c r="G110" s="163" t="s">
        <v>362</v>
      </c>
      <c r="H110" s="164">
        <v>6</v>
      </c>
      <c r="I110" s="165"/>
      <c r="J110" s="166">
        <f>ROUND(I110*H110,2)</f>
        <v>0</v>
      </c>
      <c r="K110" s="162" t="s">
        <v>167</v>
      </c>
      <c r="L110" s="167"/>
      <c r="M110" s="168" t="s">
        <v>35</v>
      </c>
      <c r="N110" s="169" t="s">
        <v>47</v>
      </c>
      <c r="O110" s="62"/>
      <c r="P110" s="170">
        <f>O110*H110</f>
        <v>0</v>
      </c>
      <c r="Q110" s="170">
        <v>0</v>
      </c>
      <c r="R110" s="170">
        <f>Q110*H110</f>
        <v>0</v>
      </c>
      <c r="S110" s="170">
        <v>0</v>
      </c>
      <c r="T110" s="171">
        <f>S110*H110</f>
        <v>0</v>
      </c>
      <c r="U110" s="32"/>
      <c r="V110" s="32"/>
      <c r="W110" s="32"/>
      <c r="X110" s="32"/>
      <c r="Y110" s="32"/>
      <c r="Z110" s="32"/>
      <c r="AA110" s="32"/>
      <c r="AB110" s="32"/>
      <c r="AC110" s="32"/>
      <c r="AD110" s="32"/>
      <c r="AE110" s="32"/>
      <c r="AR110" s="172" t="s">
        <v>168</v>
      </c>
      <c r="AT110" s="172" t="s">
        <v>163</v>
      </c>
      <c r="AU110" s="172" t="s">
        <v>76</v>
      </c>
      <c r="AY110" s="15" t="s">
        <v>169</v>
      </c>
      <c r="BE110" s="173">
        <f>IF(N110="základní",J110,0)</f>
        <v>0</v>
      </c>
      <c r="BF110" s="173">
        <f>IF(N110="snížená",J110,0)</f>
        <v>0</v>
      </c>
      <c r="BG110" s="173">
        <f>IF(N110="zákl. přenesená",J110,0)</f>
        <v>0</v>
      </c>
      <c r="BH110" s="173">
        <f>IF(N110="sníž. přenesená",J110,0)</f>
        <v>0</v>
      </c>
      <c r="BI110" s="173">
        <f>IF(N110="nulová",J110,0)</f>
        <v>0</v>
      </c>
      <c r="BJ110" s="15" t="s">
        <v>83</v>
      </c>
      <c r="BK110" s="173">
        <f>ROUND(I110*H110,2)</f>
        <v>0</v>
      </c>
      <c r="BL110" s="15" t="s">
        <v>170</v>
      </c>
      <c r="BM110" s="172" t="s">
        <v>363</v>
      </c>
    </row>
    <row r="111" spans="1:65" s="12" customFormat="1" ht="11.25">
      <c r="B111" s="174"/>
      <c r="C111" s="175"/>
      <c r="D111" s="176" t="s">
        <v>172</v>
      </c>
      <c r="E111" s="177" t="s">
        <v>35</v>
      </c>
      <c r="F111" s="178" t="s">
        <v>565</v>
      </c>
      <c r="G111" s="175"/>
      <c r="H111" s="179">
        <v>6</v>
      </c>
      <c r="I111" s="180"/>
      <c r="J111" s="175"/>
      <c r="K111" s="175"/>
      <c r="L111" s="181"/>
      <c r="M111" s="182"/>
      <c r="N111" s="183"/>
      <c r="O111" s="183"/>
      <c r="P111" s="183"/>
      <c r="Q111" s="183"/>
      <c r="R111" s="183"/>
      <c r="S111" s="183"/>
      <c r="T111" s="184"/>
      <c r="AT111" s="185" t="s">
        <v>172</v>
      </c>
      <c r="AU111" s="185" t="s">
        <v>76</v>
      </c>
      <c r="AV111" s="12" t="s">
        <v>85</v>
      </c>
      <c r="AW111" s="12" t="s">
        <v>37</v>
      </c>
      <c r="AX111" s="12" t="s">
        <v>83</v>
      </c>
      <c r="AY111" s="185" t="s">
        <v>169</v>
      </c>
    </row>
    <row r="112" spans="1:65" s="2" customFormat="1" ht="16.5" customHeight="1">
      <c r="A112" s="32"/>
      <c r="B112" s="33"/>
      <c r="C112" s="160" t="s">
        <v>228</v>
      </c>
      <c r="D112" s="160" t="s">
        <v>163</v>
      </c>
      <c r="E112" s="161" t="s">
        <v>179</v>
      </c>
      <c r="F112" s="162" t="s">
        <v>180</v>
      </c>
      <c r="G112" s="163" t="s">
        <v>181</v>
      </c>
      <c r="H112" s="164">
        <v>54</v>
      </c>
      <c r="I112" s="165"/>
      <c r="J112" s="166">
        <f>ROUND(I112*H112,2)</f>
        <v>0</v>
      </c>
      <c r="K112" s="162" t="s">
        <v>167</v>
      </c>
      <c r="L112" s="167"/>
      <c r="M112" s="168" t="s">
        <v>35</v>
      </c>
      <c r="N112" s="169" t="s">
        <v>47</v>
      </c>
      <c r="O112" s="62"/>
      <c r="P112" s="170">
        <f>O112*H112</f>
        <v>0</v>
      </c>
      <c r="Q112" s="170">
        <v>1</v>
      </c>
      <c r="R112" s="170">
        <f>Q112*H112</f>
        <v>54</v>
      </c>
      <c r="S112" s="170">
        <v>0</v>
      </c>
      <c r="T112" s="171">
        <f>S112*H112</f>
        <v>0</v>
      </c>
      <c r="U112" s="32"/>
      <c r="V112" s="32"/>
      <c r="W112" s="32"/>
      <c r="X112" s="32"/>
      <c r="Y112" s="32"/>
      <c r="Z112" s="32"/>
      <c r="AA112" s="32"/>
      <c r="AB112" s="32"/>
      <c r="AC112" s="32"/>
      <c r="AD112" s="32"/>
      <c r="AE112" s="32"/>
      <c r="AR112" s="172" t="s">
        <v>168</v>
      </c>
      <c r="AT112" s="172" t="s">
        <v>163</v>
      </c>
      <c r="AU112" s="172" t="s">
        <v>76</v>
      </c>
      <c r="AY112" s="15" t="s">
        <v>169</v>
      </c>
      <c r="BE112" s="173">
        <f>IF(N112="základní",J112,0)</f>
        <v>0</v>
      </c>
      <c r="BF112" s="173">
        <f>IF(N112="snížená",J112,0)</f>
        <v>0</v>
      </c>
      <c r="BG112" s="173">
        <f>IF(N112="zákl. přenesená",J112,0)</f>
        <v>0</v>
      </c>
      <c r="BH112" s="173">
        <f>IF(N112="sníž. přenesená",J112,0)</f>
        <v>0</v>
      </c>
      <c r="BI112" s="173">
        <f>IF(N112="nulová",J112,0)</f>
        <v>0</v>
      </c>
      <c r="BJ112" s="15" t="s">
        <v>83</v>
      </c>
      <c r="BK112" s="173">
        <f>ROUND(I112*H112,2)</f>
        <v>0</v>
      </c>
      <c r="BL112" s="15" t="s">
        <v>170</v>
      </c>
      <c r="BM112" s="172" t="s">
        <v>365</v>
      </c>
    </row>
    <row r="113" spans="1:65" s="2" customFormat="1" ht="19.5">
      <c r="A113" s="32"/>
      <c r="B113" s="33"/>
      <c r="C113" s="34"/>
      <c r="D113" s="176" t="s">
        <v>183</v>
      </c>
      <c r="E113" s="34"/>
      <c r="F113" s="186" t="s">
        <v>366</v>
      </c>
      <c r="G113" s="34"/>
      <c r="H113" s="34"/>
      <c r="I113" s="187"/>
      <c r="J113" s="34"/>
      <c r="K113" s="34"/>
      <c r="L113" s="37"/>
      <c r="M113" s="188"/>
      <c r="N113" s="189"/>
      <c r="O113" s="62"/>
      <c r="P113" s="62"/>
      <c r="Q113" s="62"/>
      <c r="R113" s="62"/>
      <c r="S113" s="62"/>
      <c r="T113" s="63"/>
      <c r="U113" s="32"/>
      <c r="V113" s="32"/>
      <c r="W113" s="32"/>
      <c r="X113" s="32"/>
      <c r="Y113" s="32"/>
      <c r="Z113" s="32"/>
      <c r="AA113" s="32"/>
      <c r="AB113" s="32"/>
      <c r="AC113" s="32"/>
      <c r="AD113" s="32"/>
      <c r="AE113" s="32"/>
      <c r="AT113" s="15" t="s">
        <v>183</v>
      </c>
      <c r="AU113" s="15" t="s">
        <v>76</v>
      </c>
    </row>
    <row r="114" spans="1:65" s="12" customFormat="1" ht="11.25">
      <c r="B114" s="174"/>
      <c r="C114" s="175"/>
      <c r="D114" s="176" t="s">
        <v>172</v>
      </c>
      <c r="E114" s="177" t="s">
        <v>35</v>
      </c>
      <c r="F114" s="178" t="s">
        <v>367</v>
      </c>
      <c r="G114" s="175"/>
      <c r="H114" s="179">
        <v>54</v>
      </c>
      <c r="I114" s="180"/>
      <c r="J114" s="175"/>
      <c r="K114" s="175"/>
      <c r="L114" s="181"/>
      <c r="M114" s="182"/>
      <c r="N114" s="183"/>
      <c r="O114" s="183"/>
      <c r="P114" s="183"/>
      <c r="Q114" s="183"/>
      <c r="R114" s="183"/>
      <c r="S114" s="183"/>
      <c r="T114" s="184"/>
      <c r="AT114" s="185" t="s">
        <v>172</v>
      </c>
      <c r="AU114" s="185" t="s">
        <v>76</v>
      </c>
      <c r="AV114" s="12" t="s">
        <v>85</v>
      </c>
      <c r="AW114" s="12" t="s">
        <v>37</v>
      </c>
      <c r="AX114" s="12" t="s">
        <v>83</v>
      </c>
      <c r="AY114" s="185" t="s">
        <v>169</v>
      </c>
    </row>
    <row r="115" spans="1:65" s="13" customFormat="1" ht="25.9" customHeight="1">
      <c r="B115" s="190"/>
      <c r="C115" s="191"/>
      <c r="D115" s="192" t="s">
        <v>75</v>
      </c>
      <c r="E115" s="193" t="s">
        <v>186</v>
      </c>
      <c r="F115" s="193" t="s">
        <v>187</v>
      </c>
      <c r="G115" s="191"/>
      <c r="H115" s="191"/>
      <c r="I115" s="194"/>
      <c r="J115" s="195">
        <f>BK115</f>
        <v>0</v>
      </c>
      <c r="K115" s="191"/>
      <c r="L115" s="196"/>
      <c r="M115" s="197"/>
      <c r="N115" s="198"/>
      <c r="O115" s="198"/>
      <c r="P115" s="199">
        <f>P116</f>
        <v>0</v>
      </c>
      <c r="Q115" s="198"/>
      <c r="R115" s="199">
        <f>R116</f>
        <v>0</v>
      </c>
      <c r="S115" s="198"/>
      <c r="T115" s="200">
        <f>T116</f>
        <v>0</v>
      </c>
      <c r="AR115" s="201" t="s">
        <v>83</v>
      </c>
      <c r="AT115" s="202" t="s">
        <v>75</v>
      </c>
      <c r="AU115" s="202" t="s">
        <v>76</v>
      </c>
      <c r="AY115" s="201" t="s">
        <v>169</v>
      </c>
      <c r="BK115" s="203">
        <f>BK116</f>
        <v>0</v>
      </c>
    </row>
    <row r="116" spans="1:65" s="13" customFormat="1" ht="22.9" customHeight="1">
      <c r="B116" s="190"/>
      <c r="C116" s="191"/>
      <c r="D116" s="192" t="s">
        <v>75</v>
      </c>
      <c r="E116" s="204" t="s">
        <v>188</v>
      </c>
      <c r="F116" s="204" t="s">
        <v>189</v>
      </c>
      <c r="G116" s="191"/>
      <c r="H116" s="191"/>
      <c r="I116" s="194"/>
      <c r="J116" s="205">
        <f>BK116</f>
        <v>0</v>
      </c>
      <c r="K116" s="191"/>
      <c r="L116" s="196"/>
      <c r="M116" s="197"/>
      <c r="N116" s="198"/>
      <c r="O116" s="198"/>
      <c r="P116" s="199">
        <f>SUM(P117:P168)</f>
        <v>0</v>
      </c>
      <c r="Q116" s="198"/>
      <c r="R116" s="199">
        <f>SUM(R117:R168)</f>
        <v>0</v>
      </c>
      <c r="S116" s="198"/>
      <c r="T116" s="200">
        <f>SUM(T117:T168)</f>
        <v>0</v>
      </c>
      <c r="AR116" s="201" t="s">
        <v>83</v>
      </c>
      <c r="AT116" s="202" t="s">
        <v>75</v>
      </c>
      <c r="AU116" s="202" t="s">
        <v>83</v>
      </c>
      <c r="AY116" s="201" t="s">
        <v>169</v>
      </c>
      <c r="BK116" s="203">
        <f>SUM(BK117:BK168)</f>
        <v>0</v>
      </c>
    </row>
    <row r="117" spans="1:65" s="2" customFormat="1" ht="66.75" customHeight="1">
      <c r="A117" s="32"/>
      <c r="B117" s="33"/>
      <c r="C117" s="206" t="s">
        <v>234</v>
      </c>
      <c r="D117" s="206" t="s">
        <v>190</v>
      </c>
      <c r="E117" s="207" t="s">
        <v>368</v>
      </c>
      <c r="F117" s="208" t="s">
        <v>369</v>
      </c>
      <c r="G117" s="209" t="s">
        <v>198</v>
      </c>
      <c r="H117" s="210">
        <v>36</v>
      </c>
      <c r="I117" s="211"/>
      <c r="J117" s="212">
        <f>ROUND(I117*H117,2)</f>
        <v>0</v>
      </c>
      <c r="K117" s="208" t="s">
        <v>167</v>
      </c>
      <c r="L117" s="37"/>
      <c r="M117" s="213" t="s">
        <v>35</v>
      </c>
      <c r="N117" s="214" t="s">
        <v>47</v>
      </c>
      <c r="O117" s="62"/>
      <c r="P117" s="170">
        <f>O117*H117</f>
        <v>0</v>
      </c>
      <c r="Q117" s="170">
        <v>0</v>
      </c>
      <c r="R117" s="170">
        <f>Q117*H117</f>
        <v>0</v>
      </c>
      <c r="S117" s="170">
        <v>0</v>
      </c>
      <c r="T117" s="171">
        <f>S117*H117</f>
        <v>0</v>
      </c>
      <c r="U117" s="32"/>
      <c r="V117" s="32"/>
      <c r="W117" s="32"/>
      <c r="X117" s="32"/>
      <c r="Y117" s="32"/>
      <c r="Z117" s="32"/>
      <c r="AA117" s="32"/>
      <c r="AB117" s="32"/>
      <c r="AC117" s="32"/>
      <c r="AD117" s="32"/>
      <c r="AE117" s="32"/>
      <c r="AR117" s="172" t="s">
        <v>170</v>
      </c>
      <c r="AT117" s="172" t="s">
        <v>190</v>
      </c>
      <c r="AU117" s="172" t="s">
        <v>85</v>
      </c>
      <c r="AY117" s="15" t="s">
        <v>169</v>
      </c>
      <c r="BE117" s="173">
        <f>IF(N117="základní",J117,0)</f>
        <v>0</v>
      </c>
      <c r="BF117" s="173">
        <f>IF(N117="snížená",J117,0)</f>
        <v>0</v>
      </c>
      <c r="BG117" s="173">
        <f>IF(N117="zákl. přenesená",J117,0)</f>
        <v>0</v>
      </c>
      <c r="BH117" s="173">
        <f>IF(N117="sníž. přenesená",J117,0)</f>
        <v>0</v>
      </c>
      <c r="BI117" s="173">
        <f>IF(N117="nulová",J117,0)</f>
        <v>0</v>
      </c>
      <c r="BJ117" s="15" t="s">
        <v>83</v>
      </c>
      <c r="BK117" s="173">
        <f>ROUND(I117*H117,2)</f>
        <v>0</v>
      </c>
      <c r="BL117" s="15" t="s">
        <v>170</v>
      </c>
      <c r="BM117" s="172" t="s">
        <v>370</v>
      </c>
    </row>
    <row r="118" spans="1:65" s="12" customFormat="1" ht="11.25">
      <c r="B118" s="174"/>
      <c r="C118" s="175"/>
      <c r="D118" s="176" t="s">
        <v>172</v>
      </c>
      <c r="E118" s="177" t="s">
        <v>35</v>
      </c>
      <c r="F118" s="178" t="s">
        <v>371</v>
      </c>
      <c r="G118" s="175"/>
      <c r="H118" s="179">
        <v>36</v>
      </c>
      <c r="I118" s="180"/>
      <c r="J118" s="175"/>
      <c r="K118" s="175"/>
      <c r="L118" s="181"/>
      <c r="M118" s="182"/>
      <c r="N118" s="183"/>
      <c r="O118" s="183"/>
      <c r="P118" s="183"/>
      <c r="Q118" s="183"/>
      <c r="R118" s="183"/>
      <c r="S118" s="183"/>
      <c r="T118" s="184"/>
      <c r="AT118" s="185" t="s">
        <v>172</v>
      </c>
      <c r="AU118" s="185" t="s">
        <v>85</v>
      </c>
      <c r="AV118" s="12" t="s">
        <v>85</v>
      </c>
      <c r="AW118" s="12" t="s">
        <v>37</v>
      </c>
      <c r="AX118" s="12" t="s">
        <v>83</v>
      </c>
      <c r="AY118" s="185" t="s">
        <v>169</v>
      </c>
    </row>
    <row r="119" spans="1:65" s="2" customFormat="1" ht="36">
      <c r="A119" s="32"/>
      <c r="B119" s="33"/>
      <c r="C119" s="206" t="s">
        <v>241</v>
      </c>
      <c r="D119" s="206" t="s">
        <v>190</v>
      </c>
      <c r="E119" s="207" t="s">
        <v>196</v>
      </c>
      <c r="F119" s="208" t="s">
        <v>197</v>
      </c>
      <c r="G119" s="209" t="s">
        <v>198</v>
      </c>
      <c r="H119" s="210">
        <v>36</v>
      </c>
      <c r="I119" s="211"/>
      <c r="J119" s="212">
        <f>ROUND(I119*H119,2)</f>
        <v>0</v>
      </c>
      <c r="K119" s="208" t="s">
        <v>167</v>
      </c>
      <c r="L119" s="37"/>
      <c r="M119" s="213" t="s">
        <v>35</v>
      </c>
      <c r="N119" s="214" t="s">
        <v>47</v>
      </c>
      <c r="O119" s="62"/>
      <c r="P119" s="170">
        <f>O119*H119</f>
        <v>0</v>
      </c>
      <c r="Q119" s="170">
        <v>0</v>
      </c>
      <c r="R119" s="170">
        <f>Q119*H119</f>
        <v>0</v>
      </c>
      <c r="S119" s="170">
        <v>0</v>
      </c>
      <c r="T119" s="171">
        <f>S119*H119</f>
        <v>0</v>
      </c>
      <c r="U119" s="32"/>
      <c r="V119" s="32"/>
      <c r="W119" s="32"/>
      <c r="X119" s="32"/>
      <c r="Y119" s="32"/>
      <c r="Z119" s="32"/>
      <c r="AA119" s="32"/>
      <c r="AB119" s="32"/>
      <c r="AC119" s="32"/>
      <c r="AD119" s="32"/>
      <c r="AE119" s="32"/>
      <c r="AR119" s="172" t="s">
        <v>170</v>
      </c>
      <c r="AT119" s="172" t="s">
        <v>190</v>
      </c>
      <c r="AU119" s="172" t="s">
        <v>85</v>
      </c>
      <c r="AY119" s="15" t="s">
        <v>169</v>
      </c>
      <c r="BE119" s="173">
        <f>IF(N119="základní",J119,0)</f>
        <v>0</v>
      </c>
      <c r="BF119" s="173">
        <f>IF(N119="snížená",J119,0)</f>
        <v>0</v>
      </c>
      <c r="BG119" s="173">
        <f>IF(N119="zákl. přenesená",J119,0)</f>
        <v>0</v>
      </c>
      <c r="BH119" s="173">
        <f>IF(N119="sníž. přenesená",J119,0)</f>
        <v>0</v>
      </c>
      <c r="BI119" s="173">
        <f>IF(N119="nulová",J119,0)</f>
        <v>0</v>
      </c>
      <c r="BJ119" s="15" t="s">
        <v>83</v>
      </c>
      <c r="BK119" s="173">
        <f>ROUND(I119*H119,2)</f>
        <v>0</v>
      </c>
      <c r="BL119" s="15" t="s">
        <v>170</v>
      </c>
      <c r="BM119" s="172" t="s">
        <v>372</v>
      </c>
    </row>
    <row r="120" spans="1:65" s="12" customFormat="1" ht="11.25">
      <c r="B120" s="174"/>
      <c r="C120" s="175"/>
      <c r="D120" s="176" t="s">
        <v>172</v>
      </c>
      <c r="E120" s="177" t="s">
        <v>35</v>
      </c>
      <c r="F120" s="178" t="s">
        <v>371</v>
      </c>
      <c r="G120" s="175"/>
      <c r="H120" s="179">
        <v>36</v>
      </c>
      <c r="I120" s="180"/>
      <c r="J120" s="175"/>
      <c r="K120" s="175"/>
      <c r="L120" s="181"/>
      <c r="M120" s="182"/>
      <c r="N120" s="183"/>
      <c r="O120" s="183"/>
      <c r="P120" s="183"/>
      <c r="Q120" s="183"/>
      <c r="R120" s="183"/>
      <c r="S120" s="183"/>
      <c r="T120" s="184"/>
      <c r="AT120" s="185" t="s">
        <v>172</v>
      </c>
      <c r="AU120" s="185" t="s">
        <v>85</v>
      </c>
      <c r="AV120" s="12" t="s">
        <v>85</v>
      </c>
      <c r="AW120" s="12" t="s">
        <v>37</v>
      </c>
      <c r="AX120" s="12" t="s">
        <v>83</v>
      </c>
      <c r="AY120" s="185" t="s">
        <v>169</v>
      </c>
    </row>
    <row r="121" spans="1:65" s="2" customFormat="1" ht="33" customHeight="1">
      <c r="A121" s="32"/>
      <c r="B121" s="33"/>
      <c r="C121" s="206" t="s">
        <v>246</v>
      </c>
      <c r="D121" s="206" t="s">
        <v>190</v>
      </c>
      <c r="E121" s="207" t="s">
        <v>223</v>
      </c>
      <c r="F121" s="208" t="s">
        <v>224</v>
      </c>
      <c r="G121" s="209" t="s">
        <v>225</v>
      </c>
      <c r="H121" s="210">
        <v>0.3</v>
      </c>
      <c r="I121" s="211"/>
      <c r="J121" s="212">
        <f>ROUND(I121*H121,2)</f>
        <v>0</v>
      </c>
      <c r="K121" s="208" t="s">
        <v>167</v>
      </c>
      <c r="L121" s="37"/>
      <c r="M121" s="213" t="s">
        <v>35</v>
      </c>
      <c r="N121" s="214" t="s">
        <v>47</v>
      </c>
      <c r="O121" s="62"/>
      <c r="P121" s="170">
        <f>O121*H121</f>
        <v>0</v>
      </c>
      <c r="Q121" s="170">
        <v>0</v>
      </c>
      <c r="R121" s="170">
        <f>Q121*H121</f>
        <v>0</v>
      </c>
      <c r="S121" s="170">
        <v>0</v>
      </c>
      <c r="T121" s="171">
        <f>S121*H121</f>
        <v>0</v>
      </c>
      <c r="U121" s="32"/>
      <c r="V121" s="32"/>
      <c r="W121" s="32"/>
      <c r="X121" s="32"/>
      <c r="Y121" s="32"/>
      <c r="Z121" s="32"/>
      <c r="AA121" s="32"/>
      <c r="AB121" s="32"/>
      <c r="AC121" s="32"/>
      <c r="AD121" s="32"/>
      <c r="AE121" s="32"/>
      <c r="AR121" s="172" t="s">
        <v>170</v>
      </c>
      <c r="AT121" s="172" t="s">
        <v>190</v>
      </c>
      <c r="AU121" s="172" t="s">
        <v>85</v>
      </c>
      <c r="AY121" s="15" t="s">
        <v>169</v>
      </c>
      <c r="BE121" s="173">
        <f>IF(N121="základní",J121,0)</f>
        <v>0</v>
      </c>
      <c r="BF121" s="173">
        <f>IF(N121="snížená",J121,0)</f>
        <v>0</v>
      </c>
      <c r="BG121" s="173">
        <f>IF(N121="zákl. přenesená",J121,0)</f>
        <v>0</v>
      </c>
      <c r="BH121" s="173">
        <f>IF(N121="sníž. přenesená",J121,0)</f>
        <v>0</v>
      </c>
      <c r="BI121" s="173">
        <f>IF(N121="nulová",J121,0)</f>
        <v>0</v>
      </c>
      <c r="BJ121" s="15" t="s">
        <v>83</v>
      </c>
      <c r="BK121" s="173">
        <f>ROUND(I121*H121,2)</f>
        <v>0</v>
      </c>
      <c r="BL121" s="15" t="s">
        <v>170</v>
      </c>
      <c r="BM121" s="172" t="s">
        <v>373</v>
      </c>
    </row>
    <row r="122" spans="1:65" s="12" customFormat="1" ht="11.25">
      <c r="B122" s="174"/>
      <c r="C122" s="175"/>
      <c r="D122" s="176" t="s">
        <v>172</v>
      </c>
      <c r="E122" s="177" t="s">
        <v>35</v>
      </c>
      <c r="F122" s="178" t="s">
        <v>566</v>
      </c>
      <c r="G122" s="175"/>
      <c r="H122" s="179">
        <v>0.3</v>
      </c>
      <c r="I122" s="180"/>
      <c r="J122" s="175"/>
      <c r="K122" s="175"/>
      <c r="L122" s="181"/>
      <c r="M122" s="182"/>
      <c r="N122" s="183"/>
      <c r="O122" s="183"/>
      <c r="P122" s="183"/>
      <c r="Q122" s="183"/>
      <c r="R122" s="183"/>
      <c r="S122" s="183"/>
      <c r="T122" s="184"/>
      <c r="AT122" s="185" t="s">
        <v>172</v>
      </c>
      <c r="AU122" s="185" t="s">
        <v>85</v>
      </c>
      <c r="AV122" s="12" t="s">
        <v>85</v>
      </c>
      <c r="AW122" s="12" t="s">
        <v>37</v>
      </c>
      <c r="AX122" s="12" t="s">
        <v>83</v>
      </c>
      <c r="AY122" s="185" t="s">
        <v>169</v>
      </c>
    </row>
    <row r="123" spans="1:65" s="2" customFormat="1" ht="66.75" customHeight="1">
      <c r="A123" s="32"/>
      <c r="B123" s="33"/>
      <c r="C123" s="206" t="s">
        <v>8</v>
      </c>
      <c r="D123" s="206" t="s">
        <v>190</v>
      </c>
      <c r="E123" s="207" t="s">
        <v>375</v>
      </c>
      <c r="F123" s="208" t="s">
        <v>376</v>
      </c>
      <c r="G123" s="209" t="s">
        <v>166</v>
      </c>
      <c r="H123" s="210">
        <v>16</v>
      </c>
      <c r="I123" s="211"/>
      <c r="J123" s="212">
        <f>ROUND(I123*H123,2)</f>
        <v>0</v>
      </c>
      <c r="K123" s="208" t="s">
        <v>167</v>
      </c>
      <c r="L123" s="37"/>
      <c r="M123" s="213" t="s">
        <v>35</v>
      </c>
      <c r="N123" s="214" t="s">
        <v>47</v>
      </c>
      <c r="O123" s="62"/>
      <c r="P123" s="170">
        <f>O123*H123</f>
        <v>0</v>
      </c>
      <c r="Q123" s="170">
        <v>0</v>
      </c>
      <c r="R123" s="170">
        <f>Q123*H123</f>
        <v>0</v>
      </c>
      <c r="S123" s="170">
        <v>0</v>
      </c>
      <c r="T123" s="171">
        <f>S123*H123</f>
        <v>0</v>
      </c>
      <c r="U123" s="32"/>
      <c r="V123" s="32"/>
      <c r="W123" s="32"/>
      <c r="X123" s="32"/>
      <c r="Y123" s="32"/>
      <c r="Z123" s="32"/>
      <c r="AA123" s="32"/>
      <c r="AB123" s="32"/>
      <c r="AC123" s="32"/>
      <c r="AD123" s="32"/>
      <c r="AE123" s="32"/>
      <c r="AR123" s="172" t="s">
        <v>170</v>
      </c>
      <c r="AT123" s="172" t="s">
        <v>190</v>
      </c>
      <c r="AU123" s="172" t="s">
        <v>85</v>
      </c>
      <c r="AY123" s="15" t="s">
        <v>169</v>
      </c>
      <c r="BE123" s="173">
        <f>IF(N123="základní",J123,0)</f>
        <v>0</v>
      </c>
      <c r="BF123" s="173">
        <f>IF(N123="snížená",J123,0)</f>
        <v>0</v>
      </c>
      <c r="BG123" s="173">
        <f>IF(N123="zákl. přenesená",J123,0)</f>
        <v>0</v>
      </c>
      <c r="BH123" s="173">
        <f>IF(N123="sníž. přenesená",J123,0)</f>
        <v>0</v>
      </c>
      <c r="BI123" s="173">
        <f>IF(N123="nulová",J123,0)</f>
        <v>0</v>
      </c>
      <c r="BJ123" s="15" t="s">
        <v>83</v>
      </c>
      <c r="BK123" s="173">
        <f>ROUND(I123*H123,2)</f>
        <v>0</v>
      </c>
      <c r="BL123" s="15" t="s">
        <v>170</v>
      </c>
      <c r="BM123" s="172" t="s">
        <v>377</v>
      </c>
    </row>
    <row r="124" spans="1:65" s="12" customFormat="1" ht="11.25">
      <c r="B124" s="174"/>
      <c r="C124" s="175"/>
      <c r="D124" s="176" t="s">
        <v>172</v>
      </c>
      <c r="E124" s="177" t="s">
        <v>35</v>
      </c>
      <c r="F124" s="178" t="s">
        <v>315</v>
      </c>
      <c r="G124" s="175"/>
      <c r="H124" s="179">
        <v>16</v>
      </c>
      <c r="I124" s="180"/>
      <c r="J124" s="175"/>
      <c r="K124" s="175"/>
      <c r="L124" s="181"/>
      <c r="M124" s="182"/>
      <c r="N124" s="183"/>
      <c r="O124" s="183"/>
      <c r="P124" s="183"/>
      <c r="Q124" s="183"/>
      <c r="R124" s="183"/>
      <c r="S124" s="183"/>
      <c r="T124" s="184"/>
      <c r="AT124" s="185" t="s">
        <v>172</v>
      </c>
      <c r="AU124" s="185" t="s">
        <v>85</v>
      </c>
      <c r="AV124" s="12" t="s">
        <v>85</v>
      </c>
      <c r="AW124" s="12" t="s">
        <v>37</v>
      </c>
      <c r="AX124" s="12" t="s">
        <v>83</v>
      </c>
      <c r="AY124" s="185" t="s">
        <v>169</v>
      </c>
    </row>
    <row r="125" spans="1:65" s="2" customFormat="1" ht="55.5" customHeight="1">
      <c r="A125" s="32"/>
      <c r="B125" s="33"/>
      <c r="C125" s="206" t="s">
        <v>254</v>
      </c>
      <c r="D125" s="206" t="s">
        <v>190</v>
      </c>
      <c r="E125" s="207" t="s">
        <v>526</v>
      </c>
      <c r="F125" s="208" t="s">
        <v>527</v>
      </c>
      <c r="G125" s="209" t="s">
        <v>193</v>
      </c>
      <c r="H125" s="210">
        <v>50</v>
      </c>
      <c r="I125" s="211"/>
      <c r="J125" s="212">
        <f>ROUND(I125*H125,2)</f>
        <v>0</v>
      </c>
      <c r="K125" s="208" t="s">
        <v>167</v>
      </c>
      <c r="L125" s="37"/>
      <c r="M125" s="213" t="s">
        <v>35</v>
      </c>
      <c r="N125" s="214" t="s">
        <v>47</v>
      </c>
      <c r="O125" s="62"/>
      <c r="P125" s="170">
        <f>O125*H125</f>
        <v>0</v>
      </c>
      <c r="Q125" s="170">
        <v>0</v>
      </c>
      <c r="R125" s="170">
        <f>Q125*H125</f>
        <v>0</v>
      </c>
      <c r="S125" s="170">
        <v>0</v>
      </c>
      <c r="T125" s="171">
        <f>S125*H125</f>
        <v>0</v>
      </c>
      <c r="U125" s="32"/>
      <c r="V125" s="32"/>
      <c r="W125" s="32"/>
      <c r="X125" s="32"/>
      <c r="Y125" s="32"/>
      <c r="Z125" s="32"/>
      <c r="AA125" s="32"/>
      <c r="AB125" s="32"/>
      <c r="AC125" s="32"/>
      <c r="AD125" s="32"/>
      <c r="AE125" s="32"/>
      <c r="AR125" s="172" t="s">
        <v>170</v>
      </c>
      <c r="AT125" s="172" t="s">
        <v>190</v>
      </c>
      <c r="AU125" s="172" t="s">
        <v>85</v>
      </c>
      <c r="AY125" s="15" t="s">
        <v>169</v>
      </c>
      <c r="BE125" s="173">
        <f>IF(N125="základní",J125,0)</f>
        <v>0</v>
      </c>
      <c r="BF125" s="173">
        <f>IF(N125="snížená",J125,0)</f>
        <v>0</v>
      </c>
      <c r="BG125" s="173">
        <f>IF(N125="zákl. přenesená",J125,0)</f>
        <v>0</v>
      </c>
      <c r="BH125" s="173">
        <f>IF(N125="sníž. přenesená",J125,0)</f>
        <v>0</v>
      </c>
      <c r="BI125" s="173">
        <f>IF(N125="nulová",J125,0)</f>
        <v>0</v>
      </c>
      <c r="BJ125" s="15" t="s">
        <v>83</v>
      </c>
      <c r="BK125" s="173">
        <f>ROUND(I125*H125,2)</f>
        <v>0</v>
      </c>
      <c r="BL125" s="15" t="s">
        <v>170</v>
      </c>
      <c r="BM125" s="172" t="s">
        <v>528</v>
      </c>
    </row>
    <row r="126" spans="1:65" s="12" customFormat="1" ht="11.25">
      <c r="B126" s="174"/>
      <c r="C126" s="175"/>
      <c r="D126" s="176" t="s">
        <v>172</v>
      </c>
      <c r="E126" s="177" t="s">
        <v>35</v>
      </c>
      <c r="F126" s="178" t="s">
        <v>206</v>
      </c>
      <c r="G126" s="175"/>
      <c r="H126" s="179">
        <v>50</v>
      </c>
      <c r="I126" s="180"/>
      <c r="J126" s="175"/>
      <c r="K126" s="175"/>
      <c r="L126" s="181"/>
      <c r="M126" s="182"/>
      <c r="N126" s="183"/>
      <c r="O126" s="183"/>
      <c r="P126" s="183"/>
      <c r="Q126" s="183"/>
      <c r="R126" s="183"/>
      <c r="S126" s="183"/>
      <c r="T126" s="184"/>
      <c r="AT126" s="185" t="s">
        <v>172</v>
      </c>
      <c r="AU126" s="185" t="s">
        <v>85</v>
      </c>
      <c r="AV126" s="12" t="s">
        <v>85</v>
      </c>
      <c r="AW126" s="12" t="s">
        <v>37</v>
      </c>
      <c r="AX126" s="12" t="s">
        <v>83</v>
      </c>
      <c r="AY126" s="185" t="s">
        <v>169</v>
      </c>
    </row>
    <row r="127" spans="1:65" s="2" customFormat="1" ht="24">
      <c r="A127" s="32"/>
      <c r="B127" s="33"/>
      <c r="C127" s="206" t="s">
        <v>259</v>
      </c>
      <c r="D127" s="206" t="s">
        <v>190</v>
      </c>
      <c r="E127" s="207" t="s">
        <v>203</v>
      </c>
      <c r="F127" s="208" t="s">
        <v>204</v>
      </c>
      <c r="G127" s="209" t="s">
        <v>166</v>
      </c>
      <c r="H127" s="210">
        <v>4</v>
      </c>
      <c r="I127" s="211"/>
      <c r="J127" s="212">
        <f>ROUND(I127*H127,2)</f>
        <v>0</v>
      </c>
      <c r="K127" s="208" t="s">
        <v>167</v>
      </c>
      <c r="L127" s="37"/>
      <c r="M127" s="213" t="s">
        <v>35</v>
      </c>
      <c r="N127" s="214" t="s">
        <v>47</v>
      </c>
      <c r="O127" s="62"/>
      <c r="P127" s="170">
        <f>O127*H127</f>
        <v>0</v>
      </c>
      <c r="Q127" s="170">
        <v>0</v>
      </c>
      <c r="R127" s="170">
        <f>Q127*H127</f>
        <v>0</v>
      </c>
      <c r="S127" s="170">
        <v>0</v>
      </c>
      <c r="T127" s="171">
        <f>S127*H127</f>
        <v>0</v>
      </c>
      <c r="U127" s="32"/>
      <c r="V127" s="32"/>
      <c r="W127" s="32"/>
      <c r="X127" s="32"/>
      <c r="Y127" s="32"/>
      <c r="Z127" s="32"/>
      <c r="AA127" s="32"/>
      <c r="AB127" s="32"/>
      <c r="AC127" s="32"/>
      <c r="AD127" s="32"/>
      <c r="AE127" s="32"/>
      <c r="AR127" s="172" t="s">
        <v>170</v>
      </c>
      <c r="AT127" s="172" t="s">
        <v>190</v>
      </c>
      <c r="AU127" s="172" t="s">
        <v>85</v>
      </c>
      <c r="AY127" s="15" t="s">
        <v>169</v>
      </c>
      <c r="BE127" s="173">
        <f>IF(N127="základní",J127,0)</f>
        <v>0</v>
      </c>
      <c r="BF127" s="173">
        <f>IF(N127="snížená",J127,0)</f>
        <v>0</v>
      </c>
      <c r="BG127" s="173">
        <f>IF(N127="zákl. přenesená",J127,0)</f>
        <v>0</v>
      </c>
      <c r="BH127" s="173">
        <f>IF(N127="sníž. přenesená",J127,0)</f>
        <v>0</v>
      </c>
      <c r="BI127" s="173">
        <f>IF(N127="nulová",J127,0)</f>
        <v>0</v>
      </c>
      <c r="BJ127" s="15" t="s">
        <v>83</v>
      </c>
      <c r="BK127" s="173">
        <f>ROUND(I127*H127,2)</f>
        <v>0</v>
      </c>
      <c r="BL127" s="15" t="s">
        <v>170</v>
      </c>
      <c r="BM127" s="172" t="s">
        <v>529</v>
      </c>
    </row>
    <row r="128" spans="1:65" s="12" customFormat="1" ht="11.25">
      <c r="B128" s="174"/>
      <c r="C128" s="175"/>
      <c r="D128" s="176" t="s">
        <v>172</v>
      </c>
      <c r="E128" s="177" t="s">
        <v>35</v>
      </c>
      <c r="F128" s="178" t="s">
        <v>530</v>
      </c>
      <c r="G128" s="175"/>
      <c r="H128" s="179">
        <v>4</v>
      </c>
      <c r="I128" s="180"/>
      <c r="J128" s="175"/>
      <c r="K128" s="175"/>
      <c r="L128" s="181"/>
      <c r="M128" s="182"/>
      <c r="N128" s="183"/>
      <c r="O128" s="183"/>
      <c r="P128" s="183"/>
      <c r="Q128" s="183"/>
      <c r="R128" s="183"/>
      <c r="S128" s="183"/>
      <c r="T128" s="184"/>
      <c r="AT128" s="185" t="s">
        <v>172</v>
      </c>
      <c r="AU128" s="185" t="s">
        <v>85</v>
      </c>
      <c r="AV128" s="12" t="s">
        <v>85</v>
      </c>
      <c r="AW128" s="12" t="s">
        <v>37</v>
      </c>
      <c r="AX128" s="12" t="s">
        <v>83</v>
      </c>
      <c r="AY128" s="185" t="s">
        <v>169</v>
      </c>
    </row>
    <row r="129" spans="1:65" s="2" customFormat="1" ht="24">
      <c r="A129" s="32"/>
      <c r="B129" s="33"/>
      <c r="C129" s="206" t="s">
        <v>263</v>
      </c>
      <c r="D129" s="206" t="s">
        <v>190</v>
      </c>
      <c r="E129" s="207" t="s">
        <v>567</v>
      </c>
      <c r="F129" s="208" t="s">
        <v>568</v>
      </c>
      <c r="G129" s="209" t="s">
        <v>193</v>
      </c>
      <c r="H129" s="210">
        <v>6</v>
      </c>
      <c r="I129" s="211"/>
      <c r="J129" s="212">
        <f>ROUND(I129*H129,2)</f>
        <v>0</v>
      </c>
      <c r="K129" s="208" t="s">
        <v>167</v>
      </c>
      <c r="L129" s="37"/>
      <c r="M129" s="213" t="s">
        <v>35</v>
      </c>
      <c r="N129" s="214" t="s">
        <v>47</v>
      </c>
      <c r="O129" s="62"/>
      <c r="P129" s="170">
        <f>O129*H129</f>
        <v>0</v>
      </c>
      <c r="Q129" s="170">
        <v>0</v>
      </c>
      <c r="R129" s="170">
        <f>Q129*H129</f>
        <v>0</v>
      </c>
      <c r="S129" s="170">
        <v>0</v>
      </c>
      <c r="T129" s="171">
        <f>S129*H129</f>
        <v>0</v>
      </c>
      <c r="U129" s="32"/>
      <c r="V129" s="32"/>
      <c r="W129" s="32"/>
      <c r="X129" s="32"/>
      <c r="Y129" s="32"/>
      <c r="Z129" s="32"/>
      <c r="AA129" s="32"/>
      <c r="AB129" s="32"/>
      <c r="AC129" s="32"/>
      <c r="AD129" s="32"/>
      <c r="AE129" s="32"/>
      <c r="AR129" s="172" t="s">
        <v>170</v>
      </c>
      <c r="AT129" s="172" t="s">
        <v>190</v>
      </c>
      <c r="AU129" s="172" t="s">
        <v>85</v>
      </c>
      <c r="AY129" s="15" t="s">
        <v>169</v>
      </c>
      <c r="BE129" s="173">
        <f>IF(N129="základní",J129,0)</f>
        <v>0</v>
      </c>
      <c r="BF129" s="173">
        <f>IF(N129="snížená",J129,0)</f>
        <v>0</v>
      </c>
      <c r="BG129" s="173">
        <f>IF(N129="zákl. přenesená",J129,0)</f>
        <v>0</v>
      </c>
      <c r="BH129" s="173">
        <f>IF(N129="sníž. přenesená",J129,0)</f>
        <v>0</v>
      </c>
      <c r="BI129" s="173">
        <f>IF(N129="nulová",J129,0)</f>
        <v>0</v>
      </c>
      <c r="BJ129" s="15" t="s">
        <v>83</v>
      </c>
      <c r="BK129" s="173">
        <f>ROUND(I129*H129,2)</f>
        <v>0</v>
      </c>
      <c r="BL129" s="15" t="s">
        <v>170</v>
      </c>
      <c r="BM129" s="172" t="s">
        <v>569</v>
      </c>
    </row>
    <row r="130" spans="1:65" s="12" customFormat="1" ht="11.25">
      <c r="B130" s="174"/>
      <c r="C130" s="175"/>
      <c r="D130" s="176" t="s">
        <v>172</v>
      </c>
      <c r="E130" s="177" t="s">
        <v>35</v>
      </c>
      <c r="F130" s="178" t="s">
        <v>565</v>
      </c>
      <c r="G130" s="175"/>
      <c r="H130" s="179">
        <v>6</v>
      </c>
      <c r="I130" s="180"/>
      <c r="J130" s="175"/>
      <c r="K130" s="175"/>
      <c r="L130" s="181"/>
      <c r="M130" s="182"/>
      <c r="N130" s="183"/>
      <c r="O130" s="183"/>
      <c r="P130" s="183"/>
      <c r="Q130" s="183"/>
      <c r="R130" s="183"/>
      <c r="S130" s="183"/>
      <c r="T130" s="184"/>
      <c r="AT130" s="185" t="s">
        <v>172</v>
      </c>
      <c r="AU130" s="185" t="s">
        <v>85</v>
      </c>
      <c r="AV130" s="12" t="s">
        <v>85</v>
      </c>
      <c r="AW130" s="12" t="s">
        <v>37</v>
      </c>
      <c r="AX130" s="12" t="s">
        <v>83</v>
      </c>
      <c r="AY130" s="185" t="s">
        <v>169</v>
      </c>
    </row>
    <row r="131" spans="1:65" s="2" customFormat="1" ht="24">
      <c r="A131" s="32"/>
      <c r="B131" s="33"/>
      <c r="C131" s="206" t="s">
        <v>268</v>
      </c>
      <c r="D131" s="206" t="s">
        <v>190</v>
      </c>
      <c r="E131" s="207" t="s">
        <v>391</v>
      </c>
      <c r="F131" s="208" t="s">
        <v>392</v>
      </c>
      <c r="G131" s="209" t="s">
        <v>193</v>
      </c>
      <c r="H131" s="210">
        <v>8</v>
      </c>
      <c r="I131" s="211"/>
      <c r="J131" s="212">
        <f>ROUND(I131*H131,2)</f>
        <v>0</v>
      </c>
      <c r="K131" s="208" t="s">
        <v>167</v>
      </c>
      <c r="L131" s="37"/>
      <c r="M131" s="213" t="s">
        <v>35</v>
      </c>
      <c r="N131" s="214" t="s">
        <v>47</v>
      </c>
      <c r="O131" s="62"/>
      <c r="P131" s="170">
        <f>O131*H131</f>
        <v>0</v>
      </c>
      <c r="Q131" s="170">
        <v>0</v>
      </c>
      <c r="R131" s="170">
        <f>Q131*H131</f>
        <v>0</v>
      </c>
      <c r="S131" s="170">
        <v>0</v>
      </c>
      <c r="T131" s="171">
        <f>S131*H131</f>
        <v>0</v>
      </c>
      <c r="U131" s="32"/>
      <c r="V131" s="32"/>
      <c r="W131" s="32"/>
      <c r="X131" s="32"/>
      <c r="Y131" s="32"/>
      <c r="Z131" s="32"/>
      <c r="AA131" s="32"/>
      <c r="AB131" s="32"/>
      <c r="AC131" s="32"/>
      <c r="AD131" s="32"/>
      <c r="AE131" s="32"/>
      <c r="AR131" s="172" t="s">
        <v>170</v>
      </c>
      <c r="AT131" s="172" t="s">
        <v>190</v>
      </c>
      <c r="AU131" s="172" t="s">
        <v>85</v>
      </c>
      <c r="AY131" s="15" t="s">
        <v>169</v>
      </c>
      <c r="BE131" s="173">
        <f>IF(N131="základní",J131,0)</f>
        <v>0</v>
      </c>
      <c r="BF131" s="173">
        <f>IF(N131="snížená",J131,0)</f>
        <v>0</v>
      </c>
      <c r="BG131" s="173">
        <f>IF(N131="zákl. přenesená",J131,0)</f>
        <v>0</v>
      </c>
      <c r="BH131" s="173">
        <f>IF(N131="sníž. přenesená",J131,0)</f>
        <v>0</v>
      </c>
      <c r="BI131" s="173">
        <f>IF(N131="nulová",J131,0)</f>
        <v>0</v>
      </c>
      <c r="BJ131" s="15" t="s">
        <v>83</v>
      </c>
      <c r="BK131" s="173">
        <f>ROUND(I131*H131,2)</f>
        <v>0</v>
      </c>
      <c r="BL131" s="15" t="s">
        <v>170</v>
      </c>
      <c r="BM131" s="172" t="s">
        <v>393</v>
      </c>
    </row>
    <row r="132" spans="1:65" s="2" customFormat="1" ht="19.5">
      <c r="A132" s="32"/>
      <c r="B132" s="33"/>
      <c r="C132" s="34"/>
      <c r="D132" s="176" t="s">
        <v>183</v>
      </c>
      <c r="E132" s="34"/>
      <c r="F132" s="186" t="s">
        <v>555</v>
      </c>
      <c r="G132" s="34"/>
      <c r="H132" s="34"/>
      <c r="I132" s="187"/>
      <c r="J132" s="34"/>
      <c r="K132" s="34"/>
      <c r="L132" s="37"/>
      <c r="M132" s="188"/>
      <c r="N132" s="189"/>
      <c r="O132" s="62"/>
      <c r="P132" s="62"/>
      <c r="Q132" s="62"/>
      <c r="R132" s="62"/>
      <c r="S132" s="62"/>
      <c r="T132" s="63"/>
      <c r="U132" s="32"/>
      <c r="V132" s="32"/>
      <c r="W132" s="32"/>
      <c r="X132" s="32"/>
      <c r="Y132" s="32"/>
      <c r="Z132" s="32"/>
      <c r="AA132" s="32"/>
      <c r="AB132" s="32"/>
      <c r="AC132" s="32"/>
      <c r="AD132" s="32"/>
      <c r="AE132" s="32"/>
      <c r="AT132" s="15" t="s">
        <v>183</v>
      </c>
      <c r="AU132" s="15" t="s">
        <v>85</v>
      </c>
    </row>
    <row r="133" spans="1:65" s="12" customFormat="1" ht="11.25">
      <c r="B133" s="174"/>
      <c r="C133" s="175"/>
      <c r="D133" s="176" t="s">
        <v>172</v>
      </c>
      <c r="E133" s="177" t="s">
        <v>35</v>
      </c>
      <c r="F133" s="178" t="s">
        <v>570</v>
      </c>
      <c r="G133" s="175"/>
      <c r="H133" s="179">
        <v>8</v>
      </c>
      <c r="I133" s="180"/>
      <c r="J133" s="175"/>
      <c r="K133" s="175"/>
      <c r="L133" s="181"/>
      <c r="M133" s="182"/>
      <c r="N133" s="183"/>
      <c r="O133" s="183"/>
      <c r="P133" s="183"/>
      <c r="Q133" s="183"/>
      <c r="R133" s="183"/>
      <c r="S133" s="183"/>
      <c r="T133" s="184"/>
      <c r="AT133" s="185" t="s">
        <v>172</v>
      </c>
      <c r="AU133" s="185" t="s">
        <v>85</v>
      </c>
      <c r="AV133" s="12" t="s">
        <v>85</v>
      </c>
      <c r="AW133" s="12" t="s">
        <v>37</v>
      </c>
      <c r="AX133" s="12" t="s">
        <v>83</v>
      </c>
      <c r="AY133" s="185" t="s">
        <v>169</v>
      </c>
    </row>
    <row r="134" spans="1:65" s="2" customFormat="1" ht="33" customHeight="1">
      <c r="A134" s="32"/>
      <c r="B134" s="33"/>
      <c r="C134" s="206" t="s">
        <v>274</v>
      </c>
      <c r="D134" s="206" t="s">
        <v>190</v>
      </c>
      <c r="E134" s="207" t="s">
        <v>396</v>
      </c>
      <c r="F134" s="208" t="s">
        <v>397</v>
      </c>
      <c r="G134" s="209" t="s">
        <v>398</v>
      </c>
      <c r="H134" s="210">
        <v>26</v>
      </c>
      <c r="I134" s="211"/>
      <c r="J134" s="212">
        <f>ROUND(I134*H134,2)</f>
        <v>0</v>
      </c>
      <c r="K134" s="208" t="s">
        <v>167</v>
      </c>
      <c r="L134" s="37"/>
      <c r="M134" s="213" t="s">
        <v>35</v>
      </c>
      <c r="N134" s="214" t="s">
        <v>47</v>
      </c>
      <c r="O134" s="62"/>
      <c r="P134" s="170">
        <f>O134*H134</f>
        <v>0</v>
      </c>
      <c r="Q134" s="170">
        <v>0</v>
      </c>
      <c r="R134" s="170">
        <f>Q134*H134</f>
        <v>0</v>
      </c>
      <c r="S134" s="170">
        <v>0</v>
      </c>
      <c r="T134" s="171">
        <f>S134*H134</f>
        <v>0</v>
      </c>
      <c r="U134" s="32"/>
      <c r="V134" s="32"/>
      <c r="W134" s="32"/>
      <c r="X134" s="32"/>
      <c r="Y134" s="32"/>
      <c r="Z134" s="32"/>
      <c r="AA134" s="32"/>
      <c r="AB134" s="32"/>
      <c r="AC134" s="32"/>
      <c r="AD134" s="32"/>
      <c r="AE134" s="32"/>
      <c r="AR134" s="172" t="s">
        <v>170</v>
      </c>
      <c r="AT134" s="172" t="s">
        <v>190</v>
      </c>
      <c r="AU134" s="172" t="s">
        <v>85</v>
      </c>
      <c r="AY134" s="15" t="s">
        <v>169</v>
      </c>
      <c r="BE134" s="173">
        <f>IF(N134="základní",J134,0)</f>
        <v>0</v>
      </c>
      <c r="BF134" s="173">
        <f>IF(N134="snížená",J134,0)</f>
        <v>0</v>
      </c>
      <c r="BG134" s="173">
        <f>IF(N134="zákl. přenesená",J134,0)</f>
        <v>0</v>
      </c>
      <c r="BH134" s="173">
        <f>IF(N134="sníž. přenesená",J134,0)</f>
        <v>0</v>
      </c>
      <c r="BI134" s="173">
        <f>IF(N134="nulová",J134,0)</f>
        <v>0</v>
      </c>
      <c r="BJ134" s="15" t="s">
        <v>83</v>
      </c>
      <c r="BK134" s="173">
        <f>ROUND(I134*H134,2)</f>
        <v>0</v>
      </c>
      <c r="BL134" s="15" t="s">
        <v>170</v>
      </c>
      <c r="BM134" s="172" t="s">
        <v>399</v>
      </c>
    </row>
    <row r="135" spans="1:65" s="2" customFormat="1" ht="19.5">
      <c r="A135" s="32"/>
      <c r="B135" s="33"/>
      <c r="C135" s="34"/>
      <c r="D135" s="176" t="s">
        <v>183</v>
      </c>
      <c r="E135" s="34"/>
      <c r="F135" s="186" t="s">
        <v>555</v>
      </c>
      <c r="G135" s="34"/>
      <c r="H135" s="34"/>
      <c r="I135" s="187"/>
      <c r="J135" s="34"/>
      <c r="K135" s="34"/>
      <c r="L135" s="37"/>
      <c r="M135" s="188"/>
      <c r="N135" s="189"/>
      <c r="O135" s="62"/>
      <c r="P135" s="62"/>
      <c r="Q135" s="62"/>
      <c r="R135" s="62"/>
      <c r="S135" s="62"/>
      <c r="T135" s="63"/>
      <c r="U135" s="32"/>
      <c r="V135" s="32"/>
      <c r="W135" s="32"/>
      <c r="X135" s="32"/>
      <c r="Y135" s="32"/>
      <c r="Z135" s="32"/>
      <c r="AA135" s="32"/>
      <c r="AB135" s="32"/>
      <c r="AC135" s="32"/>
      <c r="AD135" s="32"/>
      <c r="AE135" s="32"/>
      <c r="AT135" s="15" t="s">
        <v>183</v>
      </c>
      <c r="AU135" s="15" t="s">
        <v>85</v>
      </c>
    </row>
    <row r="136" spans="1:65" s="12" customFormat="1" ht="11.25">
      <c r="B136" s="174"/>
      <c r="C136" s="175"/>
      <c r="D136" s="176" t="s">
        <v>172</v>
      </c>
      <c r="E136" s="177" t="s">
        <v>35</v>
      </c>
      <c r="F136" s="178" t="s">
        <v>571</v>
      </c>
      <c r="G136" s="175"/>
      <c r="H136" s="179">
        <v>26</v>
      </c>
      <c r="I136" s="180"/>
      <c r="J136" s="175"/>
      <c r="K136" s="175"/>
      <c r="L136" s="181"/>
      <c r="M136" s="182"/>
      <c r="N136" s="183"/>
      <c r="O136" s="183"/>
      <c r="P136" s="183"/>
      <c r="Q136" s="183"/>
      <c r="R136" s="183"/>
      <c r="S136" s="183"/>
      <c r="T136" s="184"/>
      <c r="AT136" s="185" t="s">
        <v>172</v>
      </c>
      <c r="AU136" s="185" t="s">
        <v>85</v>
      </c>
      <c r="AV136" s="12" t="s">
        <v>85</v>
      </c>
      <c r="AW136" s="12" t="s">
        <v>37</v>
      </c>
      <c r="AX136" s="12" t="s">
        <v>83</v>
      </c>
      <c r="AY136" s="185" t="s">
        <v>169</v>
      </c>
    </row>
    <row r="137" spans="1:65" s="2" customFormat="1" ht="44.25" customHeight="1">
      <c r="A137" s="32"/>
      <c r="B137" s="33"/>
      <c r="C137" s="206" t="s">
        <v>7</v>
      </c>
      <c r="D137" s="206" t="s">
        <v>190</v>
      </c>
      <c r="E137" s="207" t="s">
        <v>401</v>
      </c>
      <c r="F137" s="208" t="s">
        <v>402</v>
      </c>
      <c r="G137" s="209" t="s">
        <v>398</v>
      </c>
      <c r="H137" s="210">
        <v>22</v>
      </c>
      <c r="I137" s="211"/>
      <c r="J137" s="212">
        <f>ROUND(I137*H137,2)</f>
        <v>0</v>
      </c>
      <c r="K137" s="208" t="s">
        <v>167</v>
      </c>
      <c r="L137" s="37"/>
      <c r="M137" s="213" t="s">
        <v>35</v>
      </c>
      <c r="N137" s="214" t="s">
        <v>47</v>
      </c>
      <c r="O137" s="62"/>
      <c r="P137" s="170">
        <f>O137*H137</f>
        <v>0</v>
      </c>
      <c r="Q137" s="170">
        <v>0</v>
      </c>
      <c r="R137" s="170">
        <f>Q137*H137</f>
        <v>0</v>
      </c>
      <c r="S137" s="170">
        <v>0</v>
      </c>
      <c r="T137" s="171">
        <f>S137*H137</f>
        <v>0</v>
      </c>
      <c r="U137" s="32"/>
      <c r="V137" s="32"/>
      <c r="W137" s="32"/>
      <c r="X137" s="32"/>
      <c r="Y137" s="32"/>
      <c r="Z137" s="32"/>
      <c r="AA137" s="32"/>
      <c r="AB137" s="32"/>
      <c r="AC137" s="32"/>
      <c r="AD137" s="32"/>
      <c r="AE137" s="32"/>
      <c r="AR137" s="172" t="s">
        <v>170</v>
      </c>
      <c r="AT137" s="172" t="s">
        <v>190</v>
      </c>
      <c r="AU137" s="172" t="s">
        <v>85</v>
      </c>
      <c r="AY137" s="15" t="s">
        <v>169</v>
      </c>
      <c r="BE137" s="173">
        <f>IF(N137="základní",J137,0)</f>
        <v>0</v>
      </c>
      <c r="BF137" s="173">
        <f>IF(N137="snížená",J137,0)</f>
        <v>0</v>
      </c>
      <c r="BG137" s="173">
        <f>IF(N137="zákl. přenesená",J137,0)</f>
        <v>0</v>
      </c>
      <c r="BH137" s="173">
        <f>IF(N137="sníž. přenesená",J137,0)</f>
        <v>0</v>
      </c>
      <c r="BI137" s="173">
        <f>IF(N137="nulová",J137,0)</f>
        <v>0</v>
      </c>
      <c r="BJ137" s="15" t="s">
        <v>83</v>
      </c>
      <c r="BK137" s="173">
        <f>ROUND(I137*H137,2)</f>
        <v>0</v>
      </c>
      <c r="BL137" s="15" t="s">
        <v>170</v>
      </c>
      <c r="BM137" s="172" t="s">
        <v>403</v>
      </c>
    </row>
    <row r="138" spans="1:65" s="2" customFormat="1" ht="19.5">
      <c r="A138" s="32"/>
      <c r="B138" s="33"/>
      <c r="C138" s="34"/>
      <c r="D138" s="176" t="s">
        <v>183</v>
      </c>
      <c r="E138" s="34"/>
      <c r="F138" s="186" t="s">
        <v>555</v>
      </c>
      <c r="G138" s="34"/>
      <c r="H138" s="34"/>
      <c r="I138" s="187"/>
      <c r="J138" s="34"/>
      <c r="K138" s="34"/>
      <c r="L138" s="37"/>
      <c r="M138" s="188"/>
      <c r="N138" s="189"/>
      <c r="O138" s="62"/>
      <c r="P138" s="62"/>
      <c r="Q138" s="62"/>
      <c r="R138" s="62"/>
      <c r="S138" s="62"/>
      <c r="T138" s="63"/>
      <c r="U138" s="32"/>
      <c r="V138" s="32"/>
      <c r="W138" s="32"/>
      <c r="X138" s="32"/>
      <c r="Y138" s="32"/>
      <c r="Z138" s="32"/>
      <c r="AA138" s="32"/>
      <c r="AB138" s="32"/>
      <c r="AC138" s="32"/>
      <c r="AD138" s="32"/>
      <c r="AE138" s="32"/>
      <c r="AT138" s="15" t="s">
        <v>183</v>
      </c>
      <c r="AU138" s="15" t="s">
        <v>85</v>
      </c>
    </row>
    <row r="139" spans="1:65" s="12" customFormat="1" ht="11.25">
      <c r="B139" s="174"/>
      <c r="C139" s="175"/>
      <c r="D139" s="176" t="s">
        <v>172</v>
      </c>
      <c r="E139" s="177" t="s">
        <v>35</v>
      </c>
      <c r="F139" s="178" t="s">
        <v>572</v>
      </c>
      <c r="G139" s="175"/>
      <c r="H139" s="179">
        <v>22</v>
      </c>
      <c r="I139" s="180"/>
      <c r="J139" s="175"/>
      <c r="K139" s="175"/>
      <c r="L139" s="181"/>
      <c r="M139" s="182"/>
      <c r="N139" s="183"/>
      <c r="O139" s="183"/>
      <c r="P139" s="183"/>
      <c r="Q139" s="183"/>
      <c r="R139" s="183"/>
      <c r="S139" s="183"/>
      <c r="T139" s="184"/>
      <c r="AT139" s="185" t="s">
        <v>172</v>
      </c>
      <c r="AU139" s="185" t="s">
        <v>85</v>
      </c>
      <c r="AV139" s="12" t="s">
        <v>85</v>
      </c>
      <c r="AW139" s="12" t="s">
        <v>37</v>
      </c>
      <c r="AX139" s="12" t="s">
        <v>83</v>
      </c>
      <c r="AY139" s="185" t="s">
        <v>169</v>
      </c>
    </row>
    <row r="140" spans="1:65" s="2" customFormat="1" ht="36">
      <c r="A140" s="32"/>
      <c r="B140" s="33"/>
      <c r="C140" s="206" t="s">
        <v>285</v>
      </c>
      <c r="D140" s="206" t="s">
        <v>190</v>
      </c>
      <c r="E140" s="207" t="s">
        <v>573</v>
      </c>
      <c r="F140" s="208" t="s">
        <v>574</v>
      </c>
      <c r="G140" s="209" t="s">
        <v>198</v>
      </c>
      <c r="H140" s="210">
        <v>22</v>
      </c>
      <c r="I140" s="211"/>
      <c r="J140" s="212">
        <f>ROUND(I140*H140,2)</f>
        <v>0</v>
      </c>
      <c r="K140" s="208" t="s">
        <v>167</v>
      </c>
      <c r="L140" s="37"/>
      <c r="M140" s="213" t="s">
        <v>35</v>
      </c>
      <c r="N140" s="214" t="s">
        <v>47</v>
      </c>
      <c r="O140" s="62"/>
      <c r="P140" s="170">
        <f>O140*H140</f>
        <v>0</v>
      </c>
      <c r="Q140" s="170">
        <v>0</v>
      </c>
      <c r="R140" s="170">
        <f>Q140*H140</f>
        <v>0</v>
      </c>
      <c r="S140" s="170">
        <v>0</v>
      </c>
      <c r="T140" s="171">
        <f>S140*H140</f>
        <v>0</v>
      </c>
      <c r="U140" s="32"/>
      <c r="V140" s="32"/>
      <c r="W140" s="32"/>
      <c r="X140" s="32"/>
      <c r="Y140" s="32"/>
      <c r="Z140" s="32"/>
      <c r="AA140" s="32"/>
      <c r="AB140" s="32"/>
      <c r="AC140" s="32"/>
      <c r="AD140" s="32"/>
      <c r="AE140" s="32"/>
      <c r="AR140" s="172" t="s">
        <v>170</v>
      </c>
      <c r="AT140" s="172" t="s">
        <v>190</v>
      </c>
      <c r="AU140" s="172" t="s">
        <v>85</v>
      </c>
      <c r="AY140" s="15" t="s">
        <v>169</v>
      </c>
      <c r="BE140" s="173">
        <f>IF(N140="základní",J140,0)</f>
        <v>0</v>
      </c>
      <c r="BF140" s="173">
        <f>IF(N140="snížená",J140,0)</f>
        <v>0</v>
      </c>
      <c r="BG140" s="173">
        <f>IF(N140="zákl. přenesená",J140,0)</f>
        <v>0</v>
      </c>
      <c r="BH140" s="173">
        <f>IF(N140="sníž. přenesená",J140,0)</f>
        <v>0</v>
      </c>
      <c r="BI140" s="173">
        <f>IF(N140="nulová",J140,0)</f>
        <v>0</v>
      </c>
      <c r="BJ140" s="15" t="s">
        <v>83</v>
      </c>
      <c r="BK140" s="173">
        <f>ROUND(I140*H140,2)</f>
        <v>0</v>
      </c>
      <c r="BL140" s="15" t="s">
        <v>170</v>
      </c>
      <c r="BM140" s="172" t="s">
        <v>575</v>
      </c>
    </row>
    <row r="141" spans="1:65" s="12" customFormat="1" ht="11.25">
      <c r="B141" s="174"/>
      <c r="C141" s="175"/>
      <c r="D141" s="176" t="s">
        <v>172</v>
      </c>
      <c r="E141" s="177" t="s">
        <v>35</v>
      </c>
      <c r="F141" s="178" t="s">
        <v>576</v>
      </c>
      <c r="G141" s="175"/>
      <c r="H141" s="179">
        <v>22</v>
      </c>
      <c r="I141" s="180"/>
      <c r="J141" s="175"/>
      <c r="K141" s="175"/>
      <c r="L141" s="181"/>
      <c r="M141" s="182"/>
      <c r="N141" s="183"/>
      <c r="O141" s="183"/>
      <c r="P141" s="183"/>
      <c r="Q141" s="183"/>
      <c r="R141" s="183"/>
      <c r="S141" s="183"/>
      <c r="T141" s="184"/>
      <c r="AT141" s="185" t="s">
        <v>172</v>
      </c>
      <c r="AU141" s="185" t="s">
        <v>85</v>
      </c>
      <c r="AV141" s="12" t="s">
        <v>85</v>
      </c>
      <c r="AW141" s="12" t="s">
        <v>37</v>
      </c>
      <c r="AX141" s="12" t="s">
        <v>83</v>
      </c>
      <c r="AY141" s="185" t="s">
        <v>169</v>
      </c>
    </row>
    <row r="142" spans="1:65" s="2" customFormat="1" ht="36">
      <c r="A142" s="32"/>
      <c r="B142" s="33"/>
      <c r="C142" s="206" t="s">
        <v>291</v>
      </c>
      <c r="D142" s="206" t="s">
        <v>190</v>
      </c>
      <c r="E142" s="207" t="s">
        <v>405</v>
      </c>
      <c r="F142" s="208" t="s">
        <v>406</v>
      </c>
      <c r="G142" s="209" t="s">
        <v>198</v>
      </c>
      <c r="H142" s="210">
        <v>18</v>
      </c>
      <c r="I142" s="211"/>
      <c r="J142" s="212">
        <f>ROUND(I142*H142,2)</f>
        <v>0</v>
      </c>
      <c r="K142" s="208" t="s">
        <v>167</v>
      </c>
      <c r="L142" s="37"/>
      <c r="M142" s="213" t="s">
        <v>35</v>
      </c>
      <c r="N142" s="214" t="s">
        <v>47</v>
      </c>
      <c r="O142" s="62"/>
      <c r="P142" s="170">
        <f>O142*H142</f>
        <v>0</v>
      </c>
      <c r="Q142" s="170">
        <v>0</v>
      </c>
      <c r="R142" s="170">
        <f>Q142*H142</f>
        <v>0</v>
      </c>
      <c r="S142" s="170">
        <v>0</v>
      </c>
      <c r="T142" s="171">
        <f>S142*H142</f>
        <v>0</v>
      </c>
      <c r="U142" s="32"/>
      <c r="V142" s="32"/>
      <c r="W142" s="32"/>
      <c r="X142" s="32"/>
      <c r="Y142" s="32"/>
      <c r="Z142" s="32"/>
      <c r="AA142" s="32"/>
      <c r="AB142" s="32"/>
      <c r="AC142" s="32"/>
      <c r="AD142" s="32"/>
      <c r="AE142" s="32"/>
      <c r="AR142" s="172" t="s">
        <v>170</v>
      </c>
      <c r="AT142" s="172" t="s">
        <v>190</v>
      </c>
      <c r="AU142" s="172" t="s">
        <v>85</v>
      </c>
      <c r="AY142" s="15" t="s">
        <v>169</v>
      </c>
      <c r="BE142" s="173">
        <f>IF(N142="základní",J142,0)</f>
        <v>0</v>
      </c>
      <c r="BF142" s="173">
        <f>IF(N142="snížená",J142,0)</f>
        <v>0</v>
      </c>
      <c r="BG142" s="173">
        <f>IF(N142="zákl. přenesená",J142,0)</f>
        <v>0</v>
      </c>
      <c r="BH142" s="173">
        <f>IF(N142="sníž. přenesená",J142,0)</f>
        <v>0</v>
      </c>
      <c r="BI142" s="173">
        <f>IF(N142="nulová",J142,0)</f>
        <v>0</v>
      </c>
      <c r="BJ142" s="15" t="s">
        <v>83</v>
      </c>
      <c r="BK142" s="173">
        <f>ROUND(I142*H142,2)</f>
        <v>0</v>
      </c>
      <c r="BL142" s="15" t="s">
        <v>170</v>
      </c>
      <c r="BM142" s="172" t="s">
        <v>407</v>
      </c>
    </row>
    <row r="143" spans="1:65" s="2" customFormat="1" ht="19.5">
      <c r="A143" s="32"/>
      <c r="B143" s="33"/>
      <c r="C143" s="34"/>
      <c r="D143" s="176" t="s">
        <v>183</v>
      </c>
      <c r="E143" s="34"/>
      <c r="F143" s="186" t="s">
        <v>408</v>
      </c>
      <c r="G143" s="34"/>
      <c r="H143" s="34"/>
      <c r="I143" s="187"/>
      <c r="J143" s="34"/>
      <c r="K143" s="34"/>
      <c r="L143" s="37"/>
      <c r="M143" s="188"/>
      <c r="N143" s="189"/>
      <c r="O143" s="62"/>
      <c r="P143" s="62"/>
      <c r="Q143" s="62"/>
      <c r="R143" s="62"/>
      <c r="S143" s="62"/>
      <c r="T143" s="63"/>
      <c r="U143" s="32"/>
      <c r="V143" s="32"/>
      <c r="W143" s="32"/>
      <c r="X143" s="32"/>
      <c r="Y143" s="32"/>
      <c r="Z143" s="32"/>
      <c r="AA143" s="32"/>
      <c r="AB143" s="32"/>
      <c r="AC143" s="32"/>
      <c r="AD143" s="32"/>
      <c r="AE143" s="32"/>
      <c r="AT143" s="15" t="s">
        <v>183</v>
      </c>
      <c r="AU143" s="15" t="s">
        <v>85</v>
      </c>
    </row>
    <row r="144" spans="1:65" s="12" customFormat="1" ht="11.25">
      <c r="B144" s="174"/>
      <c r="C144" s="175"/>
      <c r="D144" s="176" t="s">
        <v>172</v>
      </c>
      <c r="E144" s="177" t="s">
        <v>35</v>
      </c>
      <c r="F144" s="178" t="s">
        <v>577</v>
      </c>
      <c r="G144" s="175"/>
      <c r="H144" s="179">
        <v>18</v>
      </c>
      <c r="I144" s="180"/>
      <c r="J144" s="175"/>
      <c r="K144" s="175"/>
      <c r="L144" s="181"/>
      <c r="M144" s="182"/>
      <c r="N144" s="183"/>
      <c r="O144" s="183"/>
      <c r="P144" s="183"/>
      <c r="Q144" s="183"/>
      <c r="R144" s="183"/>
      <c r="S144" s="183"/>
      <c r="T144" s="184"/>
      <c r="AT144" s="185" t="s">
        <v>172</v>
      </c>
      <c r="AU144" s="185" t="s">
        <v>85</v>
      </c>
      <c r="AV144" s="12" t="s">
        <v>85</v>
      </c>
      <c r="AW144" s="12" t="s">
        <v>37</v>
      </c>
      <c r="AX144" s="12" t="s">
        <v>83</v>
      </c>
      <c r="AY144" s="185" t="s">
        <v>169</v>
      </c>
    </row>
    <row r="145" spans="1:65" s="2" customFormat="1" ht="36">
      <c r="A145" s="32"/>
      <c r="B145" s="33"/>
      <c r="C145" s="206" t="s">
        <v>297</v>
      </c>
      <c r="D145" s="206" t="s">
        <v>190</v>
      </c>
      <c r="E145" s="207" t="s">
        <v>410</v>
      </c>
      <c r="F145" s="208" t="s">
        <v>411</v>
      </c>
      <c r="G145" s="209" t="s">
        <v>193</v>
      </c>
      <c r="H145" s="210">
        <v>7.2</v>
      </c>
      <c r="I145" s="211"/>
      <c r="J145" s="212">
        <f>ROUND(I145*H145,2)</f>
        <v>0</v>
      </c>
      <c r="K145" s="208" t="s">
        <v>167</v>
      </c>
      <c r="L145" s="37"/>
      <c r="M145" s="213" t="s">
        <v>35</v>
      </c>
      <c r="N145" s="214" t="s">
        <v>47</v>
      </c>
      <c r="O145" s="62"/>
      <c r="P145" s="170">
        <f>O145*H145</f>
        <v>0</v>
      </c>
      <c r="Q145" s="170">
        <v>0</v>
      </c>
      <c r="R145" s="170">
        <f>Q145*H145</f>
        <v>0</v>
      </c>
      <c r="S145" s="170">
        <v>0</v>
      </c>
      <c r="T145" s="171">
        <f>S145*H145</f>
        <v>0</v>
      </c>
      <c r="U145" s="32"/>
      <c r="V145" s="32"/>
      <c r="W145" s="32"/>
      <c r="X145" s="32"/>
      <c r="Y145" s="32"/>
      <c r="Z145" s="32"/>
      <c r="AA145" s="32"/>
      <c r="AB145" s="32"/>
      <c r="AC145" s="32"/>
      <c r="AD145" s="32"/>
      <c r="AE145" s="32"/>
      <c r="AR145" s="172" t="s">
        <v>170</v>
      </c>
      <c r="AT145" s="172" t="s">
        <v>190</v>
      </c>
      <c r="AU145" s="172" t="s">
        <v>85</v>
      </c>
      <c r="AY145" s="15" t="s">
        <v>169</v>
      </c>
      <c r="BE145" s="173">
        <f>IF(N145="základní",J145,0)</f>
        <v>0</v>
      </c>
      <c r="BF145" s="173">
        <f>IF(N145="snížená",J145,0)</f>
        <v>0</v>
      </c>
      <c r="BG145" s="173">
        <f>IF(N145="zákl. přenesená",J145,0)</f>
        <v>0</v>
      </c>
      <c r="BH145" s="173">
        <f>IF(N145="sníž. přenesená",J145,0)</f>
        <v>0</v>
      </c>
      <c r="BI145" s="173">
        <f>IF(N145="nulová",J145,0)</f>
        <v>0</v>
      </c>
      <c r="BJ145" s="15" t="s">
        <v>83</v>
      </c>
      <c r="BK145" s="173">
        <f>ROUND(I145*H145,2)</f>
        <v>0</v>
      </c>
      <c r="BL145" s="15" t="s">
        <v>170</v>
      </c>
      <c r="BM145" s="172" t="s">
        <v>412</v>
      </c>
    </row>
    <row r="146" spans="1:65" s="2" customFormat="1" ht="19.5">
      <c r="A146" s="32"/>
      <c r="B146" s="33"/>
      <c r="C146" s="34"/>
      <c r="D146" s="176" t="s">
        <v>183</v>
      </c>
      <c r="E146" s="34"/>
      <c r="F146" s="186" t="s">
        <v>555</v>
      </c>
      <c r="G146" s="34"/>
      <c r="H146" s="34"/>
      <c r="I146" s="187"/>
      <c r="J146" s="34"/>
      <c r="K146" s="34"/>
      <c r="L146" s="37"/>
      <c r="M146" s="188"/>
      <c r="N146" s="189"/>
      <c r="O146" s="62"/>
      <c r="P146" s="62"/>
      <c r="Q146" s="62"/>
      <c r="R146" s="62"/>
      <c r="S146" s="62"/>
      <c r="T146" s="63"/>
      <c r="U146" s="32"/>
      <c r="V146" s="32"/>
      <c r="W146" s="32"/>
      <c r="X146" s="32"/>
      <c r="Y146" s="32"/>
      <c r="Z146" s="32"/>
      <c r="AA146" s="32"/>
      <c r="AB146" s="32"/>
      <c r="AC146" s="32"/>
      <c r="AD146" s="32"/>
      <c r="AE146" s="32"/>
      <c r="AT146" s="15" t="s">
        <v>183</v>
      </c>
      <c r="AU146" s="15" t="s">
        <v>85</v>
      </c>
    </row>
    <row r="147" spans="1:65" s="12" customFormat="1" ht="11.25">
      <c r="B147" s="174"/>
      <c r="C147" s="175"/>
      <c r="D147" s="176" t="s">
        <v>172</v>
      </c>
      <c r="E147" s="177" t="s">
        <v>35</v>
      </c>
      <c r="F147" s="178" t="s">
        <v>390</v>
      </c>
      <c r="G147" s="175"/>
      <c r="H147" s="179">
        <v>7.2</v>
      </c>
      <c r="I147" s="180"/>
      <c r="J147" s="175"/>
      <c r="K147" s="175"/>
      <c r="L147" s="181"/>
      <c r="M147" s="182"/>
      <c r="N147" s="183"/>
      <c r="O147" s="183"/>
      <c r="P147" s="183"/>
      <c r="Q147" s="183"/>
      <c r="R147" s="183"/>
      <c r="S147" s="183"/>
      <c r="T147" s="184"/>
      <c r="AT147" s="185" t="s">
        <v>172</v>
      </c>
      <c r="AU147" s="185" t="s">
        <v>85</v>
      </c>
      <c r="AV147" s="12" t="s">
        <v>85</v>
      </c>
      <c r="AW147" s="12" t="s">
        <v>37</v>
      </c>
      <c r="AX147" s="12" t="s">
        <v>83</v>
      </c>
      <c r="AY147" s="185" t="s">
        <v>169</v>
      </c>
    </row>
    <row r="148" spans="1:65" s="2" customFormat="1" ht="24">
      <c r="A148" s="32"/>
      <c r="B148" s="33"/>
      <c r="C148" s="206" t="s">
        <v>301</v>
      </c>
      <c r="D148" s="206" t="s">
        <v>190</v>
      </c>
      <c r="E148" s="207" t="s">
        <v>414</v>
      </c>
      <c r="F148" s="208" t="s">
        <v>415</v>
      </c>
      <c r="G148" s="209" t="s">
        <v>166</v>
      </c>
      <c r="H148" s="210">
        <v>2</v>
      </c>
      <c r="I148" s="211"/>
      <c r="J148" s="212">
        <f>ROUND(I148*H148,2)</f>
        <v>0</v>
      </c>
      <c r="K148" s="208" t="s">
        <v>167</v>
      </c>
      <c r="L148" s="37"/>
      <c r="M148" s="213" t="s">
        <v>35</v>
      </c>
      <c r="N148" s="214" t="s">
        <v>47</v>
      </c>
      <c r="O148" s="62"/>
      <c r="P148" s="170">
        <f>O148*H148</f>
        <v>0</v>
      </c>
      <c r="Q148" s="170">
        <v>0</v>
      </c>
      <c r="R148" s="170">
        <f>Q148*H148</f>
        <v>0</v>
      </c>
      <c r="S148" s="170">
        <v>0</v>
      </c>
      <c r="T148" s="171">
        <f>S148*H148</f>
        <v>0</v>
      </c>
      <c r="U148" s="32"/>
      <c r="V148" s="32"/>
      <c r="W148" s="32"/>
      <c r="X148" s="32"/>
      <c r="Y148" s="32"/>
      <c r="Z148" s="32"/>
      <c r="AA148" s="32"/>
      <c r="AB148" s="32"/>
      <c r="AC148" s="32"/>
      <c r="AD148" s="32"/>
      <c r="AE148" s="32"/>
      <c r="AR148" s="172" t="s">
        <v>170</v>
      </c>
      <c r="AT148" s="172" t="s">
        <v>190</v>
      </c>
      <c r="AU148" s="172" t="s">
        <v>85</v>
      </c>
      <c r="AY148" s="15" t="s">
        <v>169</v>
      </c>
      <c r="BE148" s="173">
        <f>IF(N148="základní",J148,0)</f>
        <v>0</v>
      </c>
      <c r="BF148" s="173">
        <f>IF(N148="snížená",J148,0)</f>
        <v>0</v>
      </c>
      <c r="BG148" s="173">
        <f>IF(N148="zákl. přenesená",J148,0)</f>
        <v>0</v>
      </c>
      <c r="BH148" s="173">
        <f>IF(N148="sníž. přenesená",J148,0)</f>
        <v>0</v>
      </c>
      <c r="BI148" s="173">
        <f>IF(N148="nulová",J148,0)</f>
        <v>0</v>
      </c>
      <c r="BJ148" s="15" t="s">
        <v>83</v>
      </c>
      <c r="BK148" s="173">
        <f>ROUND(I148*H148,2)</f>
        <v>0</v>
      </c>
      <c r="BL148" s="15" t="s">
        <v>170</v>
      </c>
      <c r="BM148" s="172" t="s">
        <v>416</v>
      </c>
    </row>
    <row r="149" spans="1:65" s="2" customFormat="1" ht="19.5">
      <c r="A149" s="32"/>
      <c r="B149" s="33"/>
      <c r="C149" s="34"/>
      <c r="D149" s="176" t="s">
        <v>183</v>
      </c>
      <c r="E149" s="34"/>
      <c r="F149" s="186" t="s">
        <v>555</v>
      </c>
      <c r="G149" s="34"/>
      <c r="H149" s="34"/>
      <c r="I149" s="187"/>
      <c r="J149" s="34"/>
      <c r="K149" s="34"/>
      <c r="L149" s="37"/>
      <c r="M149" s="188"/>
      <c r="N149" s="189"/>
      <c r="O149" s="62"/>
      <c r="P149" s="62"/>
      <c r="Q149" s="62"/>
      <c r="R149" s="62"/>
      <c r="S149" s="62"/>
      <c r="T149" s="63"/>
      <c r="U149" s="32"/>
      <c r="V149" s="32"/>
      <c r="W149" s="32"/>
      <c r="X149" s="32"/>
      <c r="Y149" s="32"/>
      <c r="Z149" s="32"/>
      <c r="AA149" s="32"/>
      <c r="AB149" s="32"/>
      <c r="AC149" s="32"/>
      <c r="AD149" s="32"/>
      <c r="AE149" s="32"/>
      <c r="AT149" s="15" t="s">
        <v>183</v>
      </c>
      <c r="AU149" s="15" t="s">
        <v>85</v>
      </c>
    </row>
    <row r="150" spans="1:65" s="12" customFormat="1" ht="11.25">
      <c r="B150" s="174"/>
      <c r="C150" s="175"/>
      <c r="D150" s="176" t="s">
        <v>172</v>
      </c>
      <c r="E150" s="177" t="s">
        <v>35</v>
      </c>
      <c r="F150" s="178" t="s">
        <v>345</v>
      </c>
      <c r="G150" s="175"/>
      <c r="H150" s="179">
        <v>2</v>
      </c>
      <c r="I150" s="180"/>
      <c r="J150" s="175"/>
      <c r="K150" s="175"/>
      <c r="L150" s="181"/>
      <c r="M150" s="182"/>
      <c r="N150" s="183"/>
      <c r="O150" s="183"/>
      <c r="P150" s="183"/>
      <c r="Q150" s="183"/>
      <c r="R150" s="183"/>
      <c r="S150" s="183"/>
      <c r="T150" s="184"/>
      <c r="AT150" s="185" t="s">
        <v>172</v>
      </c>
      <c r="AU150" s="185" t="s">
        <v>85</v>
      </c>
      <c r="AV150" s="12" t="s">
        <v>85</v>
      </c>
      <c r="AW150" s="12" t="s">
        <v>37</v>
      </c>
      <c r="AX150" s="12" t="s">
        <v>83</v>
      </c>
      <c r="AY150" s="185" t="s">
        <v>169</v>
      </c>
    </row>
    <row r="151" spans="1:65" s="2" customFormat="1" ht="36">
      <c r="A151" s="32"/>
      <c r="B151" s="33"/>
      <c r="C151" s="206" t="s">
        <v>305</v>
      </c>
      <c r="D151" s="206" t="s">
        <v>190</v>
      </c>
      <c r="E151" s="207" t="s">
        <v>417</v>
      </c>
      <c r="F151" s="208" t="s">
        <v>418</v>
      </c>
      <c r="G151" s="209" t="s">
        <v>193</v>
      </c>
      <c r="H151" s="210">
        <v>16</v>
      </c>
      <c r="I151" s="211"/>
      <c r="J151" s="212">
        <f>ROUND(I151*H151,2)</f>
        <v>0</v>
      </c>
      <c r="K151" s="208" t="s">
        <v>167</v>
      </c>
      <c r="L151" s="37"/>
      <c r="M151" s="213" t="s">
        <v>35</v>
      </c>
      <c r="N151" s="214" t="s">
        <v>47</v>
      </c>
      <c r="O151" s="62"/>
      <c r="P151" s="170">
        <f>O151*H151</f>
        <v>0</v>
      </c>
      <c r="Q151" s="170">
        <v>0</v>
      </c>
      <c r="R151" s="170">
        <f>Q151*H151</f>
        <v>0</v>
      </c>
      <c r="S151" s="170">
        <v>0</v>
      </c>
      <c r="T151" s="171">
        <f>S151*H151</f>
        <v>0</v>
      </c>
      <c r="U151" s="32"/>
      <c r="V151" s="32"/>
      <c r="W151" s="32"/>
      <c r="X151" s="32"/>
      <c r="Y151" s="32"/>
      <c r="Z151" s="32"/>
      <c r="AA151" s="32"/>
      <c r="AB151" s="32"/>
      <c r="AC151" s="32"/>
      <c r="AD151" s="32"/>
      <c r="AE151" s="32"/>
      <c r="AR151" s="172" t="s">
        <v>170</v>
      </c>
      <c r="AT151" s="172" t="s">
        <v>190</v>
      </c>
      <c r="AU151" s="172" t="s">
        <v>85</v>
      </c>
      <c r="AY151" s="15" t="s">
        <v>169</v>
      </c>
      <c r="BE151" s="173">
        <f>IF(N151="základní",J151,0)</f>
        <v>0</v>
      </c>
      <c r="BF151" s="173">
        <f>IF(N151="snížená",J151,0)</f>
        <v>0</v>
      </c>
      <c r="BG151" s="173">
        <f>IF(N151="zákl. přenesená",J151,0)</f>
        <v>0</v>
      </c>
      <c r="BH151" s="173">
        <f>IF(N151="sníž. přenesená",J151,0)</f>
        <v>0</v>
      </c>
      <c r="BI151" s="173">
        <f>IF(N151="nulová",J151,0)</f>
        <v>0</v>
      </c>
      <c r="BJ151" s="15" t="s">
        <v>83</v>
      </c>
      <c r="BK151" s="173">
        <f>ROUND(I151*H151,2)</f>
        <v>0</v>
      </c>
      <c r="BL151" s="15" t="s">
        <v>170</v>
      </c>
      <c r="BM151" s="172" t="s">
        <v>419</v>
      </c>
    </row>
    <row r="152" spans="1:65" s="12" customFormat="1" ht="11.25">
      <c r="B152" s="174"/>
      <c r="C152" s="175"/>
      <c r="D152" s="176" t="s">
        <v>172</v>
      </c>
      <c r="E152" s="177" t="s">
        <v>35</v>
      </c>
      <c r="F152" s="178" t="s">
        <v>578</v>
      </c>
      <c r="G152" s="175"/>
      <c r="H152" s="179">
        <v>16</v>
      </c>
      <c r="I152" s="180"/>
      <c r="J152" s="175"/>
      <c r="K152" s="175"/>
      <c r="L152" s="181"/>
      <c r="M152" s="182"/>
      <c r="N152" s="183"/>
      <c r="O152" s="183"/>
      <c r="P152" s="183"/>
      <c r="Q152" s="183"/>
      <c r="R152" s="183"/>
      <c r="S152" s="183"/>
      <c r="T152" s="184"/>
      <c r="AT152" s="185" t="s">
        <v>172</v>
      </c>
      <c r="AU152" s="185" t="s">
        <v>85</v>
      </c>
      <c r="AV152" s="12" t="s">
        <v>85</v>
      </c>
      <c r="AW152" s="12" t="s">
        <v>37</v>
      </c>
      <c r="AX152" s="12" t="s">
        <v>83</v>
      </c>
      <c r="AY152" s="185" t="s">
        <v>169</v>
      </c>
    </row>
    <row r="153" spans="1:65" s="2" customFormat="1" ht="48">
      <c r="A153" s="32"/>
      <c r="B153" s="33"/>
      <c r="C153" s="206" t="s">
        <v>421</v>
      </c>
      <c r="D153" s="206" t="s">
        <v>190</v>
      </c>
      <c r="E153" s="207" t="s">
        <v>422</v>
      </c>
      <c r="F153" s="208" t="s">
        <v>423</v>
      </c>
      <c r="G153" s="209" t="s">
        <v>193</v>
      </c>
      <c r="H153" s="210">
        <v>250</v>
      </c>
      <c r="I153" s="211"/>
      <c r="J153" s="212">
        <f>ROUND(I153*H153,2)</f>
        <v>0</v>
      </c>
      <c r="K153" s="208" t="s">
        <v>167</v>
      </c>
      <c r="L153" s="37"/>
      <c r="M153" s="213" t="s">
        <v>35</v>
      </c>
      <c r="N153" s="214" t="s">
        <v>47</v>
      </c>
      <c r="O153" s="62"/>
      <c r="P153" s="170">
        <f>O153*H153</f>
        <v>0</v>
      </c>
      <c r="Q153" s="170">
        <v>0</v>
      </c>
      <c r="R153" s="170">
        <f>Q153*H153</f>
        <v>0</v>
      </c>
      <c r="S153" s="170">
        <v>0</v>
      </c>
      <c r="T153" s="171">
        <f>S153*H153</f>
        <v>0</v>
      </c>
      <c r="U153" s="32"/>
      <c r="V153" s="32"/>
      <c r="W153" s="32"/>
      <c r="X153" s="32"/>
      <c r="Y153" s="32"/>
      <c r="Z153" s="32"/>
      <c r="AA153" s="32"/>
      <c r="AB153" s="32"/>
      <c r="AC153" s="32"/>
      <c r="AD153" s="32"/>
      <c r="AE153" s="32"/>
      <c r="AR153" s="172" t="s">
        <v>170</v>
      </c>
      <c r="AT153" s="172" t="s">
        <v>190</v>
      </c>
      <c r="AU153" s="172" t="s">
        <v>85</v>
      </c>
      <c r="AY153" s="15" t="s">
        <v>169</v>
      </c>
      <c r="BE153" s="173">
        <f>IF(N153="základní",J153,0)</f>
        <v>0</v>
      </c>
      <c r="BF153" s="173">
        <f>IF(N153="snížená",J153,0)</f>
        <v>0</v>
      </c>
      <c r="BG153" s="173">
        <f>IF(N153="zákl. přenesená",J153,0)</f>
        <v>0</v>
      </c>
      <c r="BH153" s="173">
        <f>IF(N153="sníž. přenesená",J153,0)</f>
        <v>0</v>
      </c>
      <c r="BI153" s="173">
        <f>IF(N153="nulová",J153,0)</f>
        <v>0</v>
      </c>
      <c r="BJ153" s="15" t="s">
        <v>83</v>
      </c>
      <c r="BK153" s="173">
        <f>ROUND(I153*H153,2)</f>
        <v>0</v>
      </c>
      <c r="BL153" s="15" t="s">
        <v>170</v>
      </c>
      <c r="BM153" s="172" t="s">
        <v>424</v>
      </c>
    </row>
    <row r="154" spans="1:65" s="12" customFormat="1" ht="11.25">
      <c r="B154" s="174"/>
      <c r="C154" s="175"/>
      <c r="D154" s="176" t="s">
        <v>172</v>
      </c>
      <c r="E154" s="177" t="s">
        <v>35</v>
      </c>
      <c r="F154" s="178" t="s">
        <v>579</v>
      </c>
      <c r="G154" s="175"/>
      <c r="H154" s="179">
        <v>250</v>
      </c>
      <c r="I154" s="180"/>
      <c r="J154" s="175"/>
      <c r="K154" s="175"/>
      <c r="L154" s="181"/>
      <c r="M154" s="182"/>
      <c r="N154" s="183"/>
      <c r="O154" s="183"/>
      <c r="P154" s="183"/>
      <c r="Q154" s="183"/>
      <c r="R154" s="183"/>
      <c r="S154" s="183"/>
      <c r="T154" s="184"/>
      <c r="AT154" s="185" t="s">
        <v>172</v>
      </c>
      <c r="AU154" s="185" t="s">
        <v>85</v>
      </c>
      <c r="AV154" s="12" t="s">
        <v>85</v>
      </c>
      <c r="AW154" s="12" t="s">
        <v>37</v>
      </c>
      <c r="AX154" s="12" t="s">
        <v>83</v>
      </c>
      <c r="AY154" s="185" t="s">
        <v>169</v>
      </c>
    </row>
    <row r="155" spans="1:65" s="2" customFormat="1" ht="48">
      <c r="A155" s="32"/>
      <c r="B155" s="33"/>
      <c r="C155" s="206" t="s">
        <v>426</v>
      </c>
      <c r="D155" s="206" t="s">
        <v>190</v>
      </c>
      <c r="E155" s="207" t="s">
        <v>427</v>
      </c>
      <c r="F155" s="208" t="s">
        <v>428</v>
      </c>
      <c r="G155" s="209" t="s">
        <v>193</v>
      </c>
      <c r="H155" s="210">
        <v>250</v>
      </c>
      <c r="I155" s="211"/>
      <c r="J155" s="212">
        <f>ROUND(I155*H155,2)</f>
        <v>0</v>
      </c>
      <c r="K155" s="208" t="s">
        <v>167</v>
      </c>
      <c r="L155" s="37"/>
      <c r="M155" s="213" t="s">
        <v>35</v>
      </c>
      <c r="N155" s="214" t="s">
        <v>47</v>
      </c>
      <c r="O155" s="62"/>
      <c r="P155" s="170">
        <f>O155*H155</f>
        <v>0</v>
      </c>
      <c r="Q155" s="170">
        <v>0</v>
      </c>
      <c r="R155" s="170">
        <f>Q155*H155</f>
        <v>0</v>
      </c>
      <c r="S155" s="170">
        <v>0</v>
      </c>
      <c r="T155" s="171">
        <f>S155*H155</f>
        <v>0</v>
      </c>
      <c r="U155" s="32"/>
      <c r="V155" s="32"/>
      <c r="W155" s="32"/>
      <c r="X155" s="32"/>
      <c r="Y155" s="32"/>
      <c r="Z155" s="32"/>
      <c r="AA155" s="32"/>
      <c r="AB155" s="32"/>
      <c r="AC155" s="32"/>
      <c r="AD155" s="32"/>
      <c r="AE155" s="32"/>
      <c r="AR155" s="172" t="s">
        <v>170</v>
      </c>
      <c r="AT155" s="172" t="s">
        <v>190</v>
      </c>
      <c r="AU155" s="172" t="s">
        <v>85</v>
      </c>
      <c r="AY155" s="15" t="s">
        <v>169</v>
      </c>
      <c r="BE155" s="173">
        <f>IF(N155="základní",J155,0)</f>
        <v>0</v>
      </c>
      <c r="BF155" s="173">
        <f>IF(N155="snížená",J155,0)</f>
        <v>0</v>
      </c>
      <c r="BG155" s="173">
        <f>IF(N155="zákl. přenesená",J155,0)</f>
        <v>0</v>
      </c>
      <c r="BH155" s="173">
        <f>IF(N155="sníž. přenesená",J155,0)</f>
        <v>0</v>
      </c>
      <c r="BI155" s="173">
        <f>IF(N155="nulová",J155,0)</f>
        <v>0</v>
      </c>
      <c r="BJ155" s="15" t="s">
        <v>83</v>
      </c>
      <c r="BK155" s="173">
        <f>ROUND(I155*H155,2)</f>
        <v>0</v>
      </c>
      <c r="BL155" s="15" t="s">
        <v>170</v>
      </c>
      <c r="BM155" s="172" t="s">
        <v>429</v>
      </c>
    </row>
    <row r="156" spans="1:65" s="12" customFormat="1" ht="11.25">
      <c r="B156" s="174"/>
      <c r="C156" s="175"/>
      <c r="D156" s="176" t="s">
        <v>172</v>
      </c>
      <c r="E156" s="177" t="s">
        <v>35</v>
      </c>
      <c r="F156" s="178" t="s">
        <v>579</v>
      </c>
      <c r="G156" s="175"/>
      <c r="H156" s="179">
        <v>250</v>
      </c>
      <c r="I156" s="180"/>
      <c r="J156" s="175"/>
      <c r="K156" s="175"/>
      <c r="L156" s="181"/>
      <c r="M156" s="182"/>
      <c r="N156" s="183"/>
      <c r="O156" s="183"/>
      <c r="P156" s="183"/>
      <c r="Q156" s="183"/>
      <c r="R156" s="183"/>
      <c r="S156" s="183"/>
      <c r="T156" s="184"/>
      <c r="AT156" s="185" t="s">
        <v>172</v>
      </c>
      <c r="AU156" s="185" t="s">
        <v>85</v>
      </c>
      <c r="AV156" s="12" t="s">
        <v>85</v>
      </c>
      <c r="AW156" s="12" t="s">
        <v>37</v>
      </c>
      <c r="AX156" s="12" t="s">
        <v>83</v>
      </c>
      <c r="AY156" s="185" t="s">
        <v>169</v>
      </c>
    </row>
    <row r="157" spans="1:65" s="2" customFormat="1" ht="55.5" customHeight="1">
      <c r="A157" s="32"/>
      <c r="B157" s="33"/>
      <c r="C157" s="206" t="s">
        <v>430</v>
      </c>
      <c r="D157" s="206" t="s">
        <v>190</v>
      </c>
      <c r="E157" s="207" t="s">
        <v>216</v>
      </c>
      <c r="F157" s="208" t="s">
        <v>217</v>
      </c>
      <c r="G157" s="209" t="s">
        <v>218</v>
      </c>
      <c r="H157" s="210">
        <v>4</v>
      </c>
      <c r="I157" s="211"/>
      <c r="J157" s="212">
        <f>ROUND(I157*H157,2)</f>
        <v>0</v>
      </c>
      <c r="K157" s="208" t="s">
        <v>167</v>
      </c>
      <c r="L157" s="37"/>
      <c r="M157" s="213" t="s">
        <v>35</v>
      </c>
      <c r="N157" s="214" t="s">
        <v>47</v>
      </c>
      <c r="O157" s="62"/>
      <c r="P157" s="170">
        <f>O157*H157</f>
        <v>0</v>
      </c>
      <c r="Q157" s="170">
        <v>0</v>
      </c>
      <c r="R157" s="170">
        <f>Q157*H157</f>
        <v>0</v>
      </c>
      <c r="S157" s="170">
        <v>0</v>
      </c>
      <c r="T157" s="171">
        <f>S157*H157</f>
        <v>0</v>
      </c>
      <c r="U157" s="32"/>
      <c r="V157" s="32"/>
      <c r="W157" s="32"/>
      <c r="X157" s="32"/>
      <c r="Y157" s="32"/>
      <c r="Z157" s="32"/>
      <c r="AA157" s="32"/>
      <c r="AB157" s="32"/>
      <c r="AC157" s="32"/>
      <c r="AD157" s="32"/>
      <c r="AE157" s="32"/>
      <c r="AR157" s="172" t="s">
        <v>170</v>
      </c>
      <c r="AT157" s="172" t="s">
        <v>190</v>
      </c>
      <c r="AU157" s="172" t="s">
        <v>85</v>
      </c>
      <c r="AY157" s="15" t="s">
        <v>169</v>
      </c>
      <c r="BE157" s="173">
        <f>IF(N157="základní",J157,0)</f>
        <v>0</v>
      </c>
      <c r="BF157" s="173">
        <f>IF(N157="snížená",J157,0)</f>
        <v>0</v>
      </c>
      <c r="BG157" s="173">
        <f>IF(N157="zákl. přenesená",J157,0)</f>
        <v>0</v>
      </c>
      <c r="BH157" s="173">
        <f>IF(N157="sníž. přenesená",J157,0)</f>
        <v>0</v>
      </c>
      <c r="BI157" s="173">
        <f>IF(N157="nulová",J157,0)</f>
        <v>0</v>
      </c>
      <c r="BJ157" s="15" t="s">
        <v>83</v>
      </c>
      <c r="BK157" s="173">
        <f>ROUND(I157*H157,2)</f>
        <v>0</v>
      </c>
      <c r="BL157" s="15" t="s">
        <v>170</v>
      </c>
      <c r="BM157" s="172" t="s">
        <v>534</v>
      </c>
    </row>
    <row r="158" spans="1:65" s="2" customFormat="1" ht="29.25">
      <c r="A158" s="32"/>
      <c r="B158" s="33"/>
      <c r="C158" s="34"/>
      <c r="D158" s="176" t="s">
        <v>183</v>
      </c>
      <c r="E158" s="34"/>
      <c r="F158" s="186" t="s">
        <v>535</v>
      </c>
      <c r="G158" s="34"/>
      <c r="H158" s="34"/>
      <c r="I158" s="187"/>
      <c r="J158" s="34"/>
      <c r="K158" s="34"/>
      <c r="L158" s="37"/>
      <c r="M158" s="188"/>
      <c r="N158" s="189"/>
      <c r="O158" s="62"/>
      <c r="P158" s="62"/>
      <c r="Q158" s="62"/>
      <c r="R158" s="62"/>
      <c r="S158" s="62"/>
      <c r="T158" s="63"/>
      <c r="U158" s="32"/>
      <c r="V158" s="32"/>
      <c r="W158" s="32"/>
      <c r="X158" s="32"/>
      <c r="Y158" s="32"/>
      <c r="Z158" s="32"/>
      <c r="AA158" s="32"/>
      <c r="AB158" s="32"/>
      <c r="AC158" s="32"/>
      <c r="AD158" s="32"/>
      <c r="AE158" s="32"/>
      <c r="AT158" s="15" t="s">
        <v>183</v>
      </c>
      <c r="AU158" s="15" t="s">
        <v>85</v>
      </c>
    </row>
    <row r="159" spans="1:65" s="12" customFormat="1" ht="11.25">
      <c r="B159" s="174"/>
      <c r="C159" s="175"/>
      <c r="D159" s="176" t="s">
        <v>172</v>
      </c>
      <c r="E159" s="177" t="s">
        <v>35</v>
      </c>
      <c r="F159" s="178" t="s">
        <v>245</v>
      </c>
      <c r="G159" s="175"/>
      <c r="H159" s="179">
        <v>4</v>
      </c>
      <c r="I159" s="180"/>
      <c r="J159" s="175"/>
      <c r="K159" s="175"/>
      <c r="L159" s="181"/>
      <c r="M159" s="182"/>
      <c r="N159" s="183"/>
      <c r="O159" s="183"/>
      <c r="P159" s="183"/>
      <c r="Q159" s="183"/>
      <c r="R159" s="183"/>
      <c r="S159" s="183"/>
      <c r="T159" s="184"/>
      <c r="AT159" s="185" t="s">
        <v>172</v>
      </c>
      <c r="AU159" s="185" t="s">
        <v>85</v>
      </c>
      <c r="AV159" s="12" t="s">
        <v>85</v>
      </c>
      <c r="AW159" s="12" t="s">
        <v>37</v>
      </c>
      <c r="AX159" s="12" t="s">
        <v>83</v>
      </c>
      <c r="AY159" s="185" t="s">
        <v>169</v>
      </c>
    </row>
    <row r="160" spans="1:65" s="2" customFormat="1" ht="60">
      <c r="A160" s="32"/>
      <c r="B160" s="33"/>
      <c r="C160" s="206" t="s">
        <v>434</v>
      </c>
      <c r="D160" s="206" t="s">
        <v>190</v>
      </c>
      <c r="E160" s="207" t="s">
        <v>229</v>
      </c>
      <c r="F160" s="208" t="s">
        <v>230</v>
      </c>
      <c r="G160" s="209" t="s">
        <v>225</v>
      </c>
      <c r="H160" s="210">
        <v>0.3</v>
      </c>
      <c r="I160" s="211"/>
      <c r="J160" s="212">
        <f>ROUND(I160*H160,2)</f>
        <v>0</v>
      </c>
      <c r="K160" s="208" t="s">
        <v>167</v>
      </c>
      <c r="L160" s="37"/>
      <c r="M160" s="213" t="s">
        <v>35</v>
      </c>
      <c r="N160" s="214" t="s">
        <v>47</v>
      </c>
      <c r="O160" s="62"/>
      <c r="P160" s="170">
        <f>O160*H160</f>
        <v>0</v>
      </c>
      <c r="Q160" s="170">
        <v>0</v>
      </c>
      <c r="R160" s="170">
        <f>Q160*H160</f>
        <v>0</v>
      </c>
      <c r="S160" s="170">
        <v>0</v>
      </c>
      <c r="T160" s="171">
        <f>S160*H160</f>
        <v>0</v>
      </c>
      <c r="U160" s="32"/>
      <c r="V160" s="32"/>
      <c r="W160" s="32"/>
      <c r="X160" s="32"/>
      <c r="Y160" s="32"/>
      <c r="Z160" s="32"/>
      <c r="AA160" s="32"/>
      <c r="AB160" s="32"/>
      <c r="AC160" s="32"/>
      <c r="AD160" s="32"/>
      <c r="AE160" s="32"/>
      <c r="AR160" s="172" t="s">
        <v>170</v>
      </c>
      <c r="AT160" s="172" t="s">
        <v>190</v>
      </c>
      <c r="AU160" s="172" t="s">
        <v>85</v>
      </c>
      <c r="AY160" s="15" t="s">
        <v>169</v>
      </c>
      <c r="BE160" s="173">
        <f>IF(N160="základní",J160,0)</f>
        <v>0</v>
      </c>
      <c r="BF160" s="173">
        <f>IF(N160="snížená",J160,0)</f>
        <v>0</v>
      </c>
      <c r="BG160" s="173">
        <f>IF(N160="zákl. přenesená",J160,0)</f>
        <v>0</v>
      </c>
      <c r="BH160" s="173">
        <f>IF(N160="sníž. přenesená",J160,0)</f>
        <v>0</v>
      </c>
      <c r="BI160" s="173">
        <f>IF(N160="nulová",J160,0)</f>
        <v>0</v>
      </c>
      <c r="BJ160" s="15" t="s">
        <v>83</v>
      </c>
      <c r="BK160" s="173">
        <f>ROUND(I160*H160,2)</f>
        <v>0</v>
      </c>
      <c r="BL160" s="15" t="s">
        <v>170</v>
      </c>
      <c r="BM160" s="172" t="s">
        <v>435</v>
      </c>
    </row>
    <row r="161" spans="1:65" s="12" customFormat="1" ht="11.25">
      <c r="B161" s="174"/>
      <c r="C161" s="175"/>
      <c r="D161" s="176" t="s">
        <v>172</v>
      </c>
      <c r="E161" s="177" t="s">
        <v>35</v>
      </c>
      <c r="F161" s="178" t="s">
        <v>566</v>
      </c>
      <c r="G161" s="175"/>
      <c r="H161" s="179">
        <v>0.3</v>
      </c>
      <c r="I161" s="180"/>
      <c r="J161" s="175"/>
      <c r="K161" s="175"/>
      <c r="L161" s="181"/>
      <c r="M161" s="182"/>
      <c r="N161" s="183"/>
      <c r="O161" s="183"/>
      <c r="P161" s="183"/>
      <c r="Q161" s="183"/>
      <c r="R161" s="183"/>
      <c r="S161" s="183"/>
      <c r="T161" s="184"/>
      <c r="AT161" s="185" t="s">
        <v>172</v>
      </c>
      <c r="AU161" s="185" t="s">
        <v>85</v>
      </c>
      <c r="AV161" s="12" t="s">
        <v>85</v>
      </c>
      <c r="AW161" s="12" t="s">
        <v>37</v>
      </c>
      <c r="AX161" s="12" t="s">
        <v>83</v>
      </c>
      <c r="AY161" s="185" t="s">
        <v>169</v>
      </c>
    </row>
    <row r="162" spans="1:65" s="2" customFormat="1" ht="24">
      <c r="A162" s="32"/>
      <c r="B162" s="33"/>
      <c r="C162" s="206" t="s">
        <v>436</v>
      </c>
      <c r="D162" s="206" t="s">
        <v>190</v>
      </c>
      <c r="E162" s="207" t="s">
        <v>580</v>
      </c>
      <c r="F162" s="208" t="s">
        <v>581</v>
      </c>
      <c r="G162" s="209" t="s">
        <v>166</v>
      </c>
      <c r="H162" s="210">
        <v>16</v>
      </c>
      <c r="I162" s="211"/>
      <c r="J162" s="212">
        <f>ROUND(I162*H162,2)</f>
        <v>0</v>
      </c>
      <c r="K162" s="208" t="s">
        <v>167</v>
      </c>
      <c r="L162" s="37"/>
      <c r="M162" s="213" t="s">
        <v>35</v>
      </c>
      <c r="N162" s="214" t="s">
        <v>47</v>
      </c>
      <c r="O162" s="62"/>
      <c r="P162" s="170">
        <f>O162*H162</f>
        <v>0</v>
      </c>
      <c r="Q162" s="170">
        <v>0</v>
      </c>
      <c r="R162" s="170">
        <f>Q162*H162</f>
        <v>0</v>
      </c>
      <c r="S162" s="170">
        <v>0</v>
      </c>
      <c r="T162" s="171">
        <f>S162*H162</f>
        <v>0</v>
      </c>
      <c r="U162" s="32"/>
      <c r="V162" s="32"/>
      <c r="W162" s="32"/>
      <c r="X162" s="32"/>
      <c r="Y162" s="32"/>
      <c r="Z162" s="32"/>
      <c r="AA162" s="32"/>
      <c r="AB162" s="32"/>
      <c r="AC162" s="32"/>
      <c r="AD162" s="32"/>
      <c r="AE162" s="32"/>
      <c r="AR162" s="172" t="s">
        <v>170</v>
      </c>
      <c r="AT162" s="172" t="s">
        <v>190</v>
      </c>
      <c r="AU162" s="172" t="s">
        <v>85</v>
      </c>
      <c r="AY162" s="15" t="s">
        <v>169</v>
      </c>
      <c r="BE162" s="173">
        <f>IF(N162="základní",J162,0)</f>
        <v>0</v>
      </c>
      <c r="BF162" s="173">
        <f>IF(N162="snížená",J162,0)</f>
        <v>0</v>
      </c>
      <c r="BG162" s="173">
        <f>IF(N162="zákl. přenesená",J162,0)</f>
        <v>0</v>
      </c>
      <c r="BH162" s="173">
        <f>IF(N162="sníž. přenesená",J162,0)</f>
        <v>0</v>
      </c>
      <c r="BI162" s="173">
        <f>IF(N162="nulová",J162,0)</f>
        <v>0</v>
      </c>
      <c r="BJ162" s="15" t="s">
        <v>83</v>
      </c>
      <c r="BK162" s="173">
        <f>ROUND(I162*H162,2)</f>
        <v>0</v>
      </c>
      <c r="BL162" s="15" t="s">
        <v>170</v>
      </c>
      <c r="BM162" s="172" t="s">
        <v>582</v>
      </c>
    </row>
    <row r="163" spans="1:65" s="12" customFormat="1" ht="11.25">
      <c r="B163" s="174"/>
      <c r="C163" s="175"/>
      <c r="D163" s="176" t="s">
        <v>172</v>
      </c>
      <c r="E163" s="177" t="s">
        <v>35</v>
      </c>
      <c r="F163" s="178" t="s">
        <v>315</v>
      </c>
      <c r="G163" s="175"/>
      <c r="H163" s="179">
        <v>16</v>
      </c>
      <c r="I163" s="180"/>
      <c r="J163" s="175"/>
      <c r="K163" s="175"/>
      <c r="L163" s="181"/>
      <c r="M163" s="182"/>
      <c r="N163" s="183"/>
      <c r="O163" s="183"/>
      <c r="P163" s="183"/>
      <c r="Q163" s="183"/>
      <c r="R163" s="183"/>
      <c r="S163" s="183"/>
      <c r="T163" s="184"/>
      <c r="AT163" s="185" t="s">
        <v>172</v>
      </c>
      <c r="AU163" s="185" t="s">
        <v>85</v>
      </c>
      <c r="AV163" s="12" t="s">
        <v>85</v>
      </c>
      <c r="AW163" s="12" t="s">
        <v>37</v>
      </c>
      <c r="AX163" s="12" t="s">
        <v>83</v>
      </c>
      <c r="AY163" s="185" t="s">
        <v>169</v>
      </c>
    </row>
    <row r="164" spans="1:65" s="2" customFormat="1" ht="24">
      <c r="A164" s="32"/>
      <c r="B164" s="33"/>
      <c r="C164" s="206" t="s">
        <v>440</v>
      </c>
      <c r="D164" s="206" t="s">
        <v>190</v>
      </c>
      <c r="E164" s="207" t="s">
        <v>445</v>
      </c>
      <c r="F164" s="208" t="s">
        <v>446</v>
      </c>
      <c r="G164" s="209" t="s">
        <v>181</v>
      </c>
      <c r="H164" s="210">
        <v>0.42199999999999999</v>
      </c>
      <c r="I164" s="211"/>
      <c r="J164" s="212">
        <f>ROUND(I164*H164,2)</f>
        <v>0</v>
      </c>
      <c r="K164" s="208" t="s">
        <v>167</v>
      </c>
      <c r="L164" s="37"/>
      <c r="M164" s="213" t="s">
        <v>35</v>
      </c>
      <c r="N164" s="214" t="s">
        <v>47</v>
      </c>
      <c r="O164" s="62"/>
      <c r="P164" s="170">
        <f>O164*H164</f>
        <v>0</v>
      </c>
      <c r="Q164" s="170">
        <v>0</v>
      </c>
      <c r="R164" s="170">
        <f>Q164*H164</f>
        <v>0</v>
      </c>
      <c r="S164" s="170">
        <v>0</v>
      </c>
      <c r="T164" s="171">
        <f>S164*H164</f>
        <v>0</v>
      </c>
      <c r="U164" s="32"/>
      <c r="V164" s="32"/>
      <c r="W164" s="32"/>
      <c r="X164" s="32"/>
      <c r="Y164" s="32"/>
      <c r="Z164" s="32"/>
      <c r="AA164" s="32"/>
      <c r="AB164" s="32"/>
      <c r="AC164" s="32"/>
      <c r="AD164" s="32"/>
      <c r="AE164" s="32"/>
      <c r="AR164" s="172" t="s">
        <v>170</v>
      </c>
      <c r="AT164" s="172" t="s">
        <v>190</v>
      </c>
      <c r="AU164" s="172" t="s">
        <v>85</v>
      </c>
      <c r="AY164" s="15" t="s">
        <v>169</v>
      </c>
      <c r="BE164" s="173">
        <f>IF(N164="základní",J164,0)</f>
        <v>0</v>
      </c>
      <c r="BF164" s="173">
        <f>IF(N164="snížená",J164,0)</f>
        <v>0</v>
      </c>
      <c r="BG164" s="173">
        <f>IF(N164="zákl. přenesená",J164,0)</f>
        <v>0</v>
      </c>
      <c r="BH164" s="173">
        <f>IF(N164="sníž. přenesená",J164,0)</f>
        <v>0</v>
      </c>
      <c r="BI164" s="173">
        <f>IF(N164="nulová",J164,0)</f>
        <v>0</v>
      </c>
      <c r="BJ164" s="15" t="s">
        <v>83</v>
      </c>
      <c r="BK164" s="173">
        <f>ROUND(I164*H164,2)</f>
        <v>0</v>
      </c>
      <c r="BL164" s="15" t="s">
        <v>170</v>
      </c>
      <c r="BM164" s="172" t="s">
        <v>447</v>
      </c>
    </row>
    <row r="165" spans="1:65" s="12" customFormat="1" ht="11.25">
      <c r="B165" s="174"/>
      <c r="C165" s="175"/>
      <c r="D165" s="176" t="s">
        <v>172</v>
      </c>
      <c r="E165" s="177" t="s">
        <v>35</v>
      </c>
      <c r="F165" s="178" t="s">
        <v>583</v>
      </c>
      <c r="G165" s="175"/>
      <c r="H165" s="179">
        <v>0.42199999999999999</v>
      </c>
      <c r="I165" s="180"/>
      <c r="J165" s="175"/>
      <c r="K165" s="175"/>
      <c r="L165" s="181"/>
      <c r="M165" s="182"/>
      <c r="N165" s="183"/>
      <c r="O165" s="183"/>
      <c r="P165" s="183"/>
      <c r="Q165" s="183"/>
      <c r="R165" s="183"/>
      <c r="S165" s="183"/>
      <c r="T165" s="184"/>
      <c r="AT165" s="185" t="s">
        <v>172</v>
      </c>
      <c r="AU165" s="185" t="s">
        <v>85</v>
      </c>
      <c r="AV165" s="12" t="s">
        <v>85</v>
      </c>
      <c r="AW165" s="12" t="s">
        <v>37</v>
      </c>
      <c r="AX165" s="12" t="s">
        <v>83</v>
      </c>
      <c r="AY165" s="185" t="s">
        <v>169</v>
      </c>
    </row>
    <row r="166" spans="1:65" s="2" customFormat="1" ht="24">
      <c r="A166" s="32"/>
      <c r="B166" s="33"/>
      <c r="C166" s="206" t="s">
        <v>444</v>
      </c>
      <c r="D166" s="206" t="s">
        <v>190</v>
      </c>
      <c r="E166" s="207" t="s">
        <v>450</v>
      </c>
      <c r="F166" s="208" t="s">
        <v>451</v>
      </c>
      <c r="G166" s="209" t="s">
        <v>181</v>
      </c>
      <c r="H166" s="210">
        <v>1.552</v>
      </c>
      <c r="I166" s="211"/>
      <c r="J166" s="212">
        <f>ROUND(I166*H166,2)</f>
        <v>0</v>
      </c>
      <c r="K166" s="208" t="s">
        <v>167</v>
      </c>
      <c r="L166" s="37"/>
      <c r="M166" s="213" t="s">
        <v>35</v>
      </c>
      <c r="N166" s="214" t="s">
        <v>47</v>
      </c>
      <c r="O166" s="62"/>
      <c r="P166" s="170">
        <f>O166*H166</f>
        <v>0</v>
      </c>
      <c r="Q166" s="170">
        <v>0</v>
      </c>
      <c r="R166" s="170">
        <f>Q166*H166</f>
        <v>0</v>
      </c>
      <c r="S166" s="170">
        <v>0</v>
      </c>
      <c r="T166" s="171">
        <f>S166*H166</f>
        <v>0</v>
      </c>
      <c r="U166" s="32"/>
      <c r="V166" s="32"/>
      <c r="W166" s="32"/>
      <c r="X166" s="32"/>
      <c r="Y166" s="32"/>
      <c r="Z166" s="32"/>
      <c r="AA166" s="32"/>
      <c r="AB166" s="32"/>
      <c r="AC166" s="32"/>
      <c r="AD166" s="32"/>
      <c r="AE166" s="32"/>
      <c r="AR166" s="172" t="s">
        <v>170</v>
      </c>
      <c r="AT166" s="172" t="s">
        <v>190</v>
      </c>
      <c r="AU166" s="172" t="s">
        <v>85</v>
      </c>
      <c r="AY166" s="15" t="s">
        <v>169</v>
      </c>
      <c r="BE166" s="173">
        <f>IF(N166="základní",J166,0)</f>
        <v>0</v>
      </c>
      <c r="BF166" s="173">
        <f>IF(N166="snížená",J166,0)</f>
        <v>0</v>
      </c>
      <c r="BG166" s="173">
        <f>IF(N166="zákl. přenesená",J166,0)</f>
        <v>0</v>
      </c>
      <c r="BH166" s="173">
        <f>IF(N166="sníž. přenesená",J166,0)</f>
        <v>0</v>
      </c>
      <c r="BI166" s="173">
        <f>IF(N166="nulová",J166,0)</f>
        <v>0</v>
      </c>
      <c r="BJ166" s="15" t="s">
        <v>83</v>
      </c>
      <c r="BK166" s="173">
        <f>ROUND(I166*H166,2)</f>
        <v>0</v>
      </c>
      <c r="BL166" s="15" t="s">
        <v>170</v>
      </c>
      <c r="BM166" s="172" t="s">
        <v>452</v>
      </c>
    </row>
    <row r="167" spans="1:65" s="2" customFormat="1" ht="19.5">
      <c r="A167" s="32"/>
      <c r="B167" s="33"/>
      <c r="C167" s="34"/>
      <c r="D167" s="176" t="s">
        <v>183</v>
      </c>
      <c r="E167" s="34"/>
      <c r="F167" s="186" t="s">
        <v>584</v>
      </c>
      <c r="G167" s="34"/>
      <c r="H167" s="34"/>
      <c r="I167" s="187"/>
      <c r="J167" s="34"/>
      <c r="K167" s="34"/>
      <c r="L167" s="37"/>
      <c r="M167" s="188"/>
      <c r="N167" s="189"/>
      <c r="O167" s="62"/>
      <c r="P167" s="62"/>
      <c r="Q167" s="62"/>
      <c r="R167" s="62"/>
      <c r="S167" s="62"/>
      <c r="T167" s="63"/>
      <c r="U167" s="32"/>
      <c r="V167" s="32"/>
      <c r="W167" s="32"/>
      <c r="X167" s="32"/>
      <c r="Y167" s="32"/>
      <c r="Z167" s="32"/>
      <c r="AA167" s="32"/>
      <c r="AB167" s="32"/>
      <c r="AC167" s="32"/>
      <c r="AD167" s="32"/>
      <c r="AE167" s="32"/>
      <c r="AT167" s="15" t="s">
        <v>183</v>
      </c>
      <c r="AU167" s="15" t="s">
        <v>85</v>
      </c>
    </row>
    <row r="168" spans="1:65" s="12" customFormat="1" ht="11.25">
      <c r="B168" s="174"/>
      <c r="C168" s="175"/>
      <c r="D168" s="176" t="s">
        <v>172</v>
      </c>
      <c r="E168" s="177" t="s">
        <v>35</v>
      </c>
      <c r="F168" s="178" t="s">
        <v>585</v>
      </c>
      <c r="G168" s="175"/>
      <c r="H168" s="179">
        <v>1.552</v>
      </c>
      <c r="I168" s="180"/>
      <c r="J168" s="175"/>
      <c r="K168" s="175"/>
      <c r="L168" s="181"/>
      <c r="M168" s="182"/>
      <c r="N168" s="183"/>
      <c r="O168" s="183"/>
      <c r="P168" s="183"/>
      <c r="Q168" s="183"/>
      <c r="R168" s="183"/>
      <c r="S168" s="183"/>
      <c r="T168" s="184"/>
      <c r="AT168" s="185" t="s">
        <v>172</v>
      </c>
      <c r="AU168" s="185" t="s">
        <v>85</v>
      </c>
      <c r="AV168" s="12" t="s">
        <v>85</v>
      </c>
      <c r="AW168" s="12" t="s">
        <v>37</v>
      </c>
      <c r="AX168" s="12" t="s">
        <v>83</v>
      </c>
      <c r="AY168" s="185" t="s">
        <v>169</v>
      </c>
    </row>
    <row r="169" spans="1:65" s="13" customFormat="1" ht="25.9" customHeight="1">
      <c r="B169" s="190"/>
      <c r="C169" s="191"/>
      <c r="D169" s="192" t="s">
        <v>75</v>
      </c>
      <c r="E169" s="193" t="s">
        <v>232</v>
      </c>
      <c r="F169" s="193" t="s">
        <v>233</v>
      </c>
      <c r="G169" s="191"/>
      <c r="H169" s="191"/>
      <c r="I169" s="194"/>
      <c r="J169" s="195">
        <f>BK169</f>
        <v>0</v>
      </c>
      <c r="K169" s="191"/>
      <c r="L169" s="196"/>
      <c r="M169" s="197"/>
      <c r="N169" s="198"/>
      <c r="O169" s="198"/>
      <c r="P169" s="199">
        <f>SUM(P170:P205)</f>
        <v>0</v>
      </c>
      <c r="Q169" s="198"/>
      <c r="R169" s="199">
        <f>SUM(R170:R205)</f>
        <v>0</v>
      </c>
      <c r="S169" s="198"/>
      <c r="T169" s="200">
        <f>SUM(T170:T205)</f>
        <v>0</v>
      </c>
      <c r="AR169" s="201" t="s">
        <v>170</v>
      </c>
      <c r="AT169" s="202" t="s">
        <v>75</v>
      </c>
      <c r="AU169" s="202" t="s">
        <v>76</v>
      </c>
      <c r="AY169" s="201" t="s">
        <v>169</v>
      </c>
      <c r="BK169" s="203">
        <f>SUM(BK170:BK205)</f>
        <v>0</v>
      </c>
    </row>
    <row r="170" spans="1:65" s="2" customFormat="1" ht="33" customHeight="1">
      <c r="A170" s="32"/>
      <c r="B170" s="33"/>
      <c r="C170" s="206" t="s">
        <v>449</v>
      </c>
      <c r="D170" s="206" t="s">
        <v>190</v>
      </c>
      <c r="E170" s="207" t="s">
        <v>255</v>
      </c>
      <c r="F170" s="208" t="s">
        <v>256</v>
      </c>
      <c r="G170" s="209" t="s">
        <v>166</v>
      </c>
      <c r="H170" s="210">
        <v>2</v>
      </c>
      <c r="I170" s="211"/>
      <c r="J170" s="212">
        <f>ROUND(I170*H170,2)</f>
        <v>0</v>
      </c>
      <c r="K170" s="208" t="s">
        <v>167</v>
      </c>
      <c r="L170" s="37"/>
      <c r="M170" s="213" t="s">
        <v>35</v>
      </c>
      <c r="N170" s="214" t="s">
        <v>47</v>
      </c>
      <c r="O170" s="62"/>
      <c r="P170" s="170">
        <f>O170*H170</f>
        <v>0</v>
      </c>
      <c r="Q170" s="170">
        <v>0</v>
      </c>
      <c r="R170" s="170">
        <f>Q170*H170</f>
        <v>0</v>
      </c>
      <c r="S170" s="170">
        <v>0</v>
      </c>
      <c r="T170" s="171">
        <f>S170*H170</f>
        <v>0</v>
      </c>
      <c r="U170" s="32"/>
      <c r="V170" s="32"/>
      <c r="W170" s="32"/>
      <c r="X170" s="32"/>
      <c r="Y170" s="32"/>
      <c r="Z170" s="32"/>
      <c r="AA170" s="32"/>
      <c r="AB170" s="32"/>
      <c r="AC170" s="32"/>
      <c r="AD170" s="32"/>
      <c r="AE170" s="32"/>
      <c r="AR170" s="172" t="s">
        <v>237</v>
      </c>
      <c r="AT170" s="172" t="s">
        <v>190</v>
      </c>
      <c r="AU170" s="172" t="s">
        <v>83</v>
      </c>
      <c r="AY170" s="15" t="s">
        <v>169</v>
      </c>
      <c r="BE170" s="173">
        <f>IF(N170="základní",J170,0)</f>
        <v>0</v>
      </c>
      <c r="BF170" s="173">
        <f>IF(N170="snížená",J170,0)</f>
        <v>0</v>
      </c>
      <c r="BG170" s="173">
        <f>IF(N170="zákl. přenesená",J170,0)</f>
        <v>0</v>
      </c>
      <c r="BH170" s="173">
        <f>IF(N170="sníž. přenesená",J170,0)</f>
        <v>0</v>
      </c>
      <c r="BI170" s="173">
        <f>IF(N170="nulová",J170,0)</f>
        <v>0</v>
      </c>
      <c r="BJ170" s="15" t="s">
        <v>83</v>
      </c>
      <c r="BK170" s="173">
        <f>ROUND(I170*H170,2)</f>
        <v>0</v>
      </c>
      <c r="BL170" s="15" t="s">
        <v>237</v>
      </c>
      <c r="BM170" s="172" t="s">
        <v>456</v>
      </c>
    </row>
    <row r="171" spans="1:65" s="12" customFormat="1" ht="11.25">
      <c r="B171" s="174"/>
      <c r="C171" s="175"/>
      <c r="D171" s="176" t="s">
        <v>172</v>
      </c>
      <c r="E171" s="177" t="s">
        <v>35</v>
      </c>
      <c r="F171" s="178" t="s">
        <v>345</v>
      </c>
      <c r="G171" s="175"/>
      <c r="H171" s="179">
        <v>2</v>
      </c>
      <c r="I171" s="180"/>
      <c r="J171" s="175"/>
      <c r="K171" s="175"/>
      <c r="L171" s="181"/>
      <c r="M171" s="182"/>
      <c r="N171" s="183"/>
      <c r="O171" s="183"/>
      <c r="P171" s="183"/>
      <c r="Q171" s="183"/>
      <c r="R171" s="183"/>
      <c r="S171" s="183"/>
      <c r="T171" s="184"/>
      <c r="AT171" s="185" t="s">
        <v>172</v>
      </c>
      <c r="AU171" s="185" t="s">
        <v>83</v>
      </c>
      <c r="AV171" s="12" t="s">
        <v>85</v>
      </c>
      <c r="AW171" s="12" t="s">
        <v>37</v>
      </c>
      <c r="AX171" s="12" t="s">
        <v>83</v>
      </c>
      <c r="AY171" s="185" t="s">
        <v>169</v>
      </c>
    </row>
    <row r="172" spans="1:65" s="2" customFormat="1" ht="16.5" customHeight="1">
      <c r="A172" s="32"/>
      <c r="B172" s="33"/>
      <c r="C172" s="206" t="s">
        <v>455</v>
      </c>
      <c r="D172" s="206" t="s">
        <v>190</v>
      </c>
      <c r="E172" s="207" t="s">
        <v>260</v>
      </c>
      <c r="F172" s="208" t="s">
        <v>261</v>
      </c>
      <c r="G172" s="209" t="s">
        <v>166</v>
      </c>
      <c r="H172" s="210">
        <v>2</v>
      </c>
      <c r="I172" s="211"/>
      <c r="J172" s="212">
        <f>ROUND(I172*H172,2)</f>
        <v>0</v>
      </c>
      <c r="K172" s="208" t="s">
        <v>167</v>
      </c>
      <c r="L172" s="37"/>
      <c r="M172" s="213" t="s">
        <v>35</v>
      </c>
      <c r="N172" s="214" t="s">
        <v>47</v>
      </c>
      <c r="O172" s="62"/>
      <c r="P172" s="170">
        <f>O172*H172</f>
        <v>0</v>
      </c>
      <c r="Q172" s="170">
        <v>0</v>
      </c>
      <c r="R172" s="170">
        <f>Q172*H172</f>
        <v>0</v>
      </c>
      <c r="S172" s="170">
        <v>0</v>
      </c>
      <c r="T172" s="171">
        <f>S172*H172</f>
        <v>0</v>
      </c>
      <c r="U172" s="32"/>
      <c r="V172" s="32"/>
      <c r="W172" s="32"/>
      <c r="X172" s="32"/>
      <c r="Y172" s="32"/>
      <c r="Z172" s="32"/>
      <c r="AA172" s="32"/>
      <c r="AB172" s="32"/>
      <c r="AC172" s="32"/>
      <c r="AD172" s="32"/>
      <c r="AE172" s="32"/>
      <c r="AR172" s="172" t="s">
        <v>237</v>
      </c>
      <c r="AT172" s="172" t="s">
        <v>190</v>
      </c>
      <c r="AU172" s="172" t="s">
        <v>83</v>
      </c>
      <c r="AY172" s="15" t="s">
        <v>169</v>
      </c>
      <c r="BE172" s="173">
        <f>IF(N172="základní",J172,0)</f>
        <v>0</v>
      </c>
      <c r="BF172" s="173">
        <f>IF(N172="snížená",J172,0)</f>
        <v>0</v>
      </c>
      <c r="BG172" s="173">
        <f>IF(N172="zákl. přenesená",J172,0)</f>
        <v>0</v>
      </c>
      <c r="BH172" s="173">
        <f>IF(N172="sníž. přenesená",J172,0)</f>
        <v>0</v>
      </c>
      <c r="BI172" s="173">
        <f>IF(N172="nulová",J172,0)</f>
        <v>0</v>
      </c>
      <c r="BJ172" s="15" t="s">
        <v>83</v>
      </c>
      <c r="BK172" s="173">
        <f>ROUND(I172*H172,2)</f>
        <v>0</v>
      </c>
      <c r="BL172" s="15" t="s">
        <v>237</v>
      </c>
      <c r="BM172" s="172" t="s">
        <v>459</v>
      </c>
    </row>
    <row r="173" spans="1:65" s="12" customFormat="1" ht="11.25">
      <c r="B173" s="174"/>
      <c r="C173" s="175"/>
      <c r="D173" s="176" t="s">
        <v>172</v>
      </c>
      <c r="E173" s="177" t="s">
        <v>35</v>
      </c>
      <c r="F173" s="178" t="s">
        <v>345</v>
      </c>
      <c r="G173" s="175"/>
      <c r="H173" s="179">
        <v>2</v>
      </c>
      <c r="I173" s="180"/>
      <c r="J173" s="175"/>
      <c r="K173" s="175"/>
      <c r="L173" s="181"/>
      <c r="M173" s="182"/>
      <c r="N173" s="183"/>
      <c r="O173" s="183"/>
      <c r="P173" s="183"/>
      <c r="Q173" s="183"/>
      <c r="R173" s="183"/>
      <c r="S173" s="183"/>
      <c r="T173" s="184"/>
      <c r="AT173" s="185" t="s">
        <v>172</v>
      </c>
      <c r="AU173" s="185" t="s">
        <v>83</v>
      </c>
      <c r="AV173" s="12" t="s">
        <v>85</v>
      </c>
      <c r="AW173" s="12" t="s">
        <v>37</v>
      </c>
      <c r="AX173" s="12" t="s">
        <v>83</v>
      </c>
      <c r="AY173" s="185" t="s">
        <v>169</v>
      </c>
    </row>
    <row r="174" spans="1:65" s="2" customFormat="1" ht="16.5" customHeight="1">
      <c r="A174" s="32"/>
      <c r="B174" s="33"/>
      <c r="C174" s="206" t="s">
        <v>458</v>
      </c>
      <c r="D174" s="206" t="s">
        <v>190</v>
      </c>
      <c r="E174" s="207" t="s">
        <v>247</v>
      </c>
      <c r="F174" s="208" t="s">
        <v>248</v>
      </c>
      <c r="G174" s="209" t="s">
        <v>166</v>
      </c>
      <c r="H174" s="210">
        <v>2</v>
      </c>
      <c r="I174" s="211"/>
      <c r="J174" s="212">
        <f>ROUND(I174*H174,2)</f>
        <v>0</v>
      </c>
      <c r="K174" s="208" t="s">
        <v>167</v>
      </c>
      <c r="L174" s="37"/>
      <c r="M174" s="213" t="s">
        <v>35</v>
      </c>
      <c r="N174" s="214" t="s">
        <v>47</v>
      </c>
      <c r="O174" s="62"/>
      <c r="P174" s="170">
        <f>O174*H174</f>
        <v>0</v>
      </c>
      <c r="Q174" s="170">
        <v>0</v>
      </c>
      <c r="R174" s="170">
        <f>Q174*H174</f>
        <v>0</v>
      </c>
      <c r="S174" s="170">
        <v>0</v>
      </c>
      <c r="T174" s="171">
        <f>S174*H174</f>
        <v>0</v>
      </c>
      <c r="U174" s="32"/>
      <c r="V174" s="32"/>
      <c r="W174" s="32"/>
      <c r="X174" s="32"/>
      <c r="Y174" s="32"/>
      <c r="Z174" s="32"/>
      <c r="AA174" s="32"/>
      <c r="AB174" s="32"/>
      <c r="AC174" s="32"/>
      <c r="AD174" s="32"/>
      <c r="AE174" s="32"/>
      <c r="AR174" s="172" t="s">
        <v>237</v>
      </c>
      <c r="AT174" s="172" t="s">
        <v>190</v>
      </c>
      <c r="AU174" s="172" t="s">
        <v>83</v>
      </c>
      <c r="AY174" s="15" t="s">
        <v>169</v>
      </c>
      <c r="BE174" s="173">
        <f>IF(N174="základní",J174,0)</f>
        <v>0</v>
      </c>
      <c r="BF174" s="173">
        <f>IF(N174="snížená",J174,0)</f>
        <v>0</v>
      </c>
      <c r="BG174" s="173">
        <f>IF(N174="zákl. přenesená",J174,0)</f>
        <v>0</v>
      </c>
      <c r="BH174" s="173">
        <f>IF(N174="sníž. přenesená",J174,0)</f>
        <v>0</v>
      </c>
      <c r="BI174" s="173">
        <f>IF(N174="nulová",J174,0)</f>
        <v>0</v>
      </c>
      <c r="BJ174" s="15" t="s">
        <v>83</v>
      </c>
      <c r="BK174" s="173">
        <f>ROUND(I174*H174,2)</f>
        <v>0</v>
      </c>
      <c r="BL174" s="15" t="s">
        <v>237</v>
      </c>
      <c r="BM174" s="172" t="s">
        <v>586</v>
      </c>
    </row>
    <row r="175" spans="1:65" s="12" customFormat="1" ht="11.25">
      <c r="B175" s="174"/>
      <c r="C175" s="175"/>
      <c r="D175" s="176" t="s">
        <v>172</v>
      </c>
      <c r="E175" s="177" t="s">
        <v>35</v>
      </c>
      <c r="F175" s="178" t="s">
        <v>345</v>
      </c>
      <c r="G175" s="175"/>
      <c r="H175" s="179">
        <v>2</v>
      </c>
      <c r="I175" s="180"/>
      <c r="J175" s="175"/>
      <c r="K175" s="175"/>
      <c r="L175" s="181"/>
      <c r="M175" s="182"/>
      <c r="N175" s="183"/>
      <c r="O175" s="183"/>
      <c r="P175" s="183"/>
      <c r="Q175" s="183"/>
      <c r="R175" s="183"/>
      <c r="S175" s="183"/>
      <c r="T175" s="184"/>
      <c r="AT175" s="185" t="s">
        <v>172</v>
      </c>
      <c r="AU175" s="185" t="s">
        <v>83</v>
      </c>
      <c r="AV175" s="12" t="s">
        <v>85</v>
      </c>
      <c r="AW175" s="12" t="s">
        <v>37</v>
      </c>
      <c r="AX175" s="12" t="s">
        <v>83</v>
      </c>
      <c r="AY175" s="185" t="s">
        <v>169</v>
      </c>
    </row>
    <row r="176" spans="1:65" s="2" customFormat="1" ht="24">
      <c r="A176" s="32"/>
      <c r="B176" s="33"/>
      <c r="C176" s="206" t="s">
        <v>460</v>
      </c>
      <c r="D176" s="206" t="s">
        <v>190</v>
      </c>
      <c r="E176" s="207" t="s">
        <v>251</v>
      </c>
      <c r="F176" s="208" t="s">
        <v>252</v>
      </c>
      <c r="G176" s="209" t="s">
        <v>166</v>
      </c>
      <c r="H176" s="210">
        <v>2</v>
      </c>
      <c r="I176" s="211"/>
      <c r="J176" s="212">
        <f>ROUND(I176*H176,2)</f>
        <v>0</v>
      </c>
      <c r="K176" s="208" t="s">
        <v>167</v>
      </c>
      <c r="L176" s="37"/>
      <c r="M176" s="213" t="s">
        <v>35</v>
      </c>
      <c r="N176" s="214" t="s">
        <v>47</v>
      </c>
      <c r="O176" s="62"/>
      <c r="P176" s="170">
        <f>O176*H176</f>
        <v>0</v>
      </c>
      <c r="Q176" s="170">
        <v>0</v>
      </c>
      <c r="R176" s="170">
        <f>Q176*H176</f>
        <v>0</v>
      </c>
      <c r="S176" s="170">
        <v>0</v>
      </c>
      <c r="T176" s="171">
        <f>S176*H176</f>
        <v>0</v>
      </c>
      <c r="U176" s="32"/>
      <c r="V176" s="32"/>
      <c r="W176" s="32"/>
      <c r="X176" s="32"/>
      <c r="Y176" s="32"/>
      <c r="Z176" s="32"/>
      <c r="AA176" s="32"/>
      <c r="AB176" s="32"/>
      <c r="AC176" s="32"/>
      <c r="AD176" s="32"/>
      <c r="AE176" s="32"/>
      <c r="AR176" s="172" t="s">
        <v>237</v>
      </c>
      <c r="AT176" s="172" t="s">
        <v>190</v>
      </c>
      <c r="AU176" s="172" t="s">
        <v>83</v>
      </c>
      <c r="AY176" s="15" t="s">
        <v>169</v>
      </c>
      <c r="BE176" s="173">
        <f>IF(N176="základní",J176,0)</f>
        <v>0</v>
      </c>
      <c r="BF176" s="173">
        <f>IF(N176="snížená",J176,0)</f>
        <v>0</v>
      </c>
      <c r="BG176" s="173">
        <f>IF(N176="zákl. přenesená",J176,0)</f>
        <v>0</v>
      </c>
      <c r="BH176" s="173">
        <f>IF(N176="sníž. přenesená",J176,0)</f>
        <v>0</v>
      </c>
      <c r="BI176" s="173">
        <f>IF(N176="nulová",J176,0)</f>
        <v>0</v>
      </c>
      <c r="BJ176" s="15" t="s">
        <v>83</v>
      </c>
      <c r="BK176" s="173">
        <f>ROUND(I176*H176,2)</f>
        <v>0</v>
      </c>
      <c r="BL176" s="15" t="s">
        <v>237</v>
      </c>
      <c r="BM176" s="172" t="s">
        <v>587</v>
      </c>
    </row>
    <row r="177" spans="1:65" s="12" customFormat="1" ht="11.25">
      <c r="B177" s="174"/>
      <c r="C177" s="175"/>
      <c r="D177" s="176" t="s">
        <v>172</v>
      </c>
      <c r="E177" s="177" t="s">
        <v>35</v>
      </c>
      <c r="F177" s="178" t="s">
        <v>345</v>
      </c>
      <c r="G177" s="175"/>
      <c r="H177" s="179">
        <v>2</v>
      </c>
      <c r="I177" s="180"/>
      <c r="J177" s="175"/>
      <c r="K177" s="175"/>
      <c r="L177" s="181"/>
      <c r="M177" s="182"/>
      <c r="N177" s="183"/>
      <c r="O177" s="183"/>
      <c r="P177" s="183"/>
      <c r="Q177" s="183"/>
      <c r="R177" s="183"/>
      <c r="S177" s="183"/>
      <c r="T177" s="184"/>
      <c r="AT177" s="185" t="s">
        <v>172</v>
      </c>
      <c r="AU177" s="185" t="s">
        <v>83</v>
      </c>
      <c r="AV177" s="12" t="s">
        <v>85</v>
      </c>
      <c r="AW177" s="12" t="s">
        <v>37</v>
      </c>
      <c r="AX177" s="12" t="s">
        <v>83</v>
      </c>
      <c r="AY177" s="185" t="s">
        <v>169</v>
      </c>
    </row>
    <row r="178" spans="1:65" s="2" customFormat="1" ht="60">
      <c r="A178" s="32"/>
      <c r="B178" s="33"/>
      <c r="C178" s="206" t="s">
        <v>464</v>
      </c>
      <c r="D178" s="206" t="s">
        <v>190</v>
      </c>
      <c r="E178" s="207" t="s">
        <v>472</v>
      </c>
      <c r="F178" s="208" t="s">
        <v>473</v>
      </c>
      <c r="G178" s="209" t="s">
        <v>181</v>
      </c>
      <c r="H178" s="210">
        <v>61.753</v>
      </c>
      <c r="I178" s="211"/>
      <c r="J178" s="212">
        <f>ROUND(I178*H178,2)</f>
        <v>0</v>
      </c>
      <c r="K178" s="208" t="s">
        <v>167</v>
      </c>
      <c r="L178" s="37"/>
      <c r="M178" s="213" t="s">
        <v>35</v>
      </c>
      <c r="N178" s="214" t="s">
        <v>47</v>
      </c>
      <c r="O178" s="62"/>
      <c r="P178" s="170">
        <f>O178*H178</f>
        <v>0</v>
      </c>
      <c r="Q178" s="170">
        <v>0</v>
      </c>
      <c r="R178" s="170">
        <f>Q178*H178</f>
        <v>0</v>
      </c>
      <c r="S178" s="170">
        <v>0</v>
      </c>
      <c r="T178" s="171">
        <f>S178*H178</f>
        <v>0</v>
      </c>
      <c r="U178" s="32"/>
      <c r="V178" s="32"/>
      <c r="W178" s="32"/>
      <c r="X178" s="32"/>
      <c r="Y178" s="32"/>
      <c r="Z178" s="32"/>
      <c r="AA178" s="32"/>
      <c r="AB178" s="32"/>
      <c r="AC178" s="32"/>
      <c r="AD178" s="32"/>
      <c r="AE178" s="32"/>
      <c r="AR178" s="172" t="s">
        <v>237</v>
      </c>
      <c r="AT178" s="172" t="s">
        <v>190</v>
      </c>
      <c r="AU178" s="172" t="s">
        <v>83</v>
      </c>
      <c r="AY178" s="15" t="s">
        <v>169</v>
      </c>
      <c r="BE178" s="173">
        <f>IF(N178="základní",J178,0)</f>
        <v>0</v>
      </c>
      <c r="BF178" s="173">
        <f>IF(N178="snížená",J178,0)</f>
        <v>0</v>
      </c>
      <c r="BG178" s="173">
        <f>IF(N178="zákl. přenesená",J178,0)</f>
        <v>0</v>
      </c>
      <c r="BH178" s="173">
        <f>IF(N178="sníž. přenesená",J178,0)</f>
        <v>0</v>
      </c>
      <c r="BI178" s="173">
        <f>IF(N178="nulová",J178,0)</f>
        <v>0</v>
      </c>
      <c r="BJ178" s="15" t="s">
        <v>83</v>
      </c>
      <c r="BK178" s="173">
        <f>ROUND(I178*H178,2)</f>
        <v>0</v>
      </c>
      <c r="BL178" s="15" t="s">
        <v>237</v>
      </c>
      <c r="BM178" s="172" t="s">
        <v>588</v>
      </c>
    </row>
    <row r="179" spans="1:65" s="2" customFormat="1" ht="19.5">
      <c r="A179" s="32"/>
      <c r="B179" s="33"/>
      <c r="C179" s="34"/>
      <c r="D179" s="176" t="s">
        <v>183</v>
      </c>
      <c r="E179" s="34"/>
      <c r="F179" s="186" t="s">
        <v>538</v>
      </c>
      <c r="G179" s="34"/>
      <c r="H179" s="34"/>
      <c r="I179" s="187"/>
      <c r="J179" s="34"/>
      <c r="K179" s="34"/>
      <c r="L179" s="37"/>
      <c r="M179" s="188"/>
      <c r="N179" s="189"/>
      <c r="O179" s="62"/>
      <c r="P179" s="62"/>
      <c r="Q179" s="62"/>
      <c r="R179" s="62"/>
      <c r="S179" s="62"/>
      <c r="T179" s="63"/>
      <c r="U179" s="32"/>
      <c r="V179" s="32"/>
      <c r="W179" s="32"/>
      <c r="X179" s="32"/>
      <c r="Y179" s="32"/>
      <c r="Z179" s="32"/>
      <c r="AA179" s="32"/>
      <c r="AB179" s="32"/>
      <c r="AC179" s="32"/>
      <c r="AD179" s="32"/>
      <c r="AE179" s="32"/>
      <c r="AT179" s="15" t="s">
        <v>183</v>
      </c>
      <c r="AU179" s="15" t="s">
        <v>83</v>
      </c>
    </row>
    <row r="180" spans="1:65" s="12" customFormat="1" ht="11.25">
      <c r="B180" s="174"/>
      <c r="C180" s="175"/>
      <c r="D180" s="176" t="s">
        <v>172</v>
      </c>
      <c r="E180" s="177" t="s">
        <v>35</v>
      </c>
      <c r="F180" s="178" t="s">
        <v>589</v>
      </c>
      <c r="G180" s="175"/>
      <c r="H180" s="179">
        <v>61.753</v>
      </c>
      <c r="I180" s="180"/>
      <c r="J180" s="175"/>
      <c r="K180" s="175"/>
      <c r="L180" s="181"/>
      <c r="M180" s="182"/>
      <c r="N180" s="183"/>
      <c r="O180" s="183"/>
      <c r="P180" s="183"/>
      <c r="Q180" s="183"/>
      <c r="R180" s="183"/>
      <c r="S180" s="183"/>
      <c r="T180" s="184"/>
      <c r="AT180" s="185" t="s">
        <v>172</v>
      </c>
      <c r="AU180" s="185" t="s">
        <v>83</v>
      </c>
      <c r="AV180" s="12" t="s">
        <v>85</v>
      </c>
      <c r="AW180" s="12" t="s">
        <v>37</v>
      </c>
      <c r="AX180" s="12" t="s">
        <v>83</v>
      </c>
      <c r="AY180" s="185" t="s">
        <v>169</v>
      </c>
    </row>
    <row r="181" spans="1:65" s="2" customFormat="1" ht="60">
      <c r="A181" s="32"/>
      <c r="B181" s="33"/>
      <c r="C181" s="206" t="s">
        <v>467</v>
      </c>
      <c r="D181" s="206" t="s">
        <v>190</v>
      </c>
      <c r="E181" s="207" t="s">
        <v>280</v>
      </c>
      <c r="F181" s="208" t="s">
        <v>281</v>
      </c>
      <c r="G181" s="209" t="s">
        <v>181</v>
      </c>
      <c r="H181" s="210">
        <v>0.44400000000000001</v>
      </c>
      <c r="I181" s="211"/>
      <c r="J181" s="212">
        <f>ROUND(I181*H181,2)</f>
        <v>0</v>
      </c>
      <c r="K181" s="208" t="s">
        <v>167</v>
      </c>
      <c r="L181" s="37"/>
      <c r="M181" s="213" t="s">
        <v>35</v>
      </c>
      <c r="N181" s="214" t="s">
        <v>47</v>
      </c>
      <c r="O181" s="62"/>
      <c r="P181" s="170">
        <f>O181*H181</f>
        <v>0</v>
      </c>
      <c r="Q181" s="170">
        <v>0</v>
      </c>
      <c r="R181" s="170">
        <f>Q181*H181</f>
        <v>0</v>
      </c>
      <c r="S181" s="170">
        <v>0</v>
      </c>
      <c r="T181" s="171">
        <f>S181*H181</f>
        <v>0</v>
      </c>
      <c r="U181" s="32"/>
      <c r="V181" s="32"/>
      <c r="W181" s="32"/>
      <c r="X181" s="32"/>
      <c r="Y181" s="32"/>
      <c r="Z181" s="32"/>
      <c r="AA181" s="32"/>
      <c r="AB181" s="32"/>
      <c r="AC181" s="32"/>
      <c r="AD181" s="32"/>
      <c r="AE181" s="32"/>
      <c r="AR181" s="172" t="s">
        <v>237</v>
      </c>
      <c r="AT181" s="172" t="s">
        <v>190</v>
      </c>
      <c r="AU181" s="172" t="s">
        <v>83</v>
      </c>
      <c r="AY181" s="15" t="s">
        <v>169</v>
      </c>
      <c r="BE181" s="173">
        <f>IF(N181="základní",J181,0)</f>
        <v>0</v>
      </c>
      <c r="BF181" s="173">
        <f>IF(N181="snížená",J181,0)</f>
        <v>0</v>
      </c>
      <c r="BG181" s="173">
        <f>IF(N181="zákl. přenesená",J181,0)</f>
        <v>0</v>
      </c>
      <c r="BH181" s="173">
        <f>IF(N181="sníž. přenesená",J181,0)</f>
        <v>0</v>
      </c>
      <c r="BI181" s="173">
        <f>IF(N181="nulová",J181,0)</f>
        <v>0</v>
      </c>
      <c r="BJ181" s="15" t="s">
        <v>83</v>
      </c>
      <c r="BK181" s="173">
        <f>ROUND(I181*H181,2)</f>
        <v>0</v>
      </c>
      <c r="BL181" s="15" t="s">
        <v>237</v>
      </c>
      <c r="BM181" s="172" t="s">
        <v>282</v>
      </c>
    </row>
    <row r="182" spans="1:65" s="2" customFormat="1" ht="19.5">
      <c r="A182" s="32"/>
      <c r="B182" s="33"/>
      <c r="C182" s="34"/>
      <c r="D182" s="176" t="s">
        <v>183</v>
      </c>
      <c r="E182" s="34"/>
      <c r="F182" s="186" t="s">
        <v>465</v>
      </c>
      <c r="G182" s="34"/>
      <c r="H182" s="34"/>
      <c r="I182" s="187"/>
      <c r="J182" s="34"/>
      <c r="K182" s="34"/>
      <c r="L182" s="37"/>
      <c r="M182" s="188"/>
      <c r="N182" s="189"/>
      <c r="O182" s="62"/>
      <c r="P182" s="62"/>
      <c r="Q182" s="62"/>
      <c r="R182" s="62"/>
      <c r="S182" s="62"/>
      <c r="T182" s="63"/>
      <c r="U182" s="32"/>
      <c r="V182" s="32"/>
      <c r="W182" s="32"/>
      <c r="X182" s="32"/>
      <c r="Y182" s="32"/>
      <c r="Z182" s="32"/>
      <c r="AA182" s="32"/>
      <c r="AB182" s="32"/>
      <c r="AC182" s="32"/>
      <c r="AD182" s="32"/>
      <c r="AE182" s="32"/>
      <c r="AT182" s="15" t="s">
        <v>183</v>
      </c>
      <c r="AU182" s="15" t="s">
        <v>83</v>
      </c>
    </row>
    <row r="183" spans="1:65" s="12" customFormat="1" ht="11.25">
      <c r="B183" s="174"/>
      <c r="C183" s="175"/>
      <c r="D183" s="176" t="s">
        <v>172</v>
      </c>
      <c r="E183" s="177" t="s">
        <v>35</v>
      </c>
      <c r="F183" s="178" t="s">
        <v>590</v>
      </c>
      <c r="G183" s="175"/>
      <c r="H183" s="179">
        <v>0.44400000000000001</v>
      </c>
      <c r="I183" s="180"/>
      <c r="J183" s="175"/>
      <c r="K183" s="175"/>
      <c r="L183" s="181"/>
      <c r="M183" s="182"/>
      <c r="N183" s="183"/>
      <c r="O183" s="183"/>
      <c r="P183" s="183"/>
      <c r="Q183" s="183"/>
      <c r="R183" s="183"/>
      <c r="S183" s="183"/>
      <c r="T183" s="184"/>
      <c r="AT183" s="185" t="s">
        <v>172</v>
      </c>
      <c r="AU183" s="185" t="s">
        <v>83</v>
      </c>
      <c r="AV183" s="12" t="s">
        <v>85</v>
      </c>
      <c r="AW183" s="12" t="s">
        <v>37</v>
      </c>
      <c r="AX183" s="12" t="s">
        <v>83</v>
      </c>
      <c r="AY183" s="185" t="s">
        <v>169</v>
      </c>
    </row>
    <row r="184" spans="1:65" s="2" customFormat="1" ht="24">
      <c r="A184" s="32"/>
      <c r="B184" s="33"/>
      <c r="C184" s="206" t="s">
        <v>471</v>
      </c>
      <c r="D184" s="206" t="s">
        <v>190</v>
      </c>
      <c r="E184" s="207" t="s">
        <v>275</v>
      </c>
      <c r="F184" s="208" t="s">
        <v>276</v>
      </c>
      <c r="G184" s="209" t="s">
        <v>181</v>
      </c>
      <c r="H184" s="210">
        <v>6.79</v>
      </c>
      <c r="I184" s="211"/>
      <c r="J184" s="212">
        <f>ROUND(I184*H184,2)</f>
        <v>0</v>
      </c>
      <c r="K184" s="208" t="s">
        <v>167</v>
      </c>
      <c r="L184" s="37"/>
      <c r="M184" s="213" t="s">
        <v>35</v>
      </c>
      <c r="N184" s="214" t="s">
        <v>47</v>
      </c>
      <c r="O184" s="62"/>
      <c r="P184" s="170">
        <f>O184*H184</f>
        <v>0</v>
      </c>
      <c r="Q184" s="170">
        <v>0</v>
      </c>
      <c r="R184" s="170">
        <f>Q184*H184</f>
        <v>0</v>
      </c>
      <c r="S184" s="170">
        <v>0</v>
      </c>
      <c r="T184" s="171">
        <f>S184*H184</f>
        <v>0</v>
      </c>
      <c r="U184" s="32"/>
      <c r="V184" s="32"/>
      <c r="W184" s="32"/>
      <c r="X184" s="32"/>
      <c r="Y184" s="32"/>
      <c r="Z184" s="32"/>
      <c r="AA184" s="32"/>
      <c r="AB184" s="32"/>
      <c r="AC184" s="32"/>
      <c r="AD184" s="32"/>
      <c r="AE184" s="32"/>
      <c r="AR184" s="172" t="s">
        <v>237</v>
      </c>
      <c r="AT184" s="172" t="s">
        <v>190</v>
      </c>
      <c r="AU184" s="172" t="s">
        <v>83</v>
      </c>
      <c r="AY184" s="15" t="s">
        <v>169</v>
      </c>
      <c r="BE184" s="173">
        <f>IF(N184="základní",J184,0)</f>
        <v>0</v>
      </c>
      <c r="BF184" s="173">
        <f>IF(N184="snížená",J184,0)</f>
        <v>0</v>
      </c>
      <c r="BG184" s="173">
        <f>IF(N184="zákl. přenesená",J184,0)</f>
        <v>0</v>
      </c>
      <c r="BH184" s="173">
        <f>IF(N184="sníž. přenesená",J184,0)</f>
        <v>0</v>
      </c>
      <c r="BI184" s="173">
        <f>IF(N184="nulová",J184,0)</f>
        <v>0</v>
      </c>
      <c r="BJ184" s="15" t="s">
        <v>83</v>
      </c>
      <c r="BK184" s="173">
        <f>ROUND(I184*H184,2)</f>
        <v>0</v>
      </c>
      <c r="BL184" s="15" t="s">
        <v>237</v>
      </c>
      <c r="BM184" s="172" t="s">
        <v>468</v>
      </c>
    </row>
    <row r="185" spans="1:65" s="2" customFormat="1" ht="19.5">
      <c r="A185" s="32"/>
      <c r="B185" s="33"/>
      <c r="C185" s="34"/>
      <c r="D185" s="176" t="s">
        <v>183</v>
      </c>
      <c r="E185" s="34"/>
      <c r="F185" s="186" t="s">
        <v>469</v>
      </c>
      <c r="G185" s="34"/>
      <c r="H185" s="34"/>
      <c r="I185" s="187"/>
      <c r="J185" s="34"/>
      <c r="K185" s="34"/>
      <c r="L185" s="37"/>
      <c r="M185" s="188"/>
      <c r="N185" s="189"/>
      <c r="O185" s="62"/>
      <c r="P185" s="62"/>
      <c r="Q185" s="62"/>
      <c r="R185" s="62"/>
      <c r="S185" s="62"/>
      <c r="T185" s="63"/>
      <c r="U185" s="32"/>
      <c r="V185" s="32"/>
      <c r="W185" s="32"/>
      <c r="X185" s="32"/>
      <c r="Y185" s="32"/>
      <c r="Z185" s="32"/>
      <c r="AA185" s="32"/>
      <c r="AB185" s="32"/>
      <c r="AC185" s="32"/>
      <c r="AD185" s="32"/>
      <c r="AE185" s="32"/>
      <c r="AT185" s="15" t="s">
        <v>183</v>
      </c>
      <c r="AU185" s="15" t="s">
        <v>83</v>
      </c>
    </row>
    <row r="186" spans="1:65" s="12" customFormat="1" ht="11.25">
      <c r="B186" s="174"/>
      <c r="C186" s="175"/>
      <c r="D186" s="176" t="s">
        <v>172</v>
      </c>
      <c r="E186" s="177" t="s">
        <v>35</v>
      </c>
      <c r="F186" s="178" t="s">
        <v>591</v>
      </c>
      <c r="G186" s="175"/>
      <c r="H186" s="179">
        <v>6.79</v>
      </c>
      <c r="I186" s="180"/>
      <c r="J186" s="175"/>
      <c r="K186" s="175"/>
      <c r="L186" s="181"/>
      <c r="M186" s="182"/>
      <c r="N186" s="183"/>
      <c r="O186" s="183"/>
      <c r="P186" s="183"/>
      <c r="Q186" s="183"/>
      <c r="R186" s="183"/>
      <c r="S186" s="183"/>
      <c r="T186" s="184"/>
      <c r="AT186" s="185" t="s">
        <v>172</v>
      </c>
      <c r="AU186" s="185" t="s">
        <v>83</v>
      </c>
      <c r="AV186" s="12" t="s">
        <v>85</v>
      </c>
      <c r="AW186" s="12" t="s">
        <v>37</v>
      </c>
      <c r="AX186" s="12" t="s">
        <v>83</v>
      </c>
      <c r="AY186" s="185" t="s">
        <v>169</v>
      </c>
    </row>
    <row r="187" spans="1:65" s="2" customFormat="1" ht="60">
      <c r="A187" s="32"/>
      <c r="B187" s="33"/>
      <c r="C187" s="206" t="s">
        <v>477</v>
      </c>
      <c r="D187" s="206" t="s">
        <v>190</v>
      </c>
      <c r="E187" s="207" t="s">
        <v>280</v>
      </c>
      <c r="F187" s="208" t="s">
        <v>281</v>
      </c>
      <c r="G187" s="209" t="s">
        <v>181</v>
      </c>
      <c r="H187" s="210">
        <v>7.8440000000000003</v>
      </c>
      <c r="I187" s="211"/>
      <c r="J187" s="212">
        <f>ROUND(I187*H187,2)</f>
        <v>0</v>
      </c>
      <c r="K187" s="208" t="s">
        <v>167</v>
      </c>
      <c r="L187" s="37"/>
      <c r="M187" s="213" t="s">
        <v>35</v>
      </c>
      <c r="N187" s="214" t="s">
        <v>47</v>
      </c>
      <c r="O187" s="62"/>
      <c r="P187" s="170">
        <f>O187*H187</f>
        <v>0</v>
      </c>
      <c r="Q187" s="170">
        <v>0</v>
      </c>
      <c r="R187" s="170">
        <f>Q187*H187</f>
        <v>0</v>
      </c>
      <c r="S187" s="170">
        <v>0</v>
      </c>
      <c r="T187" s="171">
        <f>S187*H187</f>
        <v>0</v>
      </c>
      <c r="U187" s="32"/>
      <c r="V187" s="32"/>
      <c r="W187" s="32"/>
      <c r="X187" s="32"/>
      <c r="Y187" s="32"/>
      <c r="Z187" s="32"/>
      <c r="AA187" s="32"/>
      <c r="AB187" s="32"/>
      <c r="AC187" s="32"/>
      <c r="AD187" s="32"/>
      <c r="AE187" s="32"/>
      <c r="AR187" s="172" t="s">
        <v>237</v>
      </c>
      <c r="AT187" s="172" t="s">
        <v>190</v>
      </c>
      <c r="AU187" s="172" t="s">
        <v>83</v>
      </c>
      <c r="AY187" s="15" t="s">
        <v>169</v>
      </c>
      <c r="BE187" s="173">
        <f>IF(N187="základní",J187,0)</f>
        <v>0</v>
      </c>
      <c r="BF187" s="173">
        <f>IF(N187="snížená",J187,0)</f>
        <v>0</v>
      </c>
      <c r="BG187" s="173">
        <f>IF(N187="zákl. přenesená",J187,0)</f>
        <v>0</v>
      </c>
      <c r="BH187" s="173">
        <f>IF(N187="sníž. přenesená",J187,0)</f>
        <v>0</v>
      </c>
      <c r="BI187" s="173">
        <f>IF(N187="nulová",J187,0)</f>
        <v>0</v>
      </c>
      <c r="BJ187" s="15" t="s">
        <v>83</v>
      </c>
      <c r="BK187" s="173">
        <f>ROUND(I187*H187,2)</f>
        <v>0</v>
      </c>
      <c r="BL187" s="15" t="s">
        <v>237</v>
      </c>
      <c r="BM187" s="172" t="s">
        <v>592</v>
      </c>
    </row>
    <row r="188" spans="1:65" s="2" customFormat="1" ht="19.5">
      <c r="A188" s="32"/>
      <c r="B188" s="33"/>
      <c r="C188" s="34"/>
      <c r="D188" s="176" t="s">
        <v>183</v>
      </c>
      <c r="E188" s="34"/>
      <c r="F188" s="186" t="s">
        <v>593</v>
      </c>
      <c r="G188" s="34"/>
      <c r="H188" s="34"/>
      <c r="I188" s="187"/>
      <c r="J188" s="34"/>
      <c r="K188" s="34"/>
      <c r="L188" s="37"/>
      <c r="M188" s="188"/>
      <c r="N188" s="189"/>
      <c r="O188" s="62"/>
      <c r="P188" s="62"/>
      <c r="Q188" s="62"/>
      <c r="R188" s="62"/>
      <c r="S188" s="62"/>
      <c r="T188" s="63"/>
      <c r="U188" s="32"/>
      <c r="V188" s="32"/>
      <c r="W188" s="32"/>
      <c r="X188" s="32"/>
      <c r="Y188" s="32"/>
      <c r="Z188" s="32"/>
      <c r="AA188" s="32"/>
      <c r="AB188" s="32"/>
      <c r="AC188" s="32"/>
      <c r="AD188" s="32"/>
      <c r="AE188" s="32"/>
      <c r="AT188" s="15" t="s">
        <v>183</v>
      </c>
      <c r="AU188" s="15" t="s">
        <v>83</v>
      </c>
    </row>
    <row r="189" spans="1:65" s="12" customFormat="1" ht="11.25">
      <c r="B189" s="174"/>
      <c r="C189" s="175"/>
      <c r="D189" s="176" t="s">
        <v>172</v>
      </c>
      <c r="E189" s="177" t="s">
        <v>35</v>
      </c>
      <c r="F189" s="178" t="s">
        <v>594</v>
      </c>
      <c r="G189" s="175"/>
      <c r="H189" s="179">
        <v>7.8440000000000003</v>
      </c>
      <c r="I189" s="180"/>
      <c r="J189" s="175"/>
      <c r="K189" s="175"/>
      <c r="L189" s="181"/>
      <c r="M189" s="182"/>
      <c r="N189" s="183"/>
      <c r="O189" s="183"/>
      <c r="P189" s="183"/>
      <c r="Q189" s="183"/>
      <c r="R189" s="183"/>
      <c r="S189" s="183"/>
      <c r="T189" s="184"/>
      <c r="AT189" s="185" t="s">
        <v>172</v>
      </c>
      <c r="AU189" s="185" t="s">
        <v>83</v>
      </c>
      <c r="AV189" s="12" t="s">
        <v>85</v>
      </c>
      <c r="AW189" s="12" t="s">
        <v>37</v>
      </c>
      <c r="AX189" s="12" t="s">
        <v>83</v>
      </c>
      <c r="AY189" s="185" t="s">
        <v>169</v>
      </c>
    </row>
    <row r="190" spans="1:65" s="2" customFormat="1" ht="60">
      <c r="A190" s="32"/>
      <c r="B190" s="33"/>
      <c r="C190" s="206" t="s">
        <v>483</v>
      </c>
      <c r="D190" s="206" t="s">
        <v>190</v>
      </c>
      <c r="E190" s="207" t="s">
        <v>478</v>
      </c>
      <c r="F190" s="208" t="s">
        <v>479</v>
      </c>
      <c r="G190" s="209" t="s">
        <v>181</v>
      </c>
      <c r="H190" s="210">
        <v>150.089</v>
      </c>
      <c r="I190" s="211"/>
      <c r="J190" s="212">
        <f>ROUND(I190*H190,2)</f>
        <v>0</v>
      </c>
      <c r="K190" s="208" t="s">
        <v>167</v>
      </c>
      <c r="L190" s="37"/>
      <c r="M190" s="213" t="s">
        <v>35</v>
      </c>
      <c r="N190" s="214" t="s">
        <v>47</v>
      </c>
      <c r="O190" s="62"/>
      <c r="P190" s="170">
        <f>O190*H190</f>
        <v>0</v>
      </c>
      <c r="Q190" s="170">
        <v>0</v>
      </c>
      <c r="R190" s="170">
        <f>Q190*H190</f>
        <v>0</v>
      </c>
      <c r="S190" s="170">
        <v>0</v>
      </c>
      <c r="T190" s="171">
        <f>S190*H190</f>
        <v>0</v>
      </c>
      <c r="U190" s="32"/>
      <c r="V190" s="32"/>
      <c r="W190" s="32"/>
      <c r="X190" s="32"/>
      <c r="Y190" s="32"/>
      <c r="Z190" s="32"/>
      <c r="AA190" s="32"/>
      <c r="AB190" s="32"/>
      <c r="AC190" s="32"/>
      <c r="AD190" s="32"/>
      <c r="AE190" s="32"/>
      <c r="AR190" s="172" t="s">
        <v>237</v>
      </c>
      <c r="AT190" s="172" t="s">
        <v>190</v>
      </c>
      <c r="AU190" s="172" t="s">
        <v>83</v>
      </c>
      <c r="AY190" s="15" t="s">
        <v>169</v>
      </c>
      <c r="BE190" s="173">
        <f>IF(N190="základní",J190,0)</f>
        <v>0</v>
      </c>
      <c r="BF190" s="173">
        <f>IF(N190="snížená",J190,0)</f>
        <v>0</v>
      </c>
      <c r="BG190" s="173">
        <f>IF(N190="zákl. přenesená",J190,0)</f>
        <v>0</v>
      </c>
      <c r="BH190" s="173">
        <f>IF(N190="sníž. přenesená",J190,0)</f>
        <v>0</v>
      </c>
      <c r="BI190" s="173">
        <f>IF(N190="nulová",J190,0)</f>
        <v>0</v>
      </c>
      <c r="BJ190" s="15" t="s">
        <v>83</v>
      </c>
      <c r="BK190" s="173">
        <f>ROUND(I190*H190,2)</f>
        <v>0</v>
      </c>
      <c r="BL190" s="15" t="s">
        <v>237</v>
      </c>
      <c r="BM190" s="172" t="s">
        <v>595</v>
      </c>
    </row>
    <row r="191" spans="1:65" s="2" customFormat="1" ht="19.5">
      <c r="A191" s="32"/>
      <c r="B191" s="33"/>
      <c r="C191" s="34"/>
      <c r="D191" s="176" t="s">
        <v>183</v>
      </c>
      <c r="E191" s="34"/>
      <c r="F191" s="186" t="s">
        <v>596</v>
      </c>
      <c r="G191" s="34"/>
      <c r="H191" s="34"/>
      <c r="I191" s="187"/>
      <c r="J191" s="34"/>
      <c r="K191" s="34"/>
      <c r="L191" s="37"/>
      <c r="M191" s="188"/>
      <c r="N191" s="189"/>
      <c r="O191" s="62"/>
      <c r="P191" s="62"/>
      <c r="Q191" s="62"/>
      <c r="R191" s="62"/>
      <c r="S191" s="62"/>
      <c r="T191" s="63"/>
      <c r="U191" s="32"/>
      <c r="V191" s="32"/>
      <c r="W191" s="32"/>
      <c r="X191" s="32"/>
      <c r="Y191" s="32"/>
      <c r="Z191" s="32"/>
      <c r="AA191" s="32"/>
      <c r="AB191" s="32"/>
      <c r="AC191" s="32"/>
      <c r="AD191" s="32"/>
      <c r="AE191" s="32"/>
      <c r="AT191" s="15" t="s">
        <v>183</v>
      </c>
      <c r="AU191" s="15" t="s">
        <v>83</v>
      </c>
    </row>
    <row r="192" spans="1:65" s="12" customFormat="1" ht="11.25">
      <c r="B192" s="174"/>
      <c r="C192" s="175"/>
      <c r="D192" s="176" t="s">
        <v>172</v>
      </c>
      <c r="E192" s="177" t="s">
        <v>35</v>
      </c>
      <c r="F192" s="178" t="s">
        <v>597</v>
      </c>
      <c r="G192" s="175"/>
      <c r="H192" s="179">
        <v>150.089</v>
      </c>
      <c r="I192" s="180"/>
      <c r="J192" s="175"/>
      <c r="K192" s="175"/>
      <c r="L192" s="181"/>
      <c r="M192" s="182"/>
      <c r="N192" s="183"/>
      <c r="O192" s="183"/>
      <c r="P192" s="183"/>
      <c r="Q192" s="183"/>
      <c r="R192" s="183"/>
      <c r="S192" s="183"/>
      <c r="T192" s="184"/>
      <c r="AT192" s="185" t="s">
        <v>172</v>
      </c>
      <c r="AU192" s="185" t="s">
        <v>83</v>
      </c>
      <c r="AV192" s="12" t="s">
        <v>85</v>
      </c>
      <c r="AW192" s="12" t="s">
        <v>37</v>
      </c>
      <c r="AX192" s="12" t="s">
        <v>83</v>
      </c>
      <c r="AY192" s="185" t="s">
        <v>169</v>
      </c>
    </row>
    <row r="193" spans="1:65" s="2" customFormat="1" ht="48">
      <c r="A193" s="32"/>
      <c r="B193" s="33"/>
      <c r="C193" s="206" t="s">
        <v>489</v>
      </c>
      <c r="D193" s="206" t="s">
        <v>190</v>
      </c>
      <c r="E193" s="207" t="s">
        <v>484</v>
      </c>
      <c r="F193" s="208" t="s">
        <v>485</v>
      </c>
      <c r="G193" s="209" t="s">
        <v>181</v>
      </c>
      <c r="H193" s="210">
        <v>144.4</v>
      </c>
      <c r="I193" s="211"/>
      <c r="J193" s="212">
        <f>ROUND(I193*H193,2)</f>
        <v>0</v>
      </c>
      <c r="K193" s="208" t="s">
        <v>167</v>
      </c>
      <c r="L193" s="37"/>
      <c r="M193" s="213" t="s">
        <v>35</v>
      </c>
      <c r="N193" s="214" t="s">
        <v>47</v>
      </c>
      <c r="O193" s="62"/>
      <c r="P193" s="170">
        <f>O193*H193</f>
        <v>0</v>
      </c>
      <c r="Q193" s="170">
        <v>0</v>
      </c>
      <c r="R193" s="170">
        <f>Q193*H193</f>
        <v>0</v>
      </c>
      <c r="S193" s="170">
        <v>0</v>
      </c>
      <c r="T193" s="171">
        <f>S193*H193</f>
        <v>0</v>
      </c>
      <c r="U193" s="32"/>
      <c r="V193" s="32"/>
      <c r="W193" s="32"/>
      <c r="X193" s="32"/>
      <c r="Y193" s="32"/>
      <c r="Z193" s="32"/>
      <c r="AA193" s="32"/>
      <c r="AB193" s="32"/>
      <c r="AC193" s="32"/>
      <c r="AD193" s="32"/>
      <c r="AE193" s="32"/>
      <c r="AR193" s="172" t="s">
        <v>237</v>
      </c>
      <c r="AT193" s="172" t="s">
        <v>190</v>
      </c>
      <c r="AU193" s="172" t="s">
        <v>83</v>
      </c>
      <c r="AY193" s="15" t="s">
        <v>169</v>
      </c>
      <c r="BE193" s="173">
        <f>IF(N193="základní",J193,0)</f>
        <v>0</v>
      </c>
      <c r="BF193" s="173">
        <f>IF(N193="snížená",J193,0)</f>
        <v>0</v>
      </c>
      <c r="BG193" s="173">
        <f>IF(N193="zákl. přenesená",J193,0)</f>
        <v>0</v>
      </c>
      <c r="BH193" s="173">
        <f>IF(N193="sníž. přenesená",J193,0)</f>
        <v>0</v>
      </c>
      <c r="BI193" s="173">
        <f>IF(N193="nulová",J193,0)</f>
        <v>0</v>
      </c>
      <c r="BJ193" s="15" t="s">
        <v>83</v>
      </c>
      <c r="BK193" s="173">
        <f>ROUND(I193*H193,2)</f>
        <v>0</v>
      </c>
      <c r="BL193" s="15" t="s">
        <v>237</v>
      </c>
      <c r="BM193" s="172" t="s">
        <v>486</v>
      </c>
    </row>
    <row r="194" spans="1:65" s="2" customFormat="1" ht="19.5">
      <c r="A194" s="32"/>
      <c r="B194" s="33"/>
      <c r="C194" s="34"/>
      <c r="D194" s="176" t="s">
        <v>183</v>
      </c>
      <c r="E194" s="34"/>
      <c r="F194" s="186" t="s">
        <v>598</v>
      </c>
      <c r="G194" s="34"/>
      <c r="H194" s="34"/>
      <c r="I194" s="187"/>
      <c r="J194" s="34"/>
      <c r="K194" s="34"/>
      <c r="L194" s="37"/>
      <c r="M194" s="188"/>
      <c r="N194" s="189"/>
      <c r="O194" s="62"/>
      <c r="P194" s="62"/>
      <c r="Q194" s="62"/>
      <c r="R194" s="62"/>
      <c r="S194" s="62"/>
      <c r="T194" s="63"/>
      <c r="U194" s="32"/>
      <c r="V194" s="32"/>
      <c r="W194" s="32"/>
      <c r="X194" s="32"/>
      <c r="Y194" s="32"/>
      <c r="Z194" s="32"/>
      <c r="AA194" s="32"/>
      <c r="AB194" s="32"/>
      <c r="AC194" s="32"/>
      <c r="AD194" s="32"/>
      <c r="AE194" s="32"/>
      <c r="AT194" s="15" t="s">
        <v>183</v>
      </c>
      <c r="AU194" s="15" t="s">
        <v>83</v>
      </c>
    </row>
    <row r="195" spans="1:65" s="12" customFormat="1" ht="11.25">
      <c r="B195" s="174"/>
      <c r="C195" s="175"/>
      <c r="D195" s="176" t="s">
        <v>172</v>
      </c>
      <c r="E195" s="177" t="s">
        <v>35</v>
      </c>
      <c r="F195" s="178" t="s">
        <v>599</v>
      </c>
      <c r="G195" s="175"/>
      <c r="H195" s="179">
        <v>144.4</v>
      </c>
      <c r="I195" s="180"/>
      <c r="J195" s="175"/>
      <c r="K195" s="175"/>
      <c r="L195" s="181"/>
      <c r="M195" s="182"/>
      <c r="N195" s="183"/>
      <c r="O195" s="183"/>
      <c r="P195" s="183"/>
      <c r="Q195" s="183"/>
      <c r="R195" s="183"/>
      <c r="S195" s="183"/>
      <c r="T195" s="184"/>
      <c r="AT195" s="185" t="s">
        <v>172</v>
      </c>
      <c r="AU195" s="185" t="s">
        <v>83</v>
      </c>
      <c r="AV195" s="12" t="s">
        <v>85</v>
      </c>
      <c r="AW195" s="12" t="s">
        <v>37</v>
      </c>
      <c r="AX195" s="12" t="s">
        <v>83</v>
      </c>
      <c r="AY195" s="185" t="s">
        <v>169</v>
      </c>
    </row>
    <row r="196" spans="1:65" s="2" customFormat="1" ht="48">
      <c r="A196" s="32"/>
      <c r="B196" s="33"/>
      <c r="C196" s="206" t="s">
        <v>495</v>
      </c>
      <c r="D196" s="206" t="s">
        <v>190</v>
      </c>
      <c r="E196" s="207" t="s">
        <v>490</v>
      </c>
      <c r="F196" s="208" t="s">
        <v>491</v>
      </c>
      <c r="G196" s="209" t="s">
        <v>181</v>
      </c>
      <c r="H196" s="210">
        <v>6.2919999999999998</v>
      </c>
      <c r="I196" s="211"/>
      <c r="J196" s="212">
        <f>ROUND(I196*H196,2)</f>
        <v>0</v>
      </c>
      <c r="K196" s="208" t="s">
        <v>167</v>
      </c>
      <c r="L196" s="37"/>
      <c r="M196" s="213" t="s">
        <v>35</v>
      </c>
      <c r="N196" s="214" t="s">
        <v>47</v>
      </c>
      <c r="O196" s="62"/>
      <c r="P196" s="170">
        <f>O196*H196</f>
        <v>0</v>
      </c>
      <c r="Q196" s="170">
        <v>0</v>
      </c>
      <c r="R196" s="170">
        <f>Q196*H196</f>
        <v>0</v>
      </c>
      <c r="S196" s="170">
        <v>0</v>
      </c>
      <c r="T196" s="171">
        <f>S196*H196</f>
        <v>0</v>
      </c>
      <c r="U196" s="32"/>
      <c r="V196" s="32"/>
      <c r="W196" s="32"/>
      <c r="X196" s="32"/>
      <c r="Y196" s="32"/>
      <c r="Z196" s="32"/>
      <c r="AA196" s="32"/>
      <c r="AB196" s="32"/>
      <c r="AC196" s="32"/>
      <c r="AD196" s="32"/>
      <c r="AE196" s="32"/>
      <c r="AR196" s="172" t="s">
        <v>237</v>
      </c>
      <c r="AT196" s="172" t="s">
        <v>190</v>
      </c>
      <c r="AU196" s="172" t="s">
        <v>83</v>
      </c>
      <c r="AY196" s="15" t="s">
        <v>169</v>
      </c>
      <c r="BE196" s="173">
        <f>IF(N196="základní",J196,0)</f>
        <v>0</v>
      </c>
      <c r="BF196" s="173">
        <f>IF(N196="snížená",J196,0)</f>
        <v>0</v>
      </c>
      <c r="BG196" s="173">
        <f>IF(N196="zákl. přenesená",J196,0)</f>
        <v>0</v>
      </c>
      <c r="BH196" s="173">
        <f>IF(N196="sníž. přenesená",J196,0)</f>
        <v>0</v>
      </c>
      <c r="BI196" s="173">
        <f>IF(N196="nulová",J196,0)</f>
        <v>0</v>
      </c>
      <c r="BJ196" s="15" t="s">
        <v>83</v>
      </c>
      <c r="BK196" s="173">
        <f>ROUND(I196*H196,2)</f>
        <v>0</v>
      </c>
      <c r="BL196" s="15" t="s">
        <v>237</v>
      </c>
      <c r="BM196" s="172" t="s">
        <v>492</v>
      </c>
    </row>
    <row r="197" spans="1:65" s="2" customFormat="1" ht="19.5">
      <c r="A197" s="32"/>
      <c r="B197" s="33"/>
      <c r="C197" s="34"/>
      <c r="D197" s="176" t="s">
        <v>183</v>
      </c>
      <c r="E197" s="34"/>
      <c r="F197" s="186" t="s">
        <v>600</v>
      </c>
      <c r="G197" s="34"/>
      <c r="H197" s="34"/>
      <c r="I197" s="187"/>
      <c r="J197" s="34"/>
      <c r="K197" s="34"/>
      <c r="L197" s="37"/>
      <c r="M197" s="188"/>
      <c r="N197" s="189"/>
      <c r="O197" s="62"/>
      <c r="P197" s="62"/>
      <c r="Q197" s="62"/>
      <c r="R197" s="62"/>
      <c r="S197" s="62"/>
      <c r="T197" s="63"/>
      <c r="U197" s="32"/>
      <c r="V197" s="32"/>
      <c r="W197" s="32"/>
      <c r="X197" s="32"/>
      <c r="Y197" s="32"/>
      <c r="Z197" s="32"/>
      <c r="AA197" s="32"/>
      <c r="AB197" s="32"/>
      <c r="AC197" s="32"/>
      <c r="AD197" s="32"/>
      <c r="AE197" s="32"/>
      <c r="AT197" s="15" t="s">
        <v>183</v>
      </c>
      <c r="AU197" s="15" t="s">
        <v>83</v>
      </c>
    </row>
    <row r="198" spans="1:65" s="12" customFormat="1" ht="11.25">
      <c r="B198" s="174"/>
      <c r="C198" s="175"/>
      <c r="D198" s="176" t="s">
        <v>172</v>
      </c>
      <c r="E198" s="177" t="s">
        <v>35</v>
      </c>
      <c r="F198" s="178" t="s">
        <v>601</v>
      </c>
      <c r="G198" s="175"/>
      <c r="H198" s="179">
        <v>6.2919999999999998</v>
      </c>
      <c r="I198" s="180"/>
      <c r="J198" s="175"/>
      <c r="K198" s="175"/>
      <c r="L198" s="181"/>
      <c r="M198" s="182"/>
      <c r="N198" s="183"/>
      <c r="O198" s="183"/>
      <c r="P198" s="183"/>
      <c r="Q198" s="183"/>
      <c r="R198" s="183"/>
      <c r="S198" s="183"/>
      <c r="T198" s="184"/>
      <c r="AT198" s="185" t="s">
        <v>172</v>
      </c>
      <c r="AU198" s="185" t="s">
        <v>83</v>
      </c>
      <c r="AV198" s="12" t="s">
        <v>85</v>
      </c>
      <c r="AW198" s="12" t="s">
        <v>37</v>
      </c>
      <c r="AX198" s="12" t="s">
        <v>83</v>
      </c>
      <c r="AY198" s="185" t="s">
        <v>169</v>
      </c>
    </row>
    <row r="199" spans="1:65" s="2" customFormat="1" ht="48">
      <c r="A199" s="32"/>
      <c r="B199" s="33"/>
      <c r="C199" s="206" t="s">
        <v>602</v>
      </c>
      <c r="D199" s="206" t="s">
        <v>190</v>
      </c>
      <c r="E199" s="207" t="s">
        <v>603</v>
      </c>
      <c r="F199" s="208" t="s">
        <v>604</v>
      </c>
      <c r="G199" s="209" t="s">
        <v>181</v>
      </c>
      <c r="H199" s="210">
        <v>5.6719999999999997</v>
      </c>
      <c r="I199" s="211"/>
      <c r="J199" s="212">
        <f>ROUND(I199*H199,2)</f>
        <v>0</v>
      </c>
      <c r="K199" s="208" t="s">
        <v>167</v>
      </c>
      <c r="L199" s="37"/>
      <c r="M199" s="213" t="s">
        <v>35</v>
      </c>
      <c r="N199" s="214" t="s">
        <v>47</v>
      </c>
      <c r="O199" s="62"/>
      <c r="P199" s="170">
        <f>O199*H199</f>
        <v>0</v>
      </c>
      <c r="Q199" s="170">
        <v>0</v>
      </c>
      <c r="R199" s="170">
        <f>Q199*H199</f>
        <v>0</v>
      </c>
      <c r="S199" s="170">
        <v>0</v>
      </c>
      <c r="T199" s="171">
        <f>S199*H199</f>
        <v>0</v>
      </c>
      <c r="U199" s="32"/>
      <c r="V199" s="32"/>
      <c r="W199" s="32"/>
      <c r="X199" s="32"/>
      <c r="Y199" s="32"/>
      <c r="Z199" s="32"/>
      <c r="AA199" s="32"/>
      <c r="AB199" s="32"/>
      <c r="AC199" s="32"/>
      <c r="AD199" s="32"/>
      <c r="AE199" s="32"/>
      <c r="AR199" s="172" t="s">
        <v>237</v>
      </c>
      <c r="AT199" s="172" t="s">
        <v>190</v>
      </c>
      <c r="AU199" s="172" t="s">
        <v>83</v>
      </c>
      <c r="AY199" s="15" t="s">
        <v>169</v>
      </c>
      <c r="BE199" s="173">
        <f>IF(N199="základní",J199,0)</f>
        <v>0</v>
      </c>
      <c r="BF199" s="173">
        <f>IF(N199="snížená",J199,0)</f>
        <v>0</v>
      </c>
      <c r="BG199" s="173">
        <f>IF(N199="zákl. přenesená",J199,0)</f>
        <v>0</v>
      </c>
      <c r="BH199" s="173">
        <f>IF(N199="sníž. přenesená",J199,0)</f>
        <v>0</v>
      </c>
      <c r="BI199" s="173">
        <f>IF(N199="nulová",J199,0)</f>
        <v>0</v>
      </c>
      <c r="BJ199" s="15" t="s">
        <v>83</v>
      </c>
      <c r="BK199" s="173">
        <f>ROUND(I199*H199,2)</f>
        <v>0</v>
      </c>
      <c r="BL199" s="15" t="s">
        <v>237</v>
      </c>
      <c r="BM199" s="172" t="s">
        <v>605</v>
      </c>
    </row>
    <row r="200" spans="1:65" s="2" customFormat="1" ht="19.5">
      <c r="A200" s="32"/>
      <c r="B200" s="33"/>
      <c r="C200" s="34"/>
      <c r="D200" s="176" t="s">
        <v>183</v>
      </c>
      <c r="E200" s="34"/>
      <c r="F200" s="186" t="s">
        <v>606</v>
      </c>
      <c r="G200" s="34"/>
      <c r="H200" s="34"/>
      <c r="I200" s="187"/>
      <c r="J200" s="34"/>
      <c r="K200" s="34"/>
      <c r="L200" s="37"/>
      <c r="M200" s="188"/>
      <c r="N200" s="189"/>
      <c r="O200" s="62"/>
      <c r="P200" s="62"/>
      <c r="Q200" s="62"/>
      <c r="R200" s="62"/>
      <c r="S200" s="62"/>
      <c r="T200" s="63"/>
      <c r="U200" s="32"/>
      <c r="V200" s="32"/>
      <c r="W200" s="32"/>
      <c r="X200" s="32"/>
      <c r="Y200" s="32"/>
      <c r="Z200" s="32"/>
      <c r="AA200" s="32"/>
      <c r="AB200" s="32"/>
      <c r="AC200" s="32"/>
      <c r="AD200" s="32"/>
      <c r="AE200" s="32"/>
      <c r="AT200" s="15" t="s">
        <v>183</v>
      </c>
      <c r="AU200" s="15" t="s">
        <v>83</v>
      </c>
    </row>
    <row r="201" spans="1:65" s="12" customFormat="1" ht="11.25">
      <c r="B201" s="174"/>
      <c r="C201" s="175"/>
      <c r="D201" s="176" t="s">
        <v>172</v>
      </c>
      <c r="E201" s="177" t="s">
        <v>35</v>
      </c>
      <c r="F201" s="178" t="s">
        <v>607</v>
      </c>
      <c r="G201" s="175"/>
      <c r="H201" s="179">
        <v>5.6719999999999997</v>
      </c>
      <c r="I201" s="180"/>
      <c r="J201" s="175"/>
      <c r="K201" s="175"/>
      <c r="L201" s="181"/>
      <c r="M201" s="182"/>
      <c r="N201" s="183"/>
      <c r="O201" s="183"/>
      <c r="P201" s="183"/>
      <c r="Q201" s="183"/>
      <c r="R201" s="183"/>
      <c r="S201" s="183"/>
      <c r="T201" s="184"/>
      <c r="AT201" s="185" t="s">
        <v>172</v>
      </c>
      <c r="AU201" s="185" t="s">
        <v>83</v>
      </c>
      <c r="AV201" s="12" t="s">
        <v>85</v>
      </c>
      <c r="AW201" s="12" t="s">
        <v>37</v>
      </c>
      <c r="AX201" s="12" t="s">
        <v>83</v>
      </c>
      <c r="AY201" s="185" t="s">
        <v>169</v>
      </c>
    </row>
    <row r="202" spans="1:65" s="2" customFormat="1" ht="48">
      <c r="A202" s="32"/>
      <c r="B202" s="33"/>
      <c r="C202" s="206" t="s">
        <v>608</v>
      </c>
      <c r="D202" s="206" t="s">
        <v>190</v>
      </c>
      <c r="E202" s="207" t="s">
        <v>609</v>
      </c>
      <c r="F202" s="208" t="s">
        <v>610</v>
      </c>
      <c r="G202" s="209" t="s">
        <v>181</v>
      </c>
      <c r="H202" s="210">
        <v>1.552</v>
      </c>
      <c r="I202" s="211"/>
      <c r="J202" s="212">
        <f>ROUND(I202*H202,2)</f>
        <v>0</v>
      </c>
      <c r="K202" s="208" t="s">
        <v>167</v>
      </c>
      <c r="L202" s="37"/>
      <c r="M202" s="213" t="s">
        <v>35</v>
      </c>
      <c r="N202" s="214" t="s">
        <v>47</v>
      </c>
      <c r="O202" s="62"/>
      <c r="P202" s="170">
        <f>O202*H202</f>
        <v>0</v>
      </c>
      <c r="Q202" s="170">
        <v>0</v>
      </c>
      <c r="R202" s="170">
        <f>Q202*H202</f>
        <v>0</v>
      </c>
      <c r="S202" s="170">
        <v>0</v>
      </c>
      <c r="T202" s="171">
        <f>S202*H202</f>
        <v>0</v>
      </c>
      <c r="U202" s="32"/>
      <c r="V202" s="32"/>
      <c r="W202" s="32"/>
      <c r="X202" s="32"/>
      <c r="Y202" s="32"/>
      <c r="Z202" s="32"/>
      <c r="AA202" s="32"/>
      <c r="AB202" s="32"/>
      <c r="AC202" s="32"/>
      <c r="AD202" s="32"/>
      <c r="AE202" s="32"/>
      <c r="AR202" s="172" t="s">
        <v>237</v>
      </c>
      <c r="AT202" s="172" t="s">
        <v>190</v>
      </c>
      <c r="AU202" s="172" t="s">
        <v>83</v>
      </c>
      <c r="AY202" s="15" t="s">
        <v>169</v>
      </c>
      <c r="BE202" s="173">
        <f>IF(N202="základní",J202,0)</f>
        <v>0</v>
      </c>
      <c r="BF202" s="173">
        <f>IF(N202="snížená",J202,0)</f>
        <v>0</v>
      </c>
      <c r="BG202" s="173">
        <f>IF(N202="zákl. přenesená",J202,0)</f>
        <v>0</v>
      </c>
      <c r="BH202" s="173">
        <f>IF(N202="sníž. přenesená",J202,0)</f>
        <v>0</v>
      </c>
      <c r="BI202" s="173">
        <f>IF(N202="nulová",J202,0)</f>
        <v>0</v>
      </c>
      <c r="BJ202" s="15" t="s">
        <v>83</v>
      </c>
      <c r="BK202" s="173">
        <f>ROUND(I202*H202,2)</f>
        <v>0</v>
      </c>
      <c r="BL202" s="15" t="s">
        <v>237</v>
      </c>
      <c r="BM202" s="172" t="s">
        <v>611</v>
      </c>
    </row>
    <row r="203" spans="1:65" s="12" customFormat="1" ht="11.25">
      <c r="B203" s="174"/>
      <c r="C203" s="175"/>
      <c r="D203" s="176" t="s">
        <v>172</v>
      </c>
      <c r="E203" s="177" t="s">
        <v>35</v>
      </c>
      <c r="F203" s="178" t="s">
        <v>585</v>
      </c>
      <c r="G203" s="175"/>
      <c r="H203" s="179">
        <v>1.552</v>
      </c>
      <c r="I203" s="180"/>
      <c r="J203" s="175"/>
      <c r="K203" s="175"/>
      <c r="L203" s="181"/>
      <c r="M203" s="182"/>
      <c r="N203" s="183"/>
      <c r="O203" s="183"/>
      <c r="P203" s="183"/>
      <c r="Q203" s="183"/>
      <c r="R203" s="183"/>
      <c r="S203" s="183"/>
      <c r="T203" s="184"/>
      <c r="AT203" s="185" t="s">
        <v>172</v>
      </c>
      <c r="AU203" s="185" t="s">
        <v>83</v>
      </c>
      <c r="AV203" s="12" t="s">
        <v>85</v>
      </c>
      <c r="AW203" s="12" t="s">
        <v>37</v>
      </c>
      <c r="AX203" s="12" t="s">
        <v>83</v>
      </c>
      <c r="AY203" s="185" t="s">
        <v>169</v>
      </c>
    </row>
    <row r="204" spans="1:65" s="2" customFormat="1" ht="44.25" customHeight="1">
      <c r="A204" s="32"/>
      <c r="B204" s="33"/>
      <c r="C204" s="206" t="s">
        <v>612</v>
      </c>
      <c r="D204" s="206" t="s">
        <v>190</v>
      </c>
      <c r="E204" s="207" t="s">
        <v>306</v>
      </c>
      <c r="F204" s="208" t="s">
        <v>307</v>
      </c>
      <c r="G204" s="209" t="s">
        <v>181</v>
      </c>
      <c r="H204" s="210">
        <v>1.7000000000000001E-2</v>
      </c>
      <c r="I204" s="211"/>
      <c r="J204" s="212">
        <f>ROUND(I204*H204,2)</f>
        <v>0</v>
      </c>
      <c r="K204" s="208" t="s">
        <v>167</v>
      </c>
      <c r="L204" s="37"/>
      <c r="M204" s="213" t="s">
        <v>35</v>
      </c>
      <c r="N204" s="214" t="s">
        <v>47</v>
      </c>
      <c r="O204" s="62"/>
      <c r="P204" s="170">
        <f>O204*H204</f>
        <v>0</v>
      </c>
      <c r="Q204" s="170">
        <v>0</v>
      </c>
      <c r="R204" s="170">
        <f>Q204*H204</f>
        <v>0</v>
      </c>
      <c r="S204" s="170">
        <v>0</v>
      </c>
      <c r="T204" s="171">
        <f>S204*H204</f>
        <v>0</v>
      </c>
      <c r="U204" s="32"/>
      <c r="V204" s="32"/>
      <c r="W204" s="32"/>
      <c r="X204" s="32"/>
      <c r="Y204" s="32"/>
      <c r="Z204" s="32"/>
      <c r="AA204" s="32"/>
      <c r="AB204" s="32"/>
      <c r="AC204" s="32"/>
      <c r="AD204" s="32"/>
      <c r="AE204" s="32"/>
      <c r="AR204" s="172" t="s">
        <v>237</v>
      </c>
      <c r="AT204" s="172" t="s">
        <v>190</v>
      </c>
      <c r="AU204" s="172" t="s">
        <v>83</v>
      </c>
      <c r="AY204" s="15" t="s">
        <v>169</v>
      </c>
      <c r="BE204" s="173">
        <f>IF(N204="základní",J204,0)</f>
        <v>0</v>
      </c>
      <c r="BF204" s="173">
        <f>IF(N204="snížená",J204,0)</f>
        <v>0</v>
      </c>
      <c r="BG204" s="173">
        <f>IF(N204="zákl. přenesená",J204,0)</f>
        <v>0</v>
      </c>
      <c r="BH204" s="173">
        <f>IF(N204="sníž. přenesená",J204,0)</f>
        <v>0</v>
      </c>
      <c r="BI204" s="173">
        <f>IF(N204="nulová",J204,0)</f>
        <v>0</v>
      </c>
      <c r="BJ204" s="15" t="s">
        <v>83</v>
      </c>
      <c r="BK204" s="173">
        <f>ROUND(I204*H204,2)</f>
        <v>0</v>
      </c>
      <c r="BL204" s="15" t="s">
        <v>237</v>
      </c>
      <c r="BM204" s="172" t="s">
        <v>308</v>
      </c>
    </row>
    <row r="205" spans="1:65" s="12" customFormat="1" ht="11.25">
      <c r="B205" s="174"/>
      <c r="C205" s="175"/>
      <c r="D205" s="176" t="s">
        <v>172</v>
      </c>
      <c r="E205" s="177" t="s">
        <v>35</v>
      </c>
      <c r="F205" s="178" t="s">
        <v>613</v>
      </c>
      <c r="G205" s="175"/>
      <c r="H205" s="179">
        <v>1.7000000000000001E-2</v>
      </c>
      <c r="I205" s="180"/>
      <c r="J205" s="175"/>
      <c r="K205" s="175"/>
      <c r="L205" s="181"/>
      <c r="M205" s="215"/>
      <c r="N205" s="216"/>
      <c r="O205" s="216"/>
      <c r="P205" s="216"/>
      <c r="Q205" s="216"/>
      <c r="R205" s="216"/>
      <c r="S205" s="216"/>
      <c r="T205" s="217"/>
      <c r="AT205" s="185" t="s">
        <v>172</v>
      </c>
      <c r="AU205" s="185" t="s">
        <v>83</v>
      </c>
      <c r="AV205" s="12" t="s">
        <v>85</v>
      </c>
      <c r="AW205" s="12" t="s">
        <v>37</v>
      </c>
      <c r="AX205" s="12" t="s">
        <v>83</v>
      </c>
      <c r="AY205" s="185" t="s">
        <v>169</v>
      </c>
    </row>
    <row r="206" spans="1:65" s="2" customFormat="1" ht="6.95" customHeight="1">
      <c r="A206" s="32"/>
      <c r="B206" s="45"/>
      <c r="C206" s="46"/>
      <c r="D206" s="46"/>
      <c r="E206" s="46"/>
      <c r="F206" s="46"/>
      <c r="G206" s="46"/>
      <c r="H206" s="46"/>
      <c r="I206" s="46"/>
      <c r="J206" s="46"/>
      <c r="K206" s="46"/>
      <c r="L206" s="37"/>
      <c r="M206" s="32"/>
      <c r="O206" s="32"/>
      <c r="P206" s="32"/>
      <c r="Q206" s="32"/>
      <c r="R206" s="32"/>
      <c r="S206" s="32"/>
      <c r="T206" s="32"/>
      <c r="U206" s="32"/>
      <c r="V206" s="32"/>
      <c r="W206" s="32"/>
      <c r="X206" s="32"/>
      <c r="Y206" s="32"/>
      <c r="Z206" s="32"/>
      <c r="AA206" s="32"/>
      <c r="AB206" s="32"/>
      <c r="AC206" s="32"/>
      <c r="AD206" s="32"/>
      <c r="AE206" s="32"/>
    </row>
  </sheetData>
  <sheetProtection algorithmName="SHA-512" hashValue="jAKXAurcds9TBXbxb8+Fb6ROZTZ2S9PawYy4IZocp7hm9VN9fTFdbtokxUCMTq3dIjUv7KiElzqIjllnwsVHxA==" saltValue="Bg/FZIZG85YxJfK8qivCaBxeI8R8+FQxp1JGzj4hZYiEJGzbZF0oYBezif6+exk2n0c5bhzRJVV2dAZIbOScYw==" spinCount="100000" sheet="1" objects="1" scenarios="1" formatColumns="0" formatRows="0" autoFilter="0"/>
  <autoFilter ref="C87:K20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5"/>
  <sheetViews>
    <sheetView showGridLines="0" topLeftCell="A72" workbookViewId="0">
      <selection activeCell="I92" sqref="I92"/>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0"/>
      <c r="M2" s="250"/>
      <c r="N2" s="250"/>
      <c r="O2" s="250"/>
      <c r="P2" s="250"/>
      <c r="Q2" s="250"/>
      <c r="R2" s="250"/>
      <c r="S2" s="250"/>
      <c r="T2" s="250"/>
      <c r="U2" s="250"/>
      <c r="V2" s="250"/>
      <c r="AT2" s="15" t="s">
        <v>114</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135</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26.25" hidden="1" customHeight="1">
      <c r="B7" s="18"/>
      <c r="E7" s="267" t="str">
        <f>'Rekapitulace stavby'!K6</f>
        <v>Oprava kolejí a výhybek v úseku Veselí nad Lužnicí - J. Hradec na trati Veselí nad Lužnicí - H. Cerekev</v>
      </c>
      <c r="F7" s="268"/>
      <c r="G7" s="268"/>
      <c r="H7" s="268"/>
      <c r="L7" s="18"/>
    </row>
    <row r="8" spans="1:46" s="1" customFormat="1" ht="12" hidden="1" customHeight="1">
      <c r="B8" s="18"/>
      <c r="D8" s="110" t="s">
        <v>136</v>
      </c>
      <c r="L8" s="18"/>
    </row>
    <row r="9" spans="1:46" s="2" customFormat="1" ht="16.5" hidden="1" customHeight="1">
      <c r="A9" s="32"/>
      <c r="B9" s="37"/>
      <c r="C9" s="32"/>
      <c r="D9" s="32"/>
      <c r="E9" s="267" t="s">
        <v>552</v>
      </c>
      <c r="F9" s="269"/>
      <c r="G9" s="269"/>
      <c r="H9" s="269"/>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138</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0" t="s">
        <v>614</v>
      </c>
      <c r="F11" s="269"/>
      <c r="G11" s="269"/>
      <c r="H11" s="269"/>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554</v>
      </c>
      <c r="G14" s="32"/>
      <c r="H14" s="32"/>
      <c r="I14" s="110" t="s">
        <v>24</v>
      </c>
      <c r="J14" s="112" t="str">
        <f>'Rekapitulace stavby'!AN8</f>
        <v>29. 4. 2021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141</v>
      </c>
      <c r="F17" s="32"/>
      <c r="G17" s="32"/>
      <c r="H17" s="32"/>
      <c r="I17" s="110" t="s">
        <v>30</v>
      </c>
      <c r="J17" s="101" t="s">
        <v>142</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1" t="str">
        <f>'Rekapitulace stavby'!E14</f>
        <v>Vyplň údaj</v>
      </c>
      <c r="F20" s="272"/>
      <c r="G20" s="272"/>
      <c r="H20" s="272"/>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3" t="s">
        <v>35</v>
      </c>
      <c r="F29" s="273"/>
      <c r="G29" s="273"/>
      <c r="H29" s="273"/>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ROUND(J85,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ROUND((SUM(BE85:BE94)),  2)</f>
        <v>0</v>
      </c>
      <c r="G35" s="32"/>
      <c r="H35" s="32"/>
      <c r="I35" s="122">
        <v>0.21</v>
      </c>
      <c r="J35" s="121">
        <f>ROUND(((SUM(BE85:BE94))*I35),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ROUND((SUM(BF85:BF94)),  2)</f>
        <v>0</v>
      </c>
      <c r="G36" s="32"/>
      <c r="H36" s="32"/>
      <c r="I36" s="122">
        <v>0.15</v>
      </c>
      <c r="J36" s="121">
        <f>ROUND(((SUM(BF85:BF94))*I36),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ROUND((SUM(BG85:BG94)),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ROUND((SUM(BH85:BH94)),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ROUND((SUM(BI85:BI94)),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143</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26.25" hidden="1" customHeight="1">
      <c r="A50" s="32"/>
      <c r="B50" s="33"/>
      <c r="C50" s="34"/>
      <c r="D50" s="34"/>
      <c r="E50" s="274" t="str">
        <f>E7</f>
        <v>Oprava kolejí a výhybek v úseku Veselí nad Lužnicí - J. Hradec na trati Veselí nad Lužnicí - H. Cerekev</v>
      </c>
      <c r="F50" s="275"/>
      <c r="G50" s="275"/>
      <c r="H50" s="275"/>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136</v>
      </c>
      <c r="D51" s="20"/>
      <c r="E51" s="20"/>
      <c r="F51" s="20"/>
      <c r="G51" s="20"/>
      <c r="H51" s="20"/>
      <c r="I51" s="20"/>
      <c r="J51" s="20"/>
      <c r="K51" s="20"/>
      <c r="L51" s="18"/>
    </row>
    <row r="52" spans="1:47" s="2" customFormat="1" ht="16.5" hidden="1" customHeight="1">
      <c r="A52" s="32"/>
      <c r="B52" s="33"/>
      <c r="C52" s="34"/>
      <c r="D52" s="34"/>
      <c r="E52" s="274" t="s">
        <v>552</v>
      </c>
      <c r="F52" s="276"/>
      <c r="G52" s="276"/>
      <c r="H52" s="276"/>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138</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28" t="str">
        <f>E11</f>
        <v>SO 04.2 - Materíál dodávaný zadavatelem - NEOCEŇOVAT!</v>
      </c>
      <c r="F54" s="276"/>
      <c r="G54" s="276"/>
      <c r="H54" s="276"/>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225 dle JŘ, TÚ K. Malíkov - Popelín</v>
      </c>
      <c r="G56" s="34"/>
      <c r="H56" s="34"/>
      <c r="I56" s="27" t="s">
        <v>24</v>
      </c>
      <c r="J56" s="57" t="str">
        <f>IF(J14="","",J14)</f>
        <v>29. 4. 2021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144</v>
      </c>
      <c r="D61" s="135"/>
      <c r="E61" s="135"/>
      <c r="F61" s="135"/>
      <c r="G61" s="135"/>
      <c r="H61" s="135"/>
      <c r="I61" s="135"/>
      <c r="J61" s="136" t="s">
        <v>145</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J85</f>
        <v>0</v>
      </c>
      <c r="K63" s="34"/>
      <c r="L63" s="111"/>
      <c r="S63" s="32"/>
      <c r="T63" s="32"/>
      <c r="U63" s="32"/>
      <c r="V63" s="32"/>
      <c r="W63" s="32"/>
      <c r="X63" s="32"/>
      <c r="Y63" s="32"/>
      <c r="Z63" s="32"/>
      <c r="AA63" s="32"/>
      <c r="AB63" s="32"/>
      <c r="AC63" s="32"/>
      <c r="AD63" s="32"/>
      <c r="AE63" s="32"/>
      <c r="AU63" s="15" t="s">
        <v>146</v>
      </c>
    </row>
    <row r="64" spans="1:47" s="2" customFormat="1" ht="21.75" hidden="1" customHeight="1">
      <c r="A64" s="32"/>
      <c r="B64" s="33"/>
      <c r="C64" s="34"/>
      <c r="D64" s="34"/>
      <c r="E64" s="34"/>
      <c r="F64" s="34"/>
      <c r="G64" s="34"/>
      <c r="H64" s="34"/>
      <c r="I64" s="34"/>
      <c r="J64" s="34"/>
      <c r="K64" s="34"/>
      <c r="L64" s="111"/>
      <c r="S64" s="32"/>
      <c r="T64" s="32"/>
      <c r="U64" s="32"/>
      <c r="V64" s="32"/>
      <c r="W64" s="32"/>
      <c r="X64" s="32"/>
      <c r="Y64" s="32"/>
      <c r="Z64" s="32"/>
      <c r="AA64" s="32"/>
      <c r="AB64" s="32"/>
      <c r="AC64" s="32"/>
      <c r="AD64" s="32"/>
      <c r="AE64" s="32"/>
    </row>
    <row r="65" spans="1:31" s="2" customFormat="1" ht="6.95" hidden="1" customHeight="1">
      <c r="A65" s="32"/>
      <c r="B65" s="45"/>
      <c r="C65" s="46"/>
      <c r="D65" s="46"/>
      <c r="E65" s="46"/>
      <c r="F65" s="46"/>
      <c r="G65" s="46"/>
      <c r="H65" s="46"/>
      <c r="I65" s="46"/>
      <c r="J65" s="46"/>
      <c r="K65" s="46"/>
      <c r="L65" s="111"/>
      <c r="S65" s="32"/>
      <c r="T65" s="32"/>
      <c r="U65" s="32"/>
      <c r="V65" s="32"/>
      <c r="W65" s="32"/>
      <c r="X65" s="32"/>
      <c r="Y65" s="32"/>
      <c r="Z65" s="32"/>
      <c r="AA65" s="32"/>
      <c r="AB65" s="32"/>
      <c r="AC65" s="32"/>
      <c r="AD65" s="32"/>
      <c r="AE65" s="32"/>
    </row>
    <row r="66" spans="1:31" ht="11.25" hidden="1"/>
    <row r="67" spans="1:31" ht="11.25" hidden="1"/>
    <row r="68" spans="1:31" ht="11.25" hidden="1"/>
    <row r="69" spans="1:31" s="2" customFormat="1" ht="6.95" customHeight="1">
      <c r="A69" s="32"/>
      <c r="B69" s="47"/>
      <c r="C69" s="48"/>
      <c r="D69" s="48"/>
      <c r="E69" s="48"/>
      <c r="F69" s="48"/>
      <c r="G69" s="48"/>
      <c r="H69" s="48"/>
      <c r="I69" s="48"/>
      <c r="J69" s="48"/>
      <c r="K69" s="48"/>
      <c r="L69" s="111"/>
      <c r="S69" s="32"/>
      <c r="T69" s="32"/>
      <c r="U69" s="32"/>
      <c r="V69" s="32"/>
      <c r="W69" s="32"/>
      <c r="X69" s="32"/>
      <c r="Y69" s="32"/>
      <c r="Z69" s="32"/>
      <c r="AA69" s="32"/>
      <c r="AB69" s="32"/>
      <c r="AC69" s="32"/>
      <c r="AD69" s="32"/>
      <c r="AE69" s="32"/>
    </row>
    <row r="70" spans="1:31" s="2" customFormat="1" ht="24.95" customHeight="1">
      <c r="A70" s="32"/>
      <c r="B70" s="33"/>
      <c r="C70" s="21" t="s">
        <v>150</v>
      </c>
      <c r="D70" s="34"/>
      <c r="E70" s="34"/>
      <c r="F70" s="34"/>
      <c r="G70" s="34"/>
      <c r="H70" s="34"/>
      <c r="I70" s="34"/>
      <c r="J70" s="34"/>
      <c r="K70" s="34"/>
      <c r="L70" s="111"/>
      <c r="S70" s="32"/>
      <c r="T70" s="32"/>
      <c r="U70" s="32"/>
      <c r="V70" s="32"/>
      <c r="W70" s="32"/>
      <c r="X70" s="32"/>
      <c r="Y70" s="32"/>
      <c r="Z70" s="32"/>
      <c r="AA70" s="32"/>
      <c r="AB70" s="32"/>
      <c r="AC70" s="32"/>
      <c r="AD70" s="32"/>
      <c r="AE70" s="32"/>
    </row>
    <row r="71" spans="1:31" s="2" customFormat="1" ht="6.95" customHeight="1">
      <c r="A71" s="32"/>
      <c r="B71" s="33"/>
      <c r="C71" s="34"/>
      <c r="D71" s="34"/>
      <c r="E71" s="34"/>
      <c r="F71" s="34"/>
      <c r="G71" s="34"/>
      <c r="H71" s="34"/>
      <c r="I71" s="34"/>
      <c r="J71" s="34"/>
      <c r="K71" s="34"/>
      <c r="L71" s="111"/>
      <c r="S71" s="32"/>
      <c r="T71" s="32"/>
      <c r="U71" s="32"/>
      <c r="V71" s="32"/>
      <c r="W71" s="32"/>
      <c r="X71" s="32"/>
      <c r="Y71" s="32"/>
      <c r="Z71" s="32"/>
      <c r="AA71" s="32"/>
      <c r="AB71" s="32"/>
      <c r="AC71" s="32"/>
      <c r="AD71" s="32"/>
      <c r="AE71" s="32"/>
    </row>
    <row r="72" spans="1:31" s="2" customFormat="1" ht="12" customHeight="1">
      <c r="A72" s="32"/>
      <c r="B72" s="33"/>
      <c r="C72" s="27" t="s">
        <v>16</v>
      </c>
      <c r="D72" s="34"/>
      <c r="E72" s="34"/>
      <c r="F72" s="34"/>
      <c r="G72" s="34"/>
      <c r="H72" s="34"/>
      <c r="I72" s="34"/>
      <c r="J72" s="34"/>
      <c r="K72" s="34"/>
      <c r="L72" s="111"/>
      <c r="S72" s="32"/>
      <c r="T72" s="32"/>
      <c r="U72" s="32"/>
      <c r="V72" s="32"/>
      <c r="W72" s="32"/>
      <c r="X72" s="32"/>
      <c r="Y72" s="32"/>
      <c r="Z72" s="32"/>
      <c r="AA72" s="32"/>
      <c r="AB72" s="32"/>
      <c r="AC72" s="32"/>
      <c r="AD72" s="32"/>
      <c r="AE72" s="32"/>
    </row>
    <row r="73" spans="1:31" s="2" customFormat="1" ht="26.25" customHeight="1">
      <c r="A73" s="32"/>
      <c r="B73" s="33"/>
      <c r="C73" s="34"/>
      <c r="D73" s="34"/>
      <c r="E73" s="274" t="str">
        <f>E7</f>
        <v>Oprava kolejí a výhybek v úseku Veselí nad Lužnicí - J. Hradec na trati Veselí nad Lužnicí - H. Cerekev</v>
      </c>
      <c r="F73" s="275"/>
      <c r="G73" s="275"/>
      <c r="H73" s="275"/>
      <c r="I73" s="34"/>
      <c r="J73" s="34"/>
      <c r="K73" s="34"/>
      <c r="L73" s="111"/>
      <c r="S73" s="32"/>
      <c r="T73" s="32"/>
      <c r="U73" s="32"/>
      <c r="V73" s="32"/>
      <c r="W73" s="32"/>
      <c r="X73" s="32"/>
      <c r="Y73" s="32"/>
      <c r="Z73" s="32"/>
      <c r="AA73" s="32"/>
      <c r="AB73" s="32"/>
      <c r="AC73" s="32"/>
      <c r="AD73" s="32"/>
      <c r="AE73" s="32"/>
    </row>
    <row r="74" spans="1:31" s="1" customFormat="1" ht="12" customHeight="1">
      <c r="B74" s="19"/>
      <c r="C74" s="27" t="s">
        <v>136</v>
      </c>
      <c r="D74" s="20"/>
      <c r="E74" s="20"/>
      <c r="F74" s="20"/>
      <c r="G74" s="20"/>
      <c r="H74" s="20"/>
      <c r="I74" s="20"/>
      <c r="J74" s="20"/>
      <c r="K74" s="20"/>
      <c r="L74" s="18"/>
    </row>
    <row r="75" spans="1:31" s="2" customFormat="1" ht="16.5" customHeight="1">
      <c r="A75" s="32"/>
      <c r="B75" s="33"/>
      <c r="C75" s="34"/>
      <c r="D75" s="34"/>
      <c r="E75" s="274" t="s">
        <v>552</v>
      </c>
      <c r="F75" s="276"/>
      <c r="G75" s="276"/>
      <c r="H75" s="276"/>
      <c r="I75" s="34"/>
      <c r="J75" s="34"/>
      <c r="K75" s="34"/>
      <c r="L75" s="111"/>
      <c r="S75" s="32"/>
      <c r="T75" s="32"/>
      <c r="U75" s="32"/>
      <c r="V75" s="32"/>
      <c r="W75" s="32"/>
      <c r="X75" s="32"/>
      <c r="Y75" s="32"/>
      <c r="Z75" s="32"/>
      <c r="AA75" s="32"/>
      <c r="AB75" s="32"/>
      <c r="AC75" s="32"/>
      <c r="AD75" s="32"/>
      <c r="AE75" s="32"/>
    </row>
    <row r="76" spans="1:31" s="2" customFormat="1" ht="12" customHeight="1">
      <c r="A76" s="32"/>
      <c r="B76" s="33"/>
      <c r="C76" s="27" t="s">
        <v>138</v>
      </c>
      <c r="D76" s="34"/>
      <c r="E76" s="34"/>
      <c r="F76" s="34"/>
      <c r="G76" s="34"/>
      <c r="H76" s="34"/>
      <c r="I76" s="34"/>
      <c r="J76" s="34"/>
      <c r="K76" s="34"/>
      <c r="L76" s="111"/>
      <c r="S76" s="32"/>
      <c r="T76" s="32"/>
      <c r="U76" s="32"/>
      <c r="V76" s="32"/>
      <c r="W76" s="32"/>
      <c r="X76" s="32"/>
      <c r="Y76" s="32"/>
      <c r="Z76" s="32"/>
      <c r="AA76" s="32"/>
      <c r="AB76" s="32"/>
      <c r="AC76" s="32"/>
      <c r="AD76" s="32"/>
      <c r="AE76" s="32"/>
    </row>
    <row r="77" spans="1:31" s="2" customFormat="1" ht="16.5" customHeight="1">
      <c r="A77" s="32"/>
      <c r="B77" s="33"/>
      <c r="C77" s="34"/>
      <c r="D77" s="34"/>
      <c r="E77" s="228" t="str">
        <f>E11</f>
        <v>SO 04.2 - Materíál dodávaný zadavatelem - NEOCEŇOVAT!</v>
      </c>
      <c r="F77" s="276"/>
      <c r="G77" s="276"/>
      <c r="H77" s="276"/>
      <c r="I77" s="34"/>
      <c r="J77" s="34"/>
      <c r="K77" s="34"/>
      <c r="L77" s="111"/>
      <c r="S77" s="32"/>
      <c r="T77" s="32"/>
      <c r="U77" s="32"/>
      <c r="V77" s="32"/>
      <c r="W77" s="32"/>
      <c r="X77" s="32"/>
      <c r="Y77" s="32"/>
      <c r="Z77" s="32"/>
      <c r="AA77" s="32"/>
      <c r="AB77" s="32"/>
      <c r="AC77" s="32"/>
      <c r="AD77" s="32"/>
      <c r="AE77" s="32"/>
    </row>
    <row r="78" spans="1:31" s="2" customFormat="1" ht="6.95" customHeight="1">
      <c r="A78" s="32"/>
      <c r="B78" s="33"/>
      <c r="C78" s="34"/>
      <c r="D78" s="34"/>
      <c r="E78" s="34"/>
      <c r="F78" s="34"/>
      <c r="G78" s="34"/>
      <c r="H78" s="34"/>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22</v>
      </c>
      <c r="D79" s="34"/>
      <c r="E79" s="34"/>
      <c r="F79" s="25" t="str">
        <f>F14</f>
        <v>trať 225 dle JŘ, TÚ K. Malíkov - Popelín</v>
      </c>
      <c r="G79" s="34"/>
      <c r="H79" s="34"/>
      <c r="I79" s="27" t="s">
        <v>24</v>
      </c>
      <c r="J79" s="57" t="str">
        <f>IF(J14="","",J14)</f>
        <v>29. 4. 2021</v>
      </c>
      <c r="K79" s="34"/>
      <c r="L79" s="111"/>
      <c r="S79" s="32"/>
      <c r="T79" s="32"/>
      <c r="U79" s="32"/>
      <c r="V79" s="32"/>
      <c r="W79" s="32"/>
      <c r="X79" s="32"/>
      <c r="Y79" s="32"/>
      <c r="Z79" s="32"/>
      <c r="AA79" s="32"/>
      <c r="AB79" s="32"/>
      <c r="AC79" s="32"/>
      <c r="AD79" s="32"/>
      <c r="AE79" s="32"/>
    </row>
    <row r="80" spans="1:31" s="2" customFormat="1" ht="6.95" customHeight="1">
      <c r="A80" s="32"/>
      <c r="B80" s="33"/>
      <c r="C80" s="34"/>
      <c r="D80" s="34"/>
      <c r="E80" s="34"/>
      <c r="F80" s="34"/>
      <c r="G80" s="34"/>
      <c r="H80" s="34"/>
      <c r="I80" s="34"/>
      <c r="J80" s="34"/>
      <c r="K80" s="34"/>
      <c r="L80" s="111"/>
      <c r="S80" s="32"/>
      <c r="T80" s="32"/>
      <c r="U80" s="32"/>
      <c r="V80" s="32"/>
      <c r="W80" s="32"/>
      <c r="X80" s="32"/>
      <c r="Y80" s="32"/>
      <c r="Z80" s="32"/>
      <c r="AA80" s="32"/>
      <c r="AB80" s="32"/>
      <c r="AC80" s="32"/>
      <c r="AD80" s="32"/>
      <c r="AE80" s="32"/>
    </row>
    <row r="81" spans="1:65" s="2" customFormat="1" ht="15.2" customHeight="1">
      <c r="A81" s="32"/>
      <c r="B81" s="33"/>
      <c r="C81" s="27" t="s">
        <v>26</v>
      </c>
      <c r="D81" s="34"/>
      <c r="E81" s="34"/>
      <c r="F81" s="25" t="str">
        <f>E17</f>
        <v xml:space="preserve">Správa železnic, s. o., OŘ Plzeň </v>
      </c>
      <c r="G81" s="34"/>
      <c r="H81" s="34"/>
      <c r="I81" s="27" t="s">
        <v>34</v>
      </c>
      <c r="J81" s="30" t="str">
        <f>E23</f>
        <v xml:space="preserve"> </v>
      </c>
      <c r="K81" s="34"/>
      <c r="L81" s="111"/>
      <c r="S81" s="32"/>
      <c r="T81" s="32"/>
      <c r="U81" s="32"/>
      <c r="V81" s="32"/>
      <c r="W81" s="32"/>
      <c r="X81" s="32"/>
      <c r="Y81" s="32"/>
      <c r="Z81" s="32"/>
      <c r="AA81" s="32"/>
      <c r="AB81" s="32"/>
      <c r="AC81" s="32"/>
      <c r="AD81" s="32"/>
      <c r="AE81" s="32"/>
    </row>
    <row r="82" spans="1:65" s="2" customFormat="1" ht="15.2" customHeight="1">
      <c r="A82" s="32"/>
      <c r="B82" s="33"/>
      <c r="C82" s="27" t="s">
        <v>32</v>
      </c>
      <c r="D82" s="34"/>
      <c r="E82" s="34"/>
      <c r="F82" s="25" t="str">
        <f>IF(E20="","",E20)</f>
        <v>Vyplň údaj</v>
      </c>
      <c r="G82" s="34"/>
      <c r="H82" s="34"/>
      <c r="I82" s="27" t="s">
        <v>38</v>
      </c>
      <c r="J82" s="30" t="str">
        <f>E26</f>
        <v>Libor Brabenec</v>
      </c>
      <c r="K82" s="34"/>
      <c r="L82" s="111"/>
      <c r="S82" s="32"/>
      <c r="T82" s="32"/>
      <c r="U82" s="32"/>
      <c r="V82" s="32"/>
      <c r="W82" s="32"/>
      <c r="X82" s="32"/>
      <c r="Y82" s="32"/>
      <c r="Z82" s="32"/>
      <c r="AA82" s="32"/>
      <c r="AB82" s="32"/>
      <c r="AC82" s="32"/>
      <c r="AD82" s="32"/>
      <c r="AE82" s="32"/>
    </row>
    <row r="83" spans="1:65" s="2" customFormat="1" ht="10.3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11" customFormat="1" ht="29.25" customHeight="1">
      <c r="A84" s="149"/>
      <c r="B84" s="150"/>
      <c r="C84" s="151" t="s">
        <v>151</v>
      </c>
      <c r="D84" s="152" t="s">
        <v>61</v>
      </c>
      <c r="E84" s="152" t="s">
        <v>57</v>
      </c>
      <c r="F84" s="152" t="s">
        <v>58</v>
      </c>
      <c r="G84" s="152" t="s">
        <v>152</v>
      </c>
      <c r="H84" s="152" t="s">
        <v>153</v>
      </c>
      <c r="I84" s="152" t="s">
        <v>154</v>
      </c>
      <c r="J84" s="152" t="s">
        <v>145</v>
      </c>
      <c r="K84" s="153" t="s">
        <v>155</v>
      </c>
      <c r="L84" s="154"/>
      <c r="M84" s="66" t="s">
        <v>35</v>
      </c>
      <c r="N84" s="67" t="s">
        <v>46</v>
      </c>
      <c r="O84" s="67" t="s">
        <v>156</v>
      </c>
      <c r="P84" s="67" t="s">
        <v>157</v>
      </c>
      <c r="Q84" s="67" t="s">
        <v>158</v>
      </c>
      <c r="R84" s="67" t="s">
        <v>159</v>
      </c>
      <c r="S84" s="67" t="s">
        <v>160</v>
      </c>
      <c r="T84" s="68" t="s">
        <v>161</v>
      </c>
      <c r="U84" s="149"/>
      <c r="V84" s="149"/>
      <c r="W84" s="149"/>
      <c r="X84" s="149"/>
      <c r="Y84" s="149"/>
      <c r="Z84" s="149"/>
      <c r="AA84" s="149"/>
      <c r="AB84" s="149"/>
      <c r="AC84" s="149"/>
      <c r="AD84" s="149"/>
      <c r="AE84" s="149"/>
    </row>
    <row r="85" spans="1:65" s="2" customFormat="1" ht="22.9" customHeight="1">
      <c r="A85" s="32"/>
      <c r="B85" s="33"/>
      <c r="C85" s="73" t="s">
        <v>162</v>
      </c>
      <c r="D85" s="34"/>
      <c r="E85" s="34"/>
      <c r="F85" s="34"/>
      <c r="G85" s="34"/>
      <c r="H85" s="34"/>
      <c r="I85" s="34"/>
      <c r="J85" s="155">
        <f>BK85</f>
        <v>0</v>
      </c>
      <c r="K85" s="34"/>
      <c r="L85" s="37"/>
      <c r="M85" s="69"/>
      <c r="N85" s="156"/>
      <c r="O85" s="70"/>
      <c r="P85" s="157">
        <f>SUM(P86:P94)</f>
        <v>0</v>
      </c>
      <c r="Q85" s="70"/>
      <c r="R85" s="157">
        <f>SUM(R86:R94)</f>
        <v>6.7895000000000003</v>
      </c>
      <c r="S85" s="70"/>
      <c r="T85" s="158">
        <f>SUM(T86:T94)</f>
        <v>0</v>
      </c>
      <c r="U85" s="32"/>
      <c r="V85" s="32"/>
      <c r="W85" s="32"/>
      <c r="X85" s="32"/>
      <c r="Y85" s="32"/>
      <c r="Z85" s="32"/>
      <c r="AA85" s="32"/>
      <c r="AB85" s="32"/>
      <c r="AC85" s="32"/>
      <c r="AD85" s="32"/>
      <c r="AE85" s="32"/>
      <c r="AT85" s="15" t="s">
        <v>75</v>
      </c>
      <c r="AU85" s="15" t="s">
        <v>146</v>
      </c>
      <c r="BK85" s="159">
        <f>SUM(BK86:BK94)</f>
        <v>0</v>
      </c>
    </row>
    <row r="86" spans="1:65" s="2" customFormat="1" ht="16.5" customHeight="1">
      <c r="A86" s="32"/>
      <c r="B86" s="33"/>
      <c r="C86" s="160" t="s">
        <v>83</v>
      </c>
      <c r="D86" s="160" t="s">
        <v>163</v>
      </c>
      <c r="E86" s="161" t="s">
        <v>615</v>
      </c>
      <c r="F86" s="162" t="s">
        <v>616</v>
      </c>
      <c r="G86" s="163" t="s">
        <v>166</v>
      </c>
      <c r="H86" s="164">
        <v>2</v>
      </c>
      <c r="I86" s="277">
        <v>0</v>
      </c>
      <c r="J86" s="166">
        <f>ROUND(I86*H86,2)</f>
        <v>0</v>
      </c>
      <c r="K86" s="162" t="s">
        <v>167</v>
      </c>
      <c r="L86" s="167"/>
      <c r="M86" s="168" t="s">
        <v>35</v>
      </c>
      <c r="N86" s="169" t="s">
        <v>47</v>
      </c>
      <c r="O86" s="62"/>
      <c r="P86" s="170">
        <f>O86*H86</f>
        <v>0</v>
      </c>
      <c r="Q86" s="170">
        <v>1.23475</v>
      </c>
      <c r="R86" s="170">
        <f>Q86*H86</f>
        <v>2.4695</v>
      </c>
      <c r="S86" s="170">
        <v>0</v>
      </c>
      <c r="T86" s="171">
        <f>S86*H86</f>
        <v>0</v>
      </c>
      <c r="U86" s="32"/>
      <c r="V86" s="32"/>
      <c r="W86" s="32"/>
      <c r="X86" s="32"/>
      <c r="Y86" s="32"/>
      <c r="Z86" s="32"/>
      <c r="AA86" s="32"/>
      <c r="AB86" s="32"/>
      <c r="AC86" s="32"/>
      <c r="AD86" s="32"/>
      <c r="AE86" s="32"/>
      <c r="AR86" s="172" t="s">
        <v>168</v>
      </c>
      <c r="AT86" s="172" t="s">
        <v>163</v>
      </c>
      <c r="AU86" s="172" t="s">
        <v>76</v>
      </c>
      <c r="AY86" s="15" t="s">
        <v>169</v>
      </c>
      <c r="BE86" s="173">
        <f>IF(N86="základní",J86,0)</f>
        <v>0</v>
      </c>
      <c r="BF86" s="173">
        <f>IF(N86="snížená",J86,0)</f>
        <v>0</v>
      </c>
      <c r="BG86" s="173">
        <f>IF(N86="zákl. přenesená",J86,0)</f>
        <v>0</v>
      </c>
      <c r="BH86" s="173">
        <f>IF(N86="sníž. přenesená",J86,0)</f>
        <v>0</v>
      </c>
      <c r="BI86" s="173">
        <f>IF(N86="nulová",J86,0)</f>
        <v>0</v>
      </c>
      <c r="BJ86" s="15" t="s">
        <v>83</v>
      </c>
      <c r="BK86" s="173">
        <f>ROUND(I86*H86,2)</f>
        <v>0</v>
      </c>
      <c r="BL86" s="15" t="s">
        <v>170</v>
      </c>
      <c r="BM86" s="172" t="s">
        <v>617</v>
      </c>
    </row>
    <row r="87" spans="1:65" s="2" customFormat="1" ht="58.5">
      <c r="A87" s="32"/>
      <c r="B87" s="33"/>
      <c r="C87" s="34"/>
      <c r="D87" s="176" t="s">
        <v>183</v>
      </c>
      <c r="E87" s="34"/>
      <c r="F87" s="186" t="s">
        <v>618</v>
      </c>
      <c r="G87" s="34"/>
      <c r="H87" s="34"/>
      <c r="I87" s="187"/>
      <c r="J87" s="34"/>
      <c r="K87" s="34"/>
      <c r="L87" s="37"/>
      <c r="M87" s="188"/>
      <c r="N87" s="189"/>
      <c r="O87" s="62"/>
      <c r="P87" s="62"/>
      <c r="Q87" s="62"/>
      <c r="R87" s="62"/>
      <c r="S87" s="62"/>
      <c r="T87" s="63"/>
      <c r="U87" s="32"/>
      <c r="V87" s="32"/>
      <c r="W87" s="32"/>
      <c r="X87" s="32"/>
      <c r="Y87" s="32"/>
      <c r="Z87" s="32"/>
      <c r="AA87" s="32"/>
      <c r="AB87" s="32"/>
      <c r="AC87" s="32"/>
      <c r="AD87" s="32"/>
      <c r="AE87" s="32"/>
      <c r="AT87" s="15" t="s">
        <v>183</v>
      </c>
      <c r="AU87" s="15" t="s">
        <v>76</v>
      </c>
    </row>
    <row r="88" spans="1:65" s="12" customFormat="1" ht="11.25">
      <c r="B88" s="174"/>
      <c r="C88" s="175"/>
      <c r="D88" s="176" t="s">
        <v>172</v>
      </c>
      <c r="E88" s="177" t="s">
        <v>35</v>
      </c>
      <c r="F88" s="178" t="s">
        <v>345</v>
      </c>
      <c r="G88" s="175"/>
      <c r="H88" s="179">
        <v>2</v>
      </c>
      <c r="I88" s="180"/>
      <c r="J88" s="175"/>
      <c r="K88" s="175"/>
      <c r="L88" s="181"/>
      <c r="M88" s="182"/>
      <c r="N88" s="183"/>
      <c r="O88" s="183"/>
      <c r="P88" s="183"/>
      <c r="Q88" s="183"/>
      <c r="R88" s="183"/>
      <c r="S88" s="183"/>
      <c r="T88" s="184"/>
      <c r="AT88" s="185" t="s">
        <v>172</v>
      </c>
      <c r="AU88" s="185" t="s">
        <v>76</v>
      </c>
      <c r="AV88" s="12" t="s">
        <v>85</v>
      </c>
      <c r="AW88" s="12" t="s">
        <v>37</v>
      </c>
      <c r="AX88" s="12" t="s">
        <v>83</v>
      </c>
      <c r="AY88" s="185" t="s">
        <v>169</v>
      </c>
    </row>
    <row r="89" spans="1:65" s="2" customFormat="1" ht="16.5" customHeight="1">
      <c r="A89" s="32"/>
      <c r="B89" s="33"/>
      <c r="C89" s="160" t="s">
        <v>85</v>
      </c>
      <c r="D89" s="160" t="s">
        <v>163</v>
      </c>
      <c r="E89" s="161" t="s">
        <v>503</v>
      </c>
      <c r="F89" s="162" t="s">
        <v>504</v>
      </c>
      <c r="G89" s="163" t="s">
        <v>166</v>
      </c>
      <c r="H89" s="164">
        <v>16</v>
      </c>
      <c r="I89" s="277">
        <v>0</v>
      </c>
      <c r="J89" s="166">
        <f>ROUND(I89*H89,2)</f>
        <v>0</v>
      </c>
      <c r="K89" s="162" t="s">
        <v>167</v>
      </c>
      <c r="L89" s="167"/>
      <c r="M89" s="168" t="s">
        <v>35</v>
      </c>
      <c r="N89" s="169" t="s">
        <v>47</v>
      </c>
      <c r="O89" s="62"/>
      <c r="P89" s="170">
        <f>O89*H89</f>
        <v>0</v>
      </c>
      <c r="Q89" s="170">
        <v>0.27</v>
      </c>
      <c r="R89" s="170">
        <f>Q89*H89</f>
        <v>4.32</v>
      </c>
      <c r="S89" s="170">
        <v>0</v>
      </c>
      <c r="T89" s="171">
        <f>S89*H89</f>
        <v>0</v>
      </c>
      <c r="U89" s="32"/>
      <c r="V89" s="32"/>
      <c r="W89" s="32"/>
      <c r="X89" s="32"/>
      <c r="Y89" s="32"/>
      <c r="Z89" s="32"/>
      <c r="AA89" s="32"/>
      <c r="AB89" s="32"/>
      <c r="AC89" s="32"/>
      <c r="AD89" s="32"/>
      <c r="AE89" s="32"/>
      <c r="AR89" s="172" t="s">
        <v>168</v>
      </c>
      <c r="AT89" s="172" t="s">
        <v>163</v>
      </c>
      <c r="AU89" s="172" t="s">
        <v>76</v>
      </c>
      <c r="AY89" s="15" t="s">
        <v>169</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170</v>
      </c>
      <c r="BM89" s="172" t="s">
        <v>505</v>
      </c>
    </row>
    <row r="90" spans="1:65" s="2" customFormat="1" ht="97.5">
      <c r="A90" s="32"/>
      <c r="B90" s="33"/>
      <c r="C90" s="34"/>
      <c r="D90" s="176" t="s">
        <v>183</v>
      </c>
      <c r="E90" s="34"/>
      <c r="F90" s="186" t="s">
        <v>619</v>
      </c>
      <c r="G90" s="34"/>
      <c r="H90" s="34"/>
      <c r="I90" s="187"/>
      <c r="J90" s="34"/>
      <c r="K90" s="34"/>
      <c r="L90" s="37"/>
      <c r="M90" s="188"/>
      <c r="N90" s="189"/>
      <c r="O90" s="62"/>
      <c r="P90" s="62"/>
      <c r="Q90" s="62"/>
      <c r="R90" s="62"/>
      <c r="S90" s="62"/>
      <c r="T90" s="63"/>
      <c r="U90" s="32"/>
      <c r="V90" s="32"/>
      <c r="W90" s="32"/>
      <c r="X90" s="32"/>
      <c r="Y90" s="32"/>
      <c r="Z90" s="32"/>
      <c r="AA90" s="32"/>
      <c r="AB90" s="32"/>
      <c r="AC90" s="32"/>
      <c r="AD90" s="32"/>
      <c r="AE90" s="32"/>
      <c r="AT90" s="15" t="s">
        <v>183</v>
      </c>
      <c r="AU90" s="15" t="s">
        <v>76</v>
      </c>
    </row>
    <row r="91" spans="1:65" s="12" customFormat="1" ht="11.25">
      <c r="B91" s="174"/>
      <c r="C91" s="175"/>
      <c r="D91" s="176" t="s">
        <v>172</v>
      </c>
      <c r="E91" s="177" t="s">
        <v>35</v>
      </c>
      <c r="F91" s="178" t="s">
        <v>315</v>
      </c>
      <c r="G91" s="175"/>
      <c r="H91" s="179">
        <v>16</v>
      </c>
      <c r="I91" s="180"/>
      <c r="J91" s="175"/>
      <c r="K91" s="175"/>
      <c r="L91" s="181"/>
      <c r="M91" s="182"/>
      <c r="N91" s="183"/>
      <c r="O91" s="183"/>
      <c r="P91" s="183"/>
      <c r="Q91" s="183"/>
      <c r="R91" s="183"/>
      <c r="S91" s="183"/>
      <c r="T91" s="184"/>
      <c r="AT91" s="185" t="s">
        <v>172</v>
      </c>
      <c r="AU91" s="185" t="s">
        <v>76</v>
      </c>
      <c r="AV91" s="12" t="s">
        <v>85</v>
      </c>
      <c r="AW91" s="12" t="s">
        <v>37</v>
      </c>
      <c r="AX91" s="12" t="s">
        <v>83</v>
      </c>
      <c r="AY91" s="185" t="s">
        <v>169</v>
      </c>
    </row>
    <row r="92" spans="1:65" s="2" customFormat="1" ht="16.5" customHeight="1">
      <c r="A92" s="32"/>
      <c r="B92" s="33"/>
      <c r="C92" s="160" t="s">
        <v>178</v>
      </c>
      <c r="D92" s="160" t="s">
        <v>163</v>
      </c>
      <c r="E92" s="161" t="s">
        <v>507</v>
      </c>
      <c r="F92" s="162" t="s">
        <v>508</v>
      </c>
      <c r="G92" s="163" t="s">
        <v>193</v>
      </c>
      <c r="H92" s="164">
        <v>7.2</v>
      </c>
      <c r="I92" s="277">
        <v>0</v>
      </c>
      <c r="J92" s="166">
        <f>ROUND(I92*H92,2)</f>
        <v>0</v>
      </c>
      <c r="K92" s="162" t="s">
        <v>35</v>
      </c>
      <c r="L92" s="167"/>
      <c r="M92" s="168" t="s">
        <v>35</v>
      </c>
      <c r="N92" s="169" t="s">
        <v>47</v>
      </c>
      <c r="O92" s="62"/>
      <c r="P92" s="170">
        <f>O92*H92</f>
        <v>0</v>
      </c>
      <c r="Q92" s="170">
        <v>0</v>
      </c>
      <c r="R92" s="170">
        <f>Q92*H92</f>
        <v>0</v>
      </c>
      <c r="S92" s="170">
        <v>0</v>
      </c>
      <c r="T92" s="171">
        <f>S92*H92</f>
        <v>0</v>
      </c>
      <c r="U92" s="32"/>
      <c r="V92" s="32"/>
      <c r="W92" s="32"/>
      <c r="X92" s="32"/>
      <c r="Y92" s="32"/>
      <c r="Z92" s="32"/>
      <c r="AA92" s="32"/>
      <c r="AB92" s="32"/>
      <c r="AC92" s="32"/>
      <c r="AD92" s="32"/>
      <c r="AE92" s="32"/>
      <c r="AR92" s="172" t="s">
        <v>168</v>
      </c>
      <c r="AT92" s="172" t="s">
        <v>163</v>
      </c>
      <c r="AU92" s="172" t="s">
        <v>76</v>
      </c>
      <c r="AY92" s="15" t="s">
        <v>169</v>
      </c>
      <c r="BE92" s="173">
        <f>IF(N92="základní",J92,0)</f>
        <v>0</v>
      </c>
      <c r="BF92" s="173">
        <f>IF(N92="snížená",J92,0)</f>
        <v>0</v>
      </c>
      <c r="BG92" s="173">
        <f>IF(N92="zákl. přenesená",J92,0)</f>
        <v>0</v>
      </c>
      <c r="BH92" s="173">
        <f>IF(N92="sníž. přenesená",J92,0)</f>
        <v>0</v>
      </c>
      <c r="BI92" s="173">
        <f>IF(N92="nulová",J92,0)</f>
        <v>0</v>
      </c>
      <c r="BJ92" s="15" t="s">
        <v>83</v>
      </c>
      <c r="BK92" s="173">
        <f>ROUND(I92*H92,2)</f>
        <v>0</v>
      </c>
      <c r="BL92" s="15" t="s">
        <v>170</v>
      </c>
      <c r="BM92" s="172" t="s">
        <v>509</v>
      </c>
    </row>
    <row r="93" spans="1:65" s="2" customFormat="1" ht="126.75">
      <c r="A93" s="32"/>
      <c r="B93" s="33"/>
      <c r="C93" s="34"/>
      <c r="D93" s="176" t="s">
        <v>183</v>
      </c>
      <c r="E93" s="34"/>
      <c r="F93" s="186" t="s">
        <v>620</v>
      </c>
      <c r="G93" s="34"/>
      <c r="H93" s="34"/>
      <c r="I93" s="187"/>
      <c r="J93" s="34"/>
      <c r="K93" s="34"/>
      <c r="L93" s="37"/>
      <c r="M93" s="188"/>
      <c r="N93" s="189"/>
      <c r="O93" s="62"/>
      <c r="P93" s="62"/>
      <c r="Q93" s="62"/>
      <c r="R93" s="62"/>
      <c r="S93" s="62"/>
      <c r="T93" s="63"/>
      <c r="U93" s="32"/>
      <c r="V93" s="32"/>
      <c r="W93" s="32"/>
      <c r="X93" s="32"/>
      <c r="Y93" s="32"/>
      <c r="Z93" s="32"/>
      <c r="AA93" s="32"/>
      <c r="AB93" s="32"/>
      <c r="AC93" s="32"/>
      <c r="AD93" s="32"/>
      <c r="AE93" s="32"/>
      <c r="AT93" s="15" t="s">
        <v>183</v>
      </c>
      <c r="AU93" s="15" t="s">
        <v>76</v>
      </c>
    </row>
    <row r="94" spans="1:65" s="12" customFormat="1" ht="11.25">
      <c r="B94" s="174"/>
      <c r="C94" s="175"/>
      <c r="D94" s="176" t="s">
        <v>172</v>
      </c>
      <c r="E94" s="177" t="s">
        <v>35</v>
      </c>
      <c r="F94" s="178" t="s">
        <v>390</v>
      </c>
      <c r="G94" s="175"/>
      <c r="H94" s="179">
        <v>7.2</v>
      </c>
      <c r="I94" s="180"/>
      <c r="J94" s="175"/>
      <c r="K94" s="175"/>
      <c r="L94" s="181"/>
      <c r="M94" s="215"/>
      <c r="N94" s="216"/>
      <c r="O94" s="216"/>
      <c r="P94" s="216"/>
      <c r="Q94" s="216"/>
      <c r="R94" s="216"/>
      <c r="S94" s="216"/>
      <c r="T94" s="217"/>
      <c r="AT94" s="185" t="s">
        <v>172</v>
      </c>
      <c r="AU94" s="185" t="s">
        <v>76</v>
      </c>
      <c r="AV94" s="12" t="s">
        <v>85</v>
      </c>
      <c r="AW94" s="12" t="s">
        <v>37</v>
      </c>
      <c r="AX94" s="12" t="s">
        <v>83</v>
      </c>
      <c r="AY94" s="185" t="s">
        <v>169</v>
      </c>
    </row>
    <row r="95" spans="1:65" s="2" customFormat="1" ht="6.95" customHeight="1">
      <c r="A95" s="32"/>
      <c r="B95" s="45"/>
      <c r="C95" s="46"/>
      <c r="D95" s="46"/>
      <c r="E95" s="46"/>
      <c r="F95" s="46"/>
      <c r="G95" s="46"/>
      <c r="H95" s="46"/>
      <c r="I95" s="46"/>
      <c r="J95" s="46"/>
      <c r="K95" s="46"/>
      <c r="L95" s="37"/>
      <c r="M95" s="32"/>
      <c r="O95" s="32"/>
      <c r="P95" s="32"/>
      <c r="Q95" s="32"/>
      <c r="R95" s="32"/>
      <c r="S95" s="32"/>
      <c r="T95" s="32"/>
      <c r="U95" s="32"/>
      <c r="V95" s="32"/>
      <c r="W95" s="32"/>
      <c r="X95" s="32"/>
      <c r="Y95" s="32"/>
      <c r="Z95" s="32"/>
      <c r="AA95" s="32"/>
      <c r="AB95" s="32"/>
      <c r="AC95" s="32"/>
      <c r="AD95" s="32"/>
      <c r="AE95" s="32"/>
    </row>
  </sheetData>
  <sheetProtection algorithmName="SHA-512" hashValue="gvUX3n1VlZh5gYrUDcf2qZUhoB/d2xtvQwtABW/2L1kZJYiQKHx4aqOhuqc/Y268Ca0mnXtrm17x+SlzxyDyrw==" saltValue="R3quTY5bLUnGGgXnI56VmMGJ3DLae32LJkawIh6A/f0Fl+GiaOvFnkM2LHU5VcpEeJg/x4avvaepcyGpDNNu2w==" spinCount="100000" sheet="1" objects="1" scenarios="1" formatColumns="0" formatRows="0" autoFilter="0"/>
  <autoFilter ref="C84:K94"/>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15</vt:i4>
      </vt:variant>
      <vt:variant>
        <vt:lpstr>Pojmenované oblasti</vt:lpstr>
      </vt:variant>
      <vt:variant>
        <vt:i4>30</vt:i4>
      </vt:variant>
    </vt:vector>
  </HeadingPairs>
  <TitlesOfParts>
    <vt:vector size="45" baseType="lpstr">
      <vt:lpstr>Rekapitulace stavby</vt:lpstr>
      <vt:lpstr>SO 01.1 - Železniční svršek</vt:lpstr>
      <vt:lpstr>SO 01.2 - Materíál dodáva...</vt:lpstr>
      <vt:lpstr>SO 02.1 - Železniční svršek</vt:lpstr>
      <vt:lpstr>SO 02.2 - Materíál dodáva...</vt:lpstr>
      <vt:lpstr>SO 03.1 - Železniční svršek</vt:lpstr>
      <vt:lpstr>SO 03.2 - Materíál dodáva...</vt:lpstr>
      <vt:lpstr>SO 04.1 - Železniční svršek</vt:lpstr>
      <vt:lpstr>SO 04.2 - Materíál dodáva...</vt:lpstr>
      <vt:lpstr>SO 05.1 - Železniční svršek</vt:lpstr>
      <vt:lpstr>SO 05.2 - Materíál dodáva...</vt:lpstr>
      <vt:lpstr>SO 06.1 - Železniční svršek</vt:lpstr>
      <vt:lpstr>SO 06.2 - Materíál dodáva...</vt:lpstr>
      <vt:lpstr>SO 06.3 - Železniční svrš...</vt:lpstr>
      <vt:lpstr>VON - Vedlejší a ostatní ...</vt:lpstr>
      <vt:lpstr>'Rekapitulace stavby'!Názvy_tisku</vt:lpstr>
      <vt:lpstr>'SO 01.1 - Železniční svršek'!Názvy_tisku</vt:lpstr>
      <vt:lpstr>'SO 01.2 - Materíál dodáva...'!Názvy_tisku</vt:lpstr>
      <vt:lpstr>'SO 02.1 - Železniční svršek'!Názvy_tisku</vt:lpstr>
      <vt:lpstr>'SO 02.2 - Materíál dodáva...'!Názvy_tisku</vt:lpstr>
      <vt:lpstr>'SO 03.1 - Železniční svršek'!Názvy_tisku</vt:lpstr>
      <vt:lpstr>'SO 03.2 - Materíál dodáva...'!Názvy_tisku</vt:lpstr>
      <vt:lpstr>'SO 04.1 - Železniční svršek'!Názvy_tisku</vt:lpstr>
      <vt:lpstr>'SO 04.2 - Materíál dodáva...'!Názvy_tisku</vt:lpstr>
      <vt:lpstr>'SO 05.1 - Železniční svršek'!Názvy_tisku</vt:lpstr>
      <vt:lpstr>'SO 05.2 - Materíál dodáva...'!Názvy_tisku</vt:lpstr>
      <vt:lpstr>'SO 06.1 - Železniční svršek'!Názvy_tisku</vt:lpstr>
      <vt:lpstr>'SO 06.2 - Materíál dodáva...'!Názvy_tisku</vt:lpstr>
      <vt:lpstr>'SO 06.3 - Železniční svrš...'!Názvy_tisku</vt:lpstr>
      <vt:lpstr>'VON - Vedlejší a ostatní ...'!Názvy_tisku</vt:lpstr>
      <vt:lpstr>'Rekapitulace stavby'!Oblast_tisku</vt:lpstr>
      <vt:lpstr>'SO 01.1 - Železniční svršek'!Oblast_tisku</vt:lpstr>
      <vt:lpstr>'SO 01.2 - Materíál dodáva...'!Oblast_tisku</vt:lpstr>
      <vt:lpstr>'SO 02.1 - Železniční svršek'!Oblast_tisku</vt:lpstr>
      <vt:lpstr>'SO 02.2 - Materíál dodáva...'!Oblast_tisku</vt:lpstr>
      <vt:lpstr>'SO 03.1 - Železniční svršek'!Oblast_tisku</vt:lpstr>
      <vt:lpstr>'SO 03.2 - Materíál dodáva...'!Oblast_tisku</vt:lpstr>
      <vt:lpstr>'SO 04.1 - Železniční svršek'!Oblast_tisku</vt:lpstr>
      <vt:lpstr>'SO 04.2 - Materíál dodáva...'!Oblast_tisku</vt:lpstr>
      <vt:lpstr>'SO 05.1 - Železniční svršek'!Oblast_tisku</vt:lpstr>
      <vt:lpstr>'SO 05.2 - Materíál dodáva...'!Oblast_tisku</vt:lpstr>
      <vt:lpstr>'SO 06.1 - Železniční svršek'!Oblast_tisku</vt:lpstr>
      <vt:lpstr>'SO 06.2 - Materíál dodáva...'!Oblast_tisku</vt:lpstr>
      <vt:lpstr>'SO 06.3 - Železniční svrš...'!Oblast_tisku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Brabenec Libor</dc:creator>
  <cp:lastModifiedBy>Brabenec Libor</cp:lastModifiedBy>
  <dcterms:created xsi:type="dcterms:W3CDTF">2021-05-05T07:35:32Z</dcterms:created>
  <dcterms:modified xsi:type="dcterms:W3CDTF">2021-05-05T07:41:20Z</dcterms:modified>
</cp:coreProperties>
</file>