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PS 1101.5" sheetId="2" r:id="rId2"/>
    <sheet name="PS 2001.5" sheetId="3" r:id="rId3"/>
    <sheet name="PS 2005.5" sheetId="4" r:id="rId4"/>
    <sheet name="PS 2006.5" sheetId="5" r:id="rId5"/>
    <sheet name="PS 2008.5" sheetId="6" r:id="rId6"/>
    <sheet name="PS 2009.5" sheetId="7" r:id="rId7"/>
    <sheet name="PS 2010.5" sheetId="8" r:id="rId8"/>
    <sheet name="PS 2012.5" sheetId="9" r:id="rId9"/>
    <sheet name="SO 98-98" sheetId="10" r:id="rId10"/>
    <sheet name="SO 4112.5" sheetId="11" r:id="rId11"/>
    <sheet name="SO 4111.5" sheetId="12" r:id="rId12"/>
    <sheet name="SO 4121.5" sheetId="13" r:id="rId13"/>
    <sheet name="SO 4043.4" sheetId="14" r:id="rId14"/>
    <sheet name="SO 4121.6" sheetId="15" r:id="rId15"/>
    <sheet name="SO 5101.5" sheetId="16" r:id="rId16"/>
    <sheet name="SO 5101.9" sheetId="17" r:id="rId17"/>
    <sheet name="SO 6111.5" sheetId="18" r:id="rId18"/>
    <sheet name="SO 6141.5" sheetId="19" r:id="rId19"/>
    <sheet name="SO 6162.5" sheetId="20" r:id="rId20"/>
    <sheet name="SO 6162.6" sheetId="21" r:id="rId21"/>
    <sheet name="SO 6163.5" sheetId="22" r:id="rId22"/>
    <sheet name="SO 6171.5" sheetId="23" r:id="rId23"/>
  </sheets>
  <definedNames/>
  <calcPr/>
  <webPublishing/>
</workbook>
</file>

<file path=xl/sharedStrings.xml><?xml version="1.0" encoding="utf-8"?>
<sst xmlns="http://schemas.openxmlformats.org/spreadsheetml/2006/main" count="13833" uniqueCount="2319">
  <si>
    <t>Aspe</t>
  </si>
  <si>
    <t>Rekapitulace ceny</t>
  </si>
  <si>
    <t>5423530003</t>
  </si>
  <si>
    <t>Elektrizace trati Kadaň Prunéřov - Kadaň: Rozšíření stavby - Kadaň-Předměstí</t>
  </si>
  <si>
    <t>ZŘ</t>
  </si>
  <si>
    <t>20210305</t>
  </si>
  <si>
    <t>Celková cena bez DPH:</t>
  </si>
  <si>
    <t>Celková cena s DPH:</t>
  </si>
  <si>
    <t>Objekt</t>
  </si>
  <si>
    <t>Popis</t>
  </si>
  <si>
    <t>Cena bez DPH</t>
  </si>
  <si>
    <t>DPH</t>
  </si>
  <si>
    <t>Cena s DPH</t>
  </si>
  <si>
    <t>Počet neoceněných položek</t>
  </si>
  <si>
    <t>D.1</t>
  </si>
  <si>
    <t>Železniční zabezpečovací zařízení</t>
  </si>
  <si>
    <t xml:space="preserve">  PS 1101.5</t>
  </si>
  <si>
    <t>ŽST Kadaň,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</si>
  <si>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</si>
  <si>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</si>
  <si>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</si>
  <si>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</si>
  <si>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</si>
  <si>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</si>
  <si>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</si>
  <si>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</si>
  <si>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</si>
  <si>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</si>
  <si>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</si>
  <si>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</si>
  <si>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</si>
  <si>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</si>
  <si>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</si>
  <si>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</si>
  <si>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</si>
  <si>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</si>
  <si>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</si>
  <si>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</si>
  <si>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</si>
  <si>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</si>
  <si>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</si>
  <si>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</si>
  <si>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</si>
  <si>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</si>
  <si>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</si>
  <si>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1101.5</t>
  </si>
  <si>
    <t>SD</t>
  </si>
  <si>
    <t>1</t>
  </si>
  <si>
    <t>Definitivní stav - VŠEOBECNÉ KONSTRUKCE A PRÁCE</t>
  </si>
  <si>
    <t>P</t>
  </si>
  <si>
    <t>015111</t>
  </si>
  <si>
    <t/>
  </si>
  <si>
    <t>POPLATKY ZA LIKVIDACŮ ODPADŮ NEKONTAMINOVANÝCH - 17 05 04 VYTĚŽENÉ ZEMINY A HORNINY - I. TŘÍDA TĚŽITELNOSTI</t>
  </si>
  <si>
    <t>T</t>
  </si>
  <si>
    <t>2019_OTSKP</t>
  </si>
  <si>
    <t>PP</t>
  </si>
  <si>
    <t>VV</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</si>
  <si>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</si>
  <si>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</si>
  <si>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015112</t>
  </si>
  <si>
    <t>POPLATKY ZA LIKVIDACŮ ODPADŮ NEKONTAMINOVANÝCH - 17 05 04 VYTĚŽENÉ ZEMINY A HORNINY - II. TŘÍDA TĚŽITELNOSTI</t>
  </si>
  <si>
    <t>015140</t>
  </si>
  <si>
    <t>POPLATKY ZA LIKVIDACŮ ODPADŮ NEKONTAMINOVANÝCH - 17 01 01 BETON Z DEMOLIC OBJEKTŮ, ZÁKLADŮ TV</t>
  </si>
  <si>
    <t>4</t>
  </si>
  <si>
    <t>015240</t>
  </si>
  <si>
    <t>POPLATKY ZA LIKVIDACŮ ODPADŮ NEKONTAMINOVANÝCH - 20 03 99 ODPAD PODOBNÝ KOMUNÁLNÍMU ODPADU</t>
  </si>
  <si>
    <t>5</t>
  </si>
  <si>
    <t>015310</t>
  </si>
  <si>
    <t>POPLATKY ZA LIKVIDACŮ ODPADŮ NEKONTAMINOVANÝCH - 16 02 14 ELEKTROŠROT (VYŘAZENÁ EL. ZAŘÍZENÍ A PŘÍSTR. - AL, CU A VZ. KOVY)</t>
  </si>
  <si>
    <t>6</t>
  </si>
  <si>
    <t>015590</t>
  </si>
  <si>
    <t>POPLATKY ZA LIKVIDACŮ ODPADŮ NEBEZPEČNÝCH - 08 01 11* ODPADNÍ NÁTĚROVÉ HMOTY</t>
  </si>
  <si>
    <t>7</t>
  </si>
  <si>
    <t>015621</t>
  </si>
  <si>
    <t>POPLATKY ZA LIKVIDACŮ ODPADŮ NEBEZPEČNÝCH - KABELY S PLASTOVOU IZOLACÍ</t>
  </si>
  <si>
    <t>Definitivní stav - PŘÍPRAVNÉ PRÁCE (A PŘIDRUŽENÉ)</t>
  </si>
  <si>
    <t>8</t>
  </si>
  <si>
    <t>11120</t>
  </si>
  <si>
    <t>ODSTRANĚNÍ KŘOVIN</t>
  </si>
  <si>
    <t>M2</t>
  </si>
  <si>
    <t>odstranění křovin a stromů do průměru 100 mm  
doprava dřevin bez ohledu na vzdálenost  
spálení na hromadách nebo štěpkování</t>
  </si>
  <si>
    <t>9</t>
  </si>
  <si>
    <t>111206</t>
  </si>
  <si>
    <t>ODSTRANĚNÍ KŘOVIN S ODVOZEM DO 12KM</t>
  </si>
  <si>
    <t>odstranění křovin a stromů do průměru 100 mm  
doprava dřevin na předepsanou vzdálenost  
spálení na hromadách nebo štěpkování</t>
  </si>
  <si>
    <t>10</t>
  </si>
  <si>
    <t>11201</t>
  </si>
  <si>
    <t>KÁCENÍ STROMŮ D KMENE DO 0,5M S ODSTRANĚNÍM PAŘEZŮ</t>
  </si>
  <si>
    <t>KUS</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</si>
  <si>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</si>
  <si>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t>
  </si>
  <si>
    <t>112017</t>
  </si>
  <si>
    <t>KÁCENÍ STROMŮ D KMENE DO 0,5M S ODSTRANĚNÍM PAŘEZŮ, ODVOZ DO 16KM</t>
  </si>
  <si>
    <t>12</t>
  </si>
  <si>
    <t>112117</t>
  </si>
  <si>
    <t>KÁCENÍ STROMŮ D KMENE DO 0,5M, ODVOZ DO 16KM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</si>
  <si>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</si>
  <si>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13</t>
  </si>
  <si>
    <t>11231</t>
  </si>
  <si>
    <t>ŠTĚPKOVÁNÍ PAŘEZŮ D DO 0,5M</t>
  </si>
  <si>
    <t>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t>
  </si>
  <si>
    <t>14</t>
  </si>
  <si>
    <t>113137</t>
  </si>
  <si>
    <t>ODSTRANĚNÍ KRYTU ZPEVNĚNÝCH PLOCH S ASFALT POJIVEM, ODVOZ DO 16KM</t>
  </si>
  <si>
    <t>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</si>
  <si>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</si>
  <si>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15</t>
  </si>
  <si>
    <t>113156</t>
  </si>
  <si>
    <t>ODSTRANĚNÍ KRYTU ZPEVNĚNÝCH PLOCH Z BETONU, ODVOZ DO 12KM</t>
  </si>
  <si>
    <t>16</t>
  </si>
  <si>
    <t>11317</t>
  </si>
  <si>
    <t>ODSTRAN KRYTU ZPEVNĚNÝCH PLOCH Z DLAŽEB KOSTEK</t>
  </si>
  <si>
    <t>17</t>
  </si>
  <si>
    <t>113177</t>
  </si>
  <si>
    <t>ODSTRAN KRYTU ZPEVNĚNÝCH PLOCH Z DLAŽEB KOSTEK, ODVOZ DO 16KM</t>
  </si>
  <si>
    <t>Definitivní stav - HLOUBENÉ VYKOPÁVKY</t>
  </si>
  <si>
    <t>18</t>
  </si>
  <si>
    <t>132737</t>
  </si>
  <si>
    <t>HLOUBENÍ RÝH ŠÍŘ DO 2M PAŽ I NEPAŽ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</si>
  <si>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</si>
  <si>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</si>
  <si>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132837</t>
  </si>
  <si>
    <t>HLOUBENÍ RÝH ŠÍŘ DO 2M PAŽ I NEPAŽ TŘ. II,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</si>
  <si>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</si>
  <si>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Definitivní stav - VŠEOBECNÉ PRÁCE PRO SILNOPROUD A SLABOPROUD</t>
  </si>
  <si>
    <t>20</t>
  </si>
  <si>
    <t>702212</t>
  </si>
  <si>
    <t>KABELOVÁ CHRÁNIČKA ZEMNÍ DN PŘES 100 DO 200 MM</t>
  </si>
  <si>
    <t>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</si>
  <si>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</si>
  <si>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21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</si>
  <si>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</si>
  <si>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</si>
  <si>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</si>
  <si>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22</t>
  </si>
  <si>
    <t>702413</t>
  </si>
  <si>
    <t>KABELOVÝ PROSTUP DO OBJEKTU PŘES ZÁKLAD ZDĚNÝ SVĚTLÉ ŠÍŘKY PŘES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</si>
  <si>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</si>
  <si>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23</t>
  </si>
  <si>
    <t>703122</t>
  </si>
  <si>
    <t>KABELOVÝ ROŠT/LÁVKA NOSNÝ NEREZOVÝ VČETNĚ UPEVNĚNÍ A PŘÍSLUŠENSTVÍ SVĚTLÉ ŠÍŘKY PŘES 100 DO 250 MM</t>
  </si>
  <si>
    <t>24</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</si>
  <si>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</si>
  <si>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</si>
  <si>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</si>
  <si>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Definitivní stav - SLABOPROUD</t>
  </si>
  <si>
    <t>25</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</si>
  <si>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</si>
  <si>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</si>
  <si>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</si>
  <si>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</si>
  <si>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26</t>
  </si>
  <si>
    <t>75A151</t>
  </si>
  <si>
    <t>KABEL METALICKÝ SE STÍNĚNÍM DO 12 PÁRŮ - DODÁVKA</t>
  </si>
  <si>
    <t>27</t>
  </si>
  <si>
    <t>75A161</t>
  </si>
  <si>
    <t>KABEL METALICKÝ SE STÍNĚNÍM PŘES 12 PÁRŮ - DODÁVKA</t>
  </si>
  <si>
    <t>28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</si>
  <si>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</si>
  <si>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</si>
  <si>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</si>
  <si>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29</t>
  </si>
  <si>
    <t>75A247</t>
  </si>
  <si>
    <t>ZATAŽENÍ A SPOJKOVÁNÍ KABELŮ SE STÍNĚNÍM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</si>
  <si>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</si>
  <si>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30</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</si>
  <si>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</si>
  <si>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</si>
  <si>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</si>
  <si>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31</t>
  </si>
  <si>
    <t>75A312</t>
  </si>
  <si>
    <t>KABELOVÁ FORMA (UKONČENÍ KABELŮ) PRO KABELY ZABEZPEČOVACÍ PŘES 12 PÁRŮ</t>
  </si>
  <si>
    <t>32</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</si>
  <si>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</si>
  <si>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</si>
  <si>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</si>
  <si>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33</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</si>
  <si>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</si>
  <si>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</si>
  <si>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</si>
  <si>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34</t>
  </si>
  <si>
    <t>75A331</t>
  </si>
  <si>
    <t>SPOJKA ROVNÁ PRO PLASTOVÉ KABELY SE STÍNĚNÍM S JÁDRY O PRŮMĚRU 1 MM2 DO 12 PÁRŮ</t>
  </si>
  <si>
    <t>35</t>
  </si>
  <si>
    <t>75A332</t>
  </si>
  <si>
    <t>SPOJKA ROVNÁ PRO PLASTOVÉ KABELY SE STÍNĚNÍM S JÁDRY O PRŮMĚRU 1 MM2 PŘES 12 PÁRŮ</t>
  </si>
  <si>
    <t>36</t>
  </si>
  <si>
    <t>75A341</t>
  </si>
  <si>
    <t>KONDENZÁTOR PRO UZEMNĚNÍ PLÁŠTĚ KABELŮ - DODÁVKA</t>
  </si>
  <si>
    <t>1. Položka obsahuje:  
 – dodání kondenzátoru podle typu určeného položkou včetně potřebného pomocného materiálu a jeho dopravy na místo určení  
 2. Položka neobsahuje:  
 X  
3. Způsob měření:  
Udává se počet kusů kompletní konstrukce nebo práce.</t>
  </si>
  <si>
    <t>37</t>
  </si>
  <si>
    <t>75A347</t>
  </si>
  <si>
    <t>KONDENZÁTOR PRO UZEMNĚNÍ PLÁŠTĚ KABELŮ - MONTÁŽ</t>
  </si>
  <si>
    <t>1. Položka obsahuje:  
 – montáž dodaného kondenzátoru včetně zapojení  
 – montáž dodaného zařízení se všemi pomocnými a doplňujícími pracemi a součástmi, případné použití mechanizmů  
2. Položka neobsahuje:  
 X  
3. Způsob měření:  
Udává se počet kusů kompletní konstrukce nebo práce.</t>
  </si>
  <si>
    <t>38</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</si>
  <si>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</si>
  <si>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</si>
  <si>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</si>
  <si>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39</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</si>
  <si>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</si>
  <si>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</si>
  <si>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</si>
  <si>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40</t>
  </si>
  <si>
    <t>75B118</t>
  </si>
  <si>
    <t>VNITŘNÍ KABELOVÉ ROZVODY DO 20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</si>
  <si>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</si>
  <si>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41</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</si>
  <si>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</si>
  <si>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</si>
  <si>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</si>
  <si>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</si>
  <si>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</si>
  <si>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</si>
  <si>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</si>
  <si>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</si>
  <si>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</si>
  <si>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</si>
  <si>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</si>
  <si>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</si>
  <si>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</si>
  <si>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</si>
  <si>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</si>
  <si>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</si>
  <si>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</si>
  <si>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</si>
  <si>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</si>
  <si>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46</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</si>
  <si>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</si>
  <si>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</si>
  <si>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</si>
  <si>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</si>
  <si>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</si>
  <si>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</si>
  <si>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</si>
  <si>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48</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</si>
  <si>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</si>
  <si>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</si>
  <si>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</si>
  <si>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49</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</si>
  <si>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</si>
  <si>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</si>
  <si>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</si>
  <si>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50</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</si>
  <si>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</si>
  <si>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</si>
  <si>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</si>
  <si>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51</t>
  </si>
  <si>
    <t>75B939</t>
  </si>
  <si>
    <t>INDIVIDUÁLNÍ SW ELEKTRONICKÉHO STAVĚDLA S RELÉOVÝM ROZHRANÍM - ÚPRAVA</t>
  </si>
  <si>
    <t>v. 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</si>
  <si>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</si>
  <si>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52</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</si>
  <si>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</si>
  <si>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</si>
  <si>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</si>
  <si>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53</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</si>
  <si>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</si>
  <si>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</si>
  <si>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</si>
  <si>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54</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</si>
  <si>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</si>
  <si>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</si>
  <si>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</si>
  <si>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55</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</si>
  <si>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</si>
  <si>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</si>
  <si>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</si>
  <si>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</si>
  <si>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</si>
  <si>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</si>
  <si>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</si>
  <si>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</si>
  <si>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</si>
  <si>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</si>
  <si>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</si>
  <si>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58</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</si>
  <si>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</si>
  <si>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</si>
  <si>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</si>
  <si>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59</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</si>
  <si>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</si>
  <si>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</si>
  <si>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</si>
  <si>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</si>
  <si>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</si>
  <si>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</si>
  <si>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</si>
  <si>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62</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</si>
  <si>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</si>
  <si>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</si>
  <si>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</si>
  <si>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63</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</si>
  <si>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</si>
  <si>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</si>
  <si>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</si>
  <si>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64</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</si>
  <si>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</si>
  <si>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</si>
  <si>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</si>
  <si>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65</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</si>
  <si>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</si>
  <si>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</si>
  <si>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</si>
  <si>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66</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</si>
  <si>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</si>
  <si>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</si>
  <si>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</si>
  <si>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67</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</si>
  <si>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</si>
  <si>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</si>
  <si>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</si>
  <si>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68</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</si>
  <si>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</si>
  <si>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</si>
  <si>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</si>
  <si>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69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</si>
  <si>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</si>
  <si>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</si>
  <si>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</si>
  <si>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</si>
  <si>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</si>
  <si>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</si>
  <si>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</si>
  <si>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71</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</si>
  <si>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</si>
  <si>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</si>
  <si>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</si>
  <si>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72</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</si>
  <si>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</si>
  <si>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</si>
  <si>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</si>
  <si>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73</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</si>
  <si>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</si>
  <si>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</si>
  <si>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</si>
  <si>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74</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</si>
  <si>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</si>
  <si>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</si>
  <si>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</si>
  <si>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</si>
  <si>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</si>
  <si>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</si>
  <si>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</si>
  <si>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76</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</si>
  <si>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</si>
  <si>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</si>
  <si>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</si>
  <si>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</si>
  <si>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77</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</si>
  <si>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</si>
  <si>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</si>
  <si>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</si>
  <si>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78</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</si>
  <si>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</si>
  <si>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</si>
  <si>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</si>
  <si>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79</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</si>
  <si>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</si>
  <si>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</si>
  <si>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</si>
  <si>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80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</si>
  <si>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</si>
  <si>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</si>
  <si>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</si>
  <si>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81</t>
  </si>
  <si>
    <t>75E1C7</t>
  </si>
  <si>
    <t>PROTOKOL UTZ</t>
  </si>
  <si>
    <t>1. Položka obsahuje:  
 – protokol autorizovanou osobou podle požadavku ČSN, včetně hodnocení  
2. Položka neobsahuje:  
 X  
3. Způsob měření:  
Udává se počet kusů kompletní konstrukce nebo práce.</t>
  </si>
  <si>
    <t>82</t>
  </si>
  <si>
    <t>75C228</t>
  </si>
  <si>
    <t>VÝKOLEJKA SE ZÁMKEM - DEMONTÁŽ</t>
  </si>
  <si>
    <t>0</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</si>
  <si>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</si>
  <si>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</si>
  <si>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</si>
  <si>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</si>
  <si>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</si>
  <si>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84</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</si>
  <si>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</si>
  <si>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</si>
  <si>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</si>
  <si>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85</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</si>
  <si>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</si>
  <si>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</si>
  <si>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</si>
  <si>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D.2</t>
  </si>
  <si>
    <t>Železniční sdělovací zařízení</t>
  </si>
  <si>
    <t xml:space="preserve">  PS 2001.5</t>
  </si>
  <si>
    <t>Kadaň Prunéřov - Kadaň, přenosové zařízení</t>
  </si>
  <si>
    <t>PS 2001.5</t>
  </si>
  <si>
    <t>Přenosové zařízení</t>
  </si>
  <si>
    <t>R75JB13</t>
  </si>
  <si>
    <t>DATOVÝ ROZVADĚČ 19" 800X800 DO 47 U</t>
  </si>
  <si>
    <t>[bez vazby na CS]</t>
  </si>
  <si>
    <t>: 1; viz textová a výkresová část projektové dokumentace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</si>
  <si>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</si>
  <si>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R75JB1X</t>
  </si>
  <si>
    <t>DATOVÝ ROZVADĚČ 19" 800X800 -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</si>
  <si>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</si>
  <si>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75K321</t>
  </si>
  <si>
    <t>ZÁLOŽNÍ ZDROJ UPS 230 V DO 1000 VA - DODÁVKA</t>
  </si>
  <si>
    <t>Technická specifikace položky odpovídá příslušné cenové soustavě.</t>
  </si>
  <si>
    <t>75K32X</t>
  </si>
  <si>
    <t>ZÁLOŽNÍ ZDROJ UPS 230 V DO 1000 VA - MONTÁŽ</t>
  </si>
  <si>
    <t>75M913</t>
  </si>
  <si>
    <t>DATOVÁ INFRASTRUKTURA LAN, SWITCH ETHERNET L2 - 24X10/100 (8XPOE) + 2XUPLINK</t>
  </si>
  <si>
    <t>75M91X</t>
  </si>
  <si>
    <t>DATOVÁ INFRASTRUKTURA LAN, SWITCH ETHERNET L2 - MONTÁŽ</t>
  </si>
  <si>
    <t>75M976</t>
  </si>
  <si>
    <t>PŘEVODNÍK - SFP</t>
  </si>
  <si>
    <t>: 4; viz textová a výkresová část projektové dokumentace</t>
  </si>
  <si>
    <t>75M97X</t>
  </si>
  <si>
    <t>PŘEVODNÍK - MONTÁŽ</t>
  </si>
  <si>
    <t>75M311</t>
  </si>
  <si>
    <t>DIGITÁLNÍ TELEFONIE A VOIP, TELEFONNÍ PŘÍSTROJ DIGITÁLNÍ ZÁKLADNÍ - DODÁVKA</t>
  </si>
  <si>
    <t>9: 1; viz textová a výkresová část projektové dokumentace</t>
  </si>
  <si>
    <t>75M31X</t>
  </si>
  <si>
    <t>DIGITÁLNÍ TELEFONIE A VOIP, TELEFONNÍ PŘÍSTROJ DIGITÁLNÍ ZÁKLADNÍ - MONTÁŽ</t>
  </si>
  <si>
    <t>10: 1; viz textová a výkresová část projektové dokumentace</t>
  </si>
  <si>
    <t>75J512</t>
  </si>
  <si>
    <t>KABEL SILOVÝ PRO EPS OHNIODOLNÝ, BEZHALOGENOVÝ PRŮMĚRU DO 2,5 MM2</t>
  </si>
  <si>
    <t>kmžíla</t>
  </si>
  <si>
    <t>11: 0,03; viz textová a výkresová část projektové dokumentace</t>
  </si>
  <si>
    <t>75J51X</t>
  </si>
  <si>
    <t>KABEL SILOVÝ PRO EPS OHNIODOLNÝ, BEZHALOGENOVÝ - MONTÁŽ</t>
  </si>
  <si>
    <t>V liště nebo trubce</t>
  </si>
  <si>
    <t>12: 0,03; viz textová a výkresová část projektové dokumentace</t>
  </si>
  <si>
    <t>R1</t>
  </si>
  <si>
    <t>KONFIGURACE AKTIVNÍCH PRVKŮ SÍTĚ A ZAČLENĚNÍ DO DATOVÉ SÍTĚ</t>
  </si>
  <si>
    <t>HZS</t>
  </si>
  <si>
    <t>Hodinová zúčtovací sazba na celek</t>
  </si>
  <si>
    <t>1: 200; viz textová a výkresová část projektové dokumentace</t>
  </si>
  <si>
    <t xml:space="preserve">  PS 2005.5</t>
  </si>
  <si>
    <t>Kadaň - Kadaň Prunéřov, rozhlasové zařízení</t>
  </si>
  <si>
    <t>PS 2005.5</t>
  </si>
  <si>
    <t>Zemní práce</t>
  </si>
  <si>
    <t>R203001</t>
  </si>
  <si>
    <t>VYTÝČENÍ TRASY</t>
  </si>
  <si>
    <t>KM</t>
  </si>
  <si>
    <t>R-položka</t>
  </si>
  <si>
    <t>viz textová a výkresová část projektové dokumentace</t>
  </si>
  <si>
    <t>1. Položka obsahuje:  
 – vytyčení nové trasy vedení na stěně či v terénu  
2. Položka neobsahuje:  
 X  
3. Způsob měření:  
Udává se v km vybourané rýhy</t>
  </si>
  <si>
    <t>13273</t>
  </si>
  <si>
    <t>HLOUBENÍ RÝH ŠÍŘ DO 2M PAŽ I NEPAŽ TŘ. I</t>
  </si>
  <si>
    <t>Technická specifikace položky odpovídá příslušné cenové soustavě</t>
  </si>
  <si>
    <t>17411</t>
  </si>
  <si>
    <t>ZÁSYP JAM A RÝH ZEMINOU SE ZHUTNĚNÍM</t>
  </si>
  <si>
    <t>702111</t>
  </si>
  <si>
    <t>KABELOVÝ ŽLAB ZEMNÍ VČETNĚ KRYTU SVĚTLÉ ŠÍŘKY DO 120 MM</t>
  </si>
  <si>
    <t>702901</t>
  </si>
  <si>
    <t>ZASYPÁNÍ KABELOVÉHO ŽLABU VRSTVOU Z PŘESÁTÉHO PÍSKU SVĚTLÉ ŠÍŘKY DO 120 MM</t>
  </si>
  <si>
    <t>703754</t>
  </si>
  <si>
    <t>PROTIPOŽÁRNÍ UCPÁVKA PROSTUPU KABELOVÉHO PR. DO 110MM, DO EI 90 MIN.</t>
  </si>
  <si>
    <t>701001</t>
  </si>
  <si>
    <t>OZNAČOVACÍ ŠTÍTEK KABELOVÉHO VEDENÍ, SPOJKY NEBO KABELOVÉ SKŘÍNĚ (VČETNĚ OBJÍMKY)</t>
  </si>
  <si>
    <t>709210</t>
  </si>
  <si>
    <t>KŘIŽOVATKA KABELOVÝCH VEDENÍ SE STÁVAJÍCÍ INŽENÝRSKOU SÍTÍ (KABELEM, POTRUBÍM APOD.)</t>
  </si>
  <si>
    <t>703721</t>
  </si>
  <si>
    <t>KABELOVÁ PŘÍCHYTKA PRO ROZSAH UPNUTÍ DO 25 MM</t>
  </si>
  <si>
    <t>709110</t>
  </si>
  <si>
    <t>PROVIZORNÍ ZAJIŠTĚNÍ KABELU VE VÝKOPU</t>
  </si>
  <si>
    <t>709692</t>
  </si>
  <si>
    <t>DEMONTÁŽ - ODVOZ (NA LIKVIDACI ODPADŮ NEBO JINÉ URČENÉ MÍSTO)</t>
  </si>
  <si>
    <t>tkm</t>
  </si>
  <si>
    <t>R203002</t>
  </si>
  <si>
    <t>GEODETICKÉ ZAMĚŘENÍ TRASY</t>
  </si>
  <si>
    <t>1. Položka obsahuje:  
 – Geodetické zaměření trasy. Dále obsahuje cenu za pom. mechanismy včetně všech ostatních vedlejších nákladů.  
2. Položka neobsahuje:  
 X  
3. Způsob měření:  
Udává se v km</t>
  </si>
  <si>
    <t>Zařízení (rozhlas, informační systém)</t>
  </si>
  <si>
    <t>75L112</t>
  </si>
  <si>
    <t>ROZHLASOVÁ ÚSTŘEDNA DIGITÁLNÍ (IP) PROVEDENÍ SE ZESILOVAČEM DO 100W</t>
  </si>
  <si>
    <t>75L11X</t>
  </si>
  <si>
    <t>ROZHLASOVÁ ÚSTŘEDNA - MONTÁŽ</t>
  </si>
  <si>
    <t>75L175</t>
  </si>
  <si>
    <t>REPRODUKTOR VENKOVNÍ TLAKOVÝ S NASTAVITELNÝM VÝKONEM</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</si>
  <si>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</si>
  <si>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</si>
  <si>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</si>
  <si>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</si>
  <si>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</si>
  <si>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</si>
  <si>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</si>
  <si>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</si>
  <si>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75IF41</t>
  </si>
  <si>
    <t>MONTÁŽNÍ RÁM DO 10+1</t>
  </si>
  <si>
    <t>75IF11</t>
  </si>
  <si>
    <t>SPOJOVACÍ SVORKOVNICE 2/10</t>
  </si>
  <si>
    <t>75J131</t>
  </si>
  <si>
    <t>NOSNÁ LIŠTA DIN</t>
  </si>
  <si>
    <t>75J13X</t>
  </si>
  <si>
    <t>NOSNÁ LIŠTA DIN - MONTÁŽ</t>
  </si>
  <si>
    <t>744R11</t>
  </si>
  <si>
    <t>SVORKA DO 2,5 MM2</t>
  </si>
  <si>
    <t>75IFA1</t>
  </si>
  <si>
    <t>NOSNÍK BLESKOJISTEK</t>
  </si>
  <si>
    <t>75IFAX</t>
  </si>
  <si>
    <t>NOSNÍK BLESKOJISTEK - MONTÁŽ</t>
  </si>
  <si>
    <t>75IFB1</t>
  </si>
  <si>
    <t>BLESKOJISTKA</t>
  </si>
  <si>
    <t>75IFBX</t>
  </si>
  <si>
    <t>BLESKOJISTKA - MONTÁŽ</t>
  </si>
  <si>
    <t>741C04</t>
  </si>
  <si>
    <t>OCHRANNÉ POSPOJOVÁNÍ CU VODIČEM DO 16 MM2</t>
  </si>
  <si>
    <t>744612</t>
  </si>
  <si>
    <t>JISTIČ JEDNOPÓLOVÝ (10 KA) OD 4 DO 10 A</t>
  </si>
  <si>
    <t>744811</t>
  </si>
  <si>
    <t>PROUDOVÝ CHRÁNIČ DVOUPÓLOVÝ S NADPROUDOVOU OCHRANOU (10 KA) DO 30 MA, DO 25 A</t>
  </si>
  <si>
    <t>744L51</t>
  </si>
  <si>
    <t>RELÉ - POMOCNÝ SPÍNAČ</t>
  </si>
  <si>
    <t>75L3B2</t>
  </si>
  <si>
    <t>MONITOR IS LCD PŘES 40" PRO PROVOZ 24/7</t>
  </si>
  <si>
    <t>75L3B4</t>
  </si>
  <si>
    <t>MONITOR IS OCHRANNÝ, TEMPEROVANÝ, ANTIVANDAL KRYT</t>
  </si>
  <si>
    <t>75L3A1</t>
  </si>
  <si>
    <t>INFORMAČNÍ PRVEK, HLASOVÝ MODUL PRO NEVIDOMÉ</t>
  </si>
  <si>
    <t>75L3D4</t>
  </si>
  <si>
    <t>HW PRO ŘÍZENÍ SYSTÉMU MIKRO PC INFORMAČNÍHO SYSTÉMU VE FUNKCI ŘÍDÍCÍ JEDNOTKY</t>
  </si>
  <si>
    <t>75L3E9</t>
  </si>
  <si>
    <t>SW PRO ŘÍZENÍ SYSTÉMU (TRAŤOVÉ NASAZENÍ) - SW MODUL PRO PODPORU HLÁSIČE PRO NEVIDOMÉ</t>
  </si>
  <si>
    <t>75L3H1</t>
  </si>
  <si>
    <t>SW PRO ŘÍZENÍ SYSTÉMU (OSTATNÍ SPOLEČNÉ POLOŽKY) - SW MODUL - ODJEZDY/PŘÍJEZDY VLAKŮ NA INF.MONITORU</t>
  </si>
  <si>
    <t>75L3HW</t>
  </si>
  <si>
    <t>SW PRO ŘÍZENÍ SYSTÉMU (OSTATNÍ SPOLEČNÉ POLOŽKY) - DOPLNĚNÍ</t>
  </si>
  <si>
    <t>75L3I2</t>
  </si>
  <si>
    <t>ZAŠKOLENÍ OBSLUHY NA MÍSTĚ, INSTALACE, DOPRAVA PŘES 200 KM</t>
  </si>
  <si>
    <t>75L3J2</t>
  </si>
  <si>
    <t>ŠÉFMONTÁŽE, ZKOUŠENÍ, OŽIVENÍ, REVIZE INFORMAČNÍHO SYSTÉMU DO 30 PRVKŮ</t>
  </si>
  <si>
    <t>75O94D</t>
  </si>
  <si>
    <t>DDTS ŽDC, INTEGRACE ISC</t>
  </si>
  <si>
    <t>75O961</t>
  </si>
  <si>
    <t>DDTS ŽDC, SPOLUPRÁCE ZHOTOVITELE URČENÉHO ZAŘÍZENÍ PŘI INTEGRACI DO DDTS</t>
  </si>
  <si>
    <t>R203109</t>
  </si>
  <si>
    <t>PŘEPĚŤOVÁ OCHRANA ETHERNET</t>
  </si>
  <si>
    <t>Položka obsahuje dodávku, montáž a související drobný materiál</t>
  </si>
  <si>
    <t>744Q21</t>
  </si>
  <si>
    <t>SVODIČ PŘEPĚTÍ TYP 1+2 (TŘÍDA B+C) 1-2 PÓLOVÝ</t>
  </si>
  <si>
    <t>Viz textová a výkresová část projektové dokumentace</t>
  </si>
  <si>
    <t>Kabelizace</t>
  </si>
  <si>
    <t>75L191</t>
  </si>
  <si>
    <t>KABEL SILOVÝ PRO ROZHLAS PRŮMĚRU DO 1,5 MM2</t>
  </si>
  <si>
    <t>742G11</t>
  </si>
  <si>
    <t>KABEL NN DVOU- A TŘÍŽÍLOVÝ CU S PLASTOVOU IZOLACÍ DO 2,5 MM2</t>
  </si>
  <si>
    <t>75I321</t>
  </si>
  <si>
    <t>KABEL ZEMNÍ DVOUPLÁŠŤOVÝ S PANCÍŘEM PRŮMĚRU ŽÍLY 0,8 MM DO 5XN</t>
  </si>
  <si>
    <t>KMČTYŘKA</t>
  </si>
  <si>
    <t>75I32X</t>
  </si>
  <si>
    <t>KABEL ZEMNÍ DVOUPLÁŠŤOVÝ S PANCÍŘEM PRŮMĚRU ŽÍLY 0,8 MM - MONTÁŽ</t>
  </si>
  <si>
    <t>R203005</t>
  </si>
  <si>
    <t>Metalický patchcord</t>
  </si>
  <si>
    <t>1. Položka obsahuje:  
 – dodávku specifikované kabelizace včetně potřebného drobného montážního materiálu  
 – dopravu a skladování  
2. Položka neobsahuje:  
 X  
3. Způsob měření:  
Dodávka specifikované kabelizace se měří v délce kus</t>
  </si>
  <si>
    <t>R203006</t>
  </si>
  <si>
    <t>Montáž metalického patchcordu</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</si>
  <si>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</si>
  <si>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75J321</t>
  </si>
  <si>
    <t>KABEL SDĚLOVACÍ PRO STRUKTUROVANOU KABELÁŽ FTP/STP</t>
  </si>
  <si>
    <t>75J32X</t>
  </si>
  <si>
    <t>KABEL SDĚLOVACÍ PRO STRUKTUROVANOU KABELÁŽ FTP/STP - MONTÁŽ</t>
  </si>
  <si>
    <t>75J212</t>
  </si>
  <si>
    <t>KABEL SDĚLOVACÍ PRO VNITŘNÍ POUŽITÍ DO 10 PÁRŮ PRŮMĚRU 0,5 MM</t>
  </si>
  <si>
    <t>75J23X</t>
  </si>
  <si>
    <t>KABEL SDĚLOVACÍ, MONTÁŽ A UPEVNĚNÍ</t>
  </si>
  <si>
    <t>703421</t>
  </si>
  <si>
    <t>ELEKTROINSTALAČNÍ TRUBKA PLASTOVÁ UV STABILNÍ VČETNĚ UPEVNĚNÍ A PŘÍSLUŠENSTVÍ DN PRŮMĚRU DO 25 MM</t>
  </si>
  <si>
    <t>Rozhlasové zařízení - SW, měření, zkoušení, nastavení</t>
  </si>
  <si>
    <t>60</t>
  </si>
  <si>
    <t>75IJ11</t>
  </si>
  <si>
    <t>MĚŘENÍ - ZŘÍZENÍ VÝVODU KABELOVÉHO PLÁŠTĚ PRO MĚŘENÍ</t>
  </si>
  <si>
    <t>75L1A1</t>
  </si>
  <si>
    <t>MĚŘENÍ AKUSTICKÉHO HLUKU NA HRANICI OCHRANNÉHO PÁSMA V ŽST</t>
  </si>
  <si>
    <t>KOMPLET</t>
  </si>
  <si>
    <t>75L1B1</t>
  </si>
  <si>
    <t>ZKOUŠENÍ, NASTAVENÍ HLASITOSTI ROZHLASOVÉHO ZAŘÍZENÍ</t>
  </si>
  <si>
    <t>75L1B2</t>
  </si>
  <si>
    <t>ZKOUŠENÍ, NASTAVENÍ A UVEDENÍ ROZHLASOVÉHO ZAŘÍZENÍ DO PROVOZU</t>
  </si>
  <si>
    <t>75M713</t>
  </si>
  <si>
    <t>ZÁZNAMOVÉ ZAŘÍZENÍ, LICENCE NA JEDEN KANÁL (DOPLNĚNÍ)</t>
  </si>
  <si>
    <t>75M714</t>
  </si>
  <si>
    <t>ZÁZNAMOVÉ ZAŘÍZENÍ, LICENCE KAC</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</si>
  <si>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</si>
  <si>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</si>
  <si>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</si>
  <si>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</si>
  <si>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</si>
  <si>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</si>
  <si>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747213</t>
  </si>
  <si>
    <t>CELKOVÁ PROHLÍDKA, ZKOUŠENÍ, MĚŘENÍ A VYHOTOVENÍ VÝCHOZÍ REVIZNÍ ZPRÁVY, PRO OBJEM IN PŘES 500 DO 1000 TIS. KČ</t>
  </si>
  <si>
    <t>Technická specifikace položky odpovídá názvu položky</t>
  </si>
  <si>
    <t>747214</t>
  </si>
  <si>
    <t>CELKOVÁ PROHLÍDKA, ZKOUŠENÍ, MĚŘENÍ A VYHOTOVENÍ VÝCHOZÍ REVIZNÍ ZPRÁVY, PRO OBJEM IN - PŘÍPLATEK ZA KAŽDÝCH DALŠÍCH I ZAPOČATÝCH 500 TIS. KČ</t>
  </si>
  <si>
    <t>99</t>
  </si>
  <si>
    <t>Poplatky za skládky</t>
  </si>
  <si>
    <t>POPLATKY ZA LIKVIDACI ODPADŮ NEKONTAMINOVANÝCH - 17 05 04 VYTĚŽENÉ ZEMINY A HORNINY - I. TŘÍDA TĚŽITELNOSTI</t>
  </si>
  <si>
    <t>015420</t>
  </si>
  <si>
    <t>POPLATKY ZA LIKVIDACI ODPADŮ NEKONTAMINOVANÝCH - 17 06 04 ZBYTKY IZOLAČNÍCH MATERIÁLŮ</t>
  </si>
  <si>
    <t xml:space="preserve">  PS 2006.5</t>
  </si>
  <si>
    <t>Kadaň - Kadaň Prunéřov, kamerový systém</t>
  </si>
  <si>
    <t>PS 2006.5</t>
  </si>
  <si>
    <t>01</t>
  </si>
  <si>
    <t>Dodávky + nosný materiál, montáže</t>
  </si>
  <si>
    <t>75L431</t>
  </si>
  <si>
    <t>KAMERA DIGITÁLNÍ (IP) DOME PEVNÁ</t>
  </si>
  <si>
    <t>75L434</t>
  </si>
  <si>
    <t>KAMERA DIGITÁLNÍ (IP) DOME SW LICENCE</t>
  </si>
  <si>
    <t>75L458</t>
  </si>
  <si>
    <t>KAMEROVÝ SERVER - ROZŠÍŘENÍ ZÁZNAMOVÉHO ZAŘÍZENÍ O JEDEN TB</t>
  </si>
  <si>
    <t>75L45W</t>
  </si>
  <si>
    <t>KAMEROVÝ SERVER - DOPLNĚNÍ ZÁZNAMOVÉHO ZAŘÍZENÍ (HW, SW, LICENCE)</t>
  </si>
  <si>
    <t>75L46W</t>
  </si>
  <si>
    <t>KLIENSTKÉ PRACOVIŠTĚ - DOPLNĚNÍ HW, SW, LICENCE</t>
  </si>
  <si>
    <t>75L461</t>
  </si>
  <si>
    <t>KLIENSTKÉ PRACOVIŠTĚ - DODÁVKA</t>
  </si>
  <si>
    <t>75L46X</t>
  </si>
  <si>
    <t>KLIENSTKÉ PRACOVIŠTĚ - MONTÁŽ</t>
  </si>
  <si>
    <t>zahrnuje veškeré náklady spojené s objednatelem požadovanými pracemi</t>
  </si>
  <si>
    <t>75L472</t>
  </si>
  <si>
    <t>MONITOR LCD DO 46"</t>
  </si>
  <si>
    <t>75L47X</t>
  </si>
  <si>
    <t>MONITOR - MONTÁŽ</t>
  </si>
  <si>
    <t>75IH91</t>
  </si>
  <si>
    <t>UKONČENÍ KABELU ŠTÍTEK KABELOVÝ</t>
  </si>
  <si>
    <t>75IH9X</t>
  </si>
  <si>
    <t>UKONČENÍ KABELU ŠTÍTEK KABELOVÝ - MONTÁŽ</t>
  </si>
  <si>
    <t>75K331</t>
  </si>
  <si>
    <t>ZÁLOŽNÍ ZDROJ UPS 230 V DO 3000 VA - DODÁVKA</t>
  </si>
  <si>
    <t>75K33X</t>
  </si>
  <si>
    <t>ZÁLOŽNÍ ZDROJ UPS 230 V DO 3000 VA - MONTÁŽ</t>
  </si>
  <si>
    <t>703423</t>
  </si>
  <si>
    <t>ELEKTROINSTALAČNÍ TRUBKA PLASTOVÁ UV STABILNÍ VČETNĚ UPEVNĚNÍ A PŘÍSLUŠENSTVÍ DN PRŮMĚRU PŘES 40 MM</t>
  </si>
  <si>
    <t>703452</t>
  </si>
  <si>
    <t>ELEKTROINSTALAČNÍ TRUBKA S FUNKČNÍ ODOLNOSTÍ PŘI POŽÁRU VČETNĚ UPEVNĚNÍ A PŘÍSLUŠENSTVÍ DN PRŮMĚRU PŘES 25 DO 40 MM</t>
  </si>
  <si>
    <t>703611</t>
  </si>
  <si>
    <t>ELEKTROINSTALAČNÍ KANÁL ŠÍŘKY DO 100 MM</t>
  </si>
  <si>
    <t>703512</t>
  </si>
  <si>
    <t>ELEKTROINSTALAČNÍ LIŠTA ŠÍŘKY PŘES 30 DO 60 MM</t>
  </si>
  <si>
    <t>742F12</t>
  </si>
  <si>
    <t>KABEL NN NEBO VODIČ JEDNOŽÍLOVÝ CU S PLASTOVOU IZOLACÍ OD 4 DO 16 MM2</t>
  </si>
  <si>
    <t>75L482</t>
  </si>
  <si>
    <t>PŘÍSLUŠENSTVÍ KS - PŘEPĚŤOVÁ OCHRANA PRO KS</t>
  </si>
  <si>
    <t>75L483</t>
  </si>
  <si>
    <t>PŘÍSLUŠENSTVÍ KS - DRŽÁK PRO KAMEROVÝ KRYT (KAMERU)</t>
  </si>
  <si>
    <t>75L48X</t>
  </si>
  <si>
    <t>PŘÍSLUŠENSTVÍ KS - MONTÁŽ</t>
  </si>
  <si>
    <t>742K12</t>
  </si>
  <si>
    <t>UKONČENÍ JEDNOŽÍLOVÉHO KABELU V ROZVADĚČI NEBO NA PŘÍSTROJI OD 4 DO 16 MM2</t>
  </si>
  <si>
    <t>742L11</t>
  </si>
  <si>
    <t>UKONČENÍ DVOU AŽ PĚTIŽÍLOVÉHO KABELU V ROZVADĚČI NEBO NA PŘÍSTROJI DO 2,5 MM2</t>
  </si>
  <si>
    <t>703752</t>
  </si>
  <si>
    <t>PROTIPOŽÁRNÍ UCPÁVKA STĚNOU/STROPEM, TL DO 50CM, DO EI 90 MIN.</t>
  </si>
  <si>
    <t>703753</t>
  </si>
  <si>
    <t>NÁSTŘIK PROTIPOŽÁRNÍ DO 2,5CM NA PŘIPRAVENÝ PODKLAD - PROSTUP</t>
  </si>
  <si>
    <t>703756</t>
  </si>
  <si>
    <t>PROTIPOŽÁRNÍ TMEL ( TUBA - 1000ML ), DO EI 90 MIN.</t>
  </si>
  <si>
    <t>703761</t>
  </si>
  <si>
    <t>KABELOVÁ UCPÁVKA VODĚ ODOLNÁ PRO VNITŘNÍ PRŮMĚR OTVORU DO 60 MM</t>
  </si>
  <si>
    <t>702511</t>
  </si>
  <si>
    <t>PRŮRAZ ZDIVEM (PŘÍČKOU) ZDĚNÝM TLOUŠŤKY DO 45 CM</t>
  </si>
  <si>
    <t>R</t>
  </si>
  <si>
    <t>Patch kabel Cat.5E FTP/STP</t>
  </si>
  <si>
    <t>R-položky</t>
  </si>
  <si>
    <t>703113</t>
  </si>
  <si>
    <t>KABELOVÝ ROŠT/LÁVKA NOSNÝ ŽÁROVĚ ZINKOVANÝ VČETNĚ UPEVNĚNÍ A PŘÍSLUŠENSTVÍ SVĚTLÉ ŠÍŘKY PŘES 250 DO 400 MM</t>
  </si>
  <si>
    <t>75L491</t>
  </si>
  <si>
    <t>ZPROVOZNĚNÍ A NASTAVENÍ KAMERY</t>
  </si>
  <si>
    <t>75L492</t>
  </si>
  <si>
    <t>ZPROVOZNĚNÍ A NASTAVENÍ POHLEDU KAMERY</t>
  </si>
  <si>
    <t>75L493</t>
  </si>
  <si>
    <t>ZPROVOZNĚNÍ A NASTAVENÍ KAMEROVÉHO SYSTÉMU</t>
  </si>
  <si>
    <t>709523R</t>
  </si>
  <si>
    <t>SPOJOVACÍ MATERIÁL</t>
  </si>
  <si>
    <t>SUDOP R-208</t>
  </si>
  <si>
    <t>1. Položka obsahuje:  
 – spojovací materiál, matice, samořezné šrouby, podložky…  
 – dodávka včetně montáže a předvrtání otvorů nebo úpravy konstrukcí  
2. Položka neobsahuje:  
 X  
3. Způsob měření:  
Udává se počet kusů kompletní konstrukce nebo práce.</t>
  </si>
  <si>
    <t>709523</t>
  </si>
  <si>
    <t>PODPŮRNÉ A POMOCNÉ KONSTRUKCE OCELOVÉ Z PLECHU TL. DO 5 MM S POVRCHOVOU ÚPRAVOU ŽÁROVÝM ZINKOVÁNÍM</t>
  </si>
  <si>
    <t>KG</t>
  </si>
  <si>
    <t>709513</t>
  </si>
  <si>
    <t>PODPŮRNÉ A POMOCNÉ KONSTRUKCE OCELOVÉ Z PROFILŮ SVAŘOVANÝCH A ŠROUBOVANÝCH S POVRCHOVOU ÚPRAVOU ŽÁROVÝM ZINKOVÁNÍM</t>
  </si>
  <si>
    <t>75L494</t>
  </si>
  <si>
    <t>ZPROVOZNĚNÍ A NASTAVENÍ ŠKOLENÍ A ZÁCVIK PERSONÁLU OBSLUHUJÍCÍHO KAMEROVÝ SYSTÉM</t>
  </si>
  <si>
    <t>015120</t>
  </si>
  <si>
    <t>POPLATKY ZA LIKVIDACŮ ODPADŮ NEKONTAMINOVANÝCH - 17 01 02 STAVEBNÍ A DEMOLIČNÍ SUŤ (CIHLY)</t>
  </si>
  <si>
    <t>POPLATKY ZA LIKVIDACŮ ODPADŮ NEKONTAMINOVANÝCH - 17 06 04 ZBYTKY IZOLAČNÍCH MATERIÁLŮ</t>
  </si>
  <si>
    <t xml:space="preserve">  PS 2008.5</t>
  </si>
  <si>
    <t>Kadaň - Kadaň Prunéřov, EZS</t>
  </si>
  <si>
    <t>PS 2008.5</t>
  </si>
  <si>
    <t>75O511</t>
  </si>
  <si>
    <t>EZS, ústředna do 48 zón</t>
  </si>
  <si>
    <t>R75M215</t>
  </si>
  <si>
    <t>Kompletní přepěťová ochrana ústředny vč. příslušenství</t>
  </si>
  <si>
    <t>SUDOP-R208</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</si>
  <si>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</si>
  <si>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75O521</t>
  </si>
  <si>
    <t>EZS, software ústředny</t>
  </si>
  <si>
    <t>75O5J1</t>
  </si>
  <si>
    <t>EZS, komunikační rozhraní pro integraci do programu třetích stran TCP/IP</t>
  </si>
  <si>
    <t>75O5J2</t>
  </si>
  <si>
    <t>EZS, komunikační rozhraní pro monitoring, správu uživatelů a konfiguraci TCP/IP</t>
  </si>
  <si>
    <t>75O572</t>
  </si>
  <si>
    <t>EZS, MAGNETICKÝ KONTAKT PLASTOVÝ - TĚŽKÉ PROVEDENÍ</t>
  </si>
  <si>
    <t>75O592</t>
  </si>
  <si>
    <t>EZS, prostorový detektor duální</t>
  </si>
  <si>
    <t>75O5B1</t>
  </si>
  <si>
    <t>EZS, hlásič kouře</t>
  </si>
  <si>
    <t>75O542</t>
  </si>
  <si>
    <t>EZS, klávesnice - LCD displej</t>
  </si>
  <si>
    <t>75O5H1</t>
  </si>
  <si>
    <t>EZS, propojovací modul pro čtečku</t>
  </si>
  <si>
    <t>75O5G1</t>
  </si>
  <si>
    <t>EZS, bezkontaktní čtečka karet</t>
  </si>
  <si>
    <t>75O551</t>
  </si>
  <si>
    <t>EZS, koncentrátor 8 zón + 4 PGM výstupy v plastovém krytu</t>
  </si>
  <si>
    <t>R75K611</t>
  </si>
  <si>
    <t>Akumulátorová baterie 12V do 17 Ah - dodávka, montáž</t>
  </si>
  <si>
    <t>75O561</t>
  </si>
  <si>
    <t>EZS, rozvodná krabice</t>
  </si>
  <si>
    <t>Kabel sdělovací pro strukturovanou kabeláž FTP/STP</t>
  </si>
  <si>
    <t>Kabel sdělovací pro strukturovanou kabeláž FTP/STP - montáž</t>
  </si>
  <si>
    <t>Kabel sdělovací pro vnitřní použití do 10 párů průměru 0,5 mm</t>
  </si>
  <si>
    <t>75J21X</t>
  </si>
  <si>
    <t>Kabel sdělovací, montáž a upevnění</t>
  </si>
  <si>
    <t>75J111</t>
  </si>
  <si>
    <t>Nosná lišta plastová - dodávka</t>
  </si>
  <si>
    <t>75J11X</t>
  </si>
  <si>
    <t>Nosná lišta plastová - montáž</t>
  </si>
  <si>
    <t>Kabel NN dvou- a třížílový Cu s plastovou izolací do 2,5 mm2</t>
  </si>
  <si>
    <t>Ukončení dvou až pětižílového kabelu v rozvaděči nebo na přístroji do 2,5 mm2</t>
  </si>
  <si>
    <t>Jistič jednopólový (10 kA) od 4 do 10 A</t>
  </si>
  <si>
    <t>75O5O2</t>
  </si>
  <si>
    <t>EZS, závěrečné oživení, nastavení a funkční odzkoušení zařízení EZS</t>
  </si>
  <si>
    <t>75O5O4</t>
  </si>
  <si>
    <t>EZS, uvedení ústředny EZS do trvalého provozu</t>
  </si>
  <si>
    <t>75O5O5</t>
  </si>
  <si>
    <t>EZS, revize ústředny EZS</t>
  </si>
  <si>
    <t>DDTS ŽDC, spolupráce zhotovitele určeného zařízení při integraci do DDTS</t>
  </si>
  <si>
    <t>celek</t>
  </si>
  <si>
    <t xml:space="preserve">  PS 2009.5</t>
  </si>
  <si>
    <t>Kadaň – Kadaň Prunéřov, TK, DOK – doplnění a úpravy</t>
  </si>
  <si>
    <t>PS 2009.5</t>
  </si>
  <si>
    <t>701011R</t>
  </si>
  <si>
    <t>13173</t>
  </si>
  <si>
    <t>HLOUBENÍ JAM ZAPAŽ I NEPAŽ TŘ. I</t>
  </si>
  <si>
    <t>131738</t>
  </si>
  <si>
    <t>HLOUBENÍ JAM ZAPAŽ I NEPAŽ TŘ. I, ODVOZ DO 20KM</t>
  </si>
  <si>
    <t>132738</t>
  </si>
  <si>
    <t>HLOUBENÍ RÝH ŠÍŘ DO 2M PAŽ I NEPAŽ TŘ. I, ODVOZ DO 20KM</t>
  </si>
  <si>
    <t>123201R</t>
  </si>
  <si>
    <t>ODKOPÁVKY A PROKOPÁVKY KOMUNIKACÍ, PLOCH A PODKLADOVÝCH VRSTEV TŘ. TĚŽITELNOSTI II., VČETNĚ KOMPLETNÍ OBNOVY POVRCHŮ A PROVIZORNÍCH LÁVEK</t>
  </si>
  <si>
    <t>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</si>
  <si>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111204</t>
  </si>
  <si>
    <t>ODSTRANĚNÍ KŘOVIN S ODVOZEM DO 5KM</t>
  </si>
  <si>
    <t>561102</t>
  </si>
  <si>
    <t>PODKLADNÍ BETON TŘ. II</t>
  </si>
  <si>
    <t>5933036R</t>
  </si>
  <si>
    <t>PANEL SILNIČNÍ IZD 100/21 1000X215X3000, DODÁVKA, MONTÁŽ, DEMONTÁŽ, DOPRAVA</t>
  </si>
  <si>
    <t>1. Položka obsahuje:  
 – Viz. textace pložky  
2. Položka neobsahuje:  
 X  
3. Způsob měření:  
Udává se v kusech</t>
  </si>
  <si>
    <t>702412</t>
  </si>
  <si>
    <t>KABELOVÝ PROSTUP DO OBJEKTU PŘES ZÁKLAD ZDĚNÝ SVĚTLÉ ŠÍŘKY PŘES 100 DO 200 MM</t>
  </si>
  <si>
    <t>709120</t>
  </si>
  <si>
    <t>PROVIZORNÍ ZAJIŠTĚNÍ POTRUBÍ VE VÝKOPU</t>
  </si>
  <si>
    <t>703222</t>
  </si>
  <si>
    <t>KABELOVÝ ŽLAB NOSNÝ/DRÁTĚNÝ NEREZOVÝ VČETNĚ UPEVNĚNÍ A PŘÍSLUŠENSTVÍ SVĚTLÉ ŠÍŘKY PŘES 100 DO 250 MM</t>
  </si>
  <si>
    <t>2018_OTSKP</t>
  </si>
  <si>
    <t>709611</t>
  </si>
  <si>
    <t>DEMONTÁŽ KABELOVÉHO ŽLABU/LIŠTY VČETNĚ KRYTU</t>
  </si>
  <si>
    <t>709612</t>
  </si>
  <si>
    <t>DEMONTÁŽ CHRÁNIČKY/TRUBKY</t>
  </si>
  <si>
    <t>701003</t>
  </si>
  <si>
    <t>BETONOVÝ OZNAČNÍK</t>
  </si>
  <si>
    <t>029113R</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</si>
  <si>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</si>
  <si>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</si>
  <si>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701ADCR</t>
  </si>
  <si>
    <t>Dodávky, montáže a nosný materiál</t>
  </si>
  <si>
    <t>75I322</t>
  </si>
  <si>
    <t>KABEL ZEMNÍ DVOUPLÁŠŤOVÝ S PANCÍŘEM PRŮMĚRU ŽÍLY 0,8 MM DO 25XN</t>
  </si>
  <si>
    <t>75I32Y</t>
  </si>
  <si>
    <t>KABEL ZEMNÍ DVOUPLÁŠŤOVÝ S PANCÍŘEM PRŮMĚRU ŽÍLY 0,8 MM - DEMONTÁŽ</t>
  </si>
  <si>
    <t>75I72Y</t>
  </si>
  <si>
    <t>KABEL KLASICKÝ DÁLKOVÝ DVOUPLÁŠŤOVÝ S PANCÍŘEM - DEMONTÁŽ</t>
  </si>
  <si>
    <t>75I813</t>
  </si>
  <si>
    <t>KABEL OPTICKÝ SINGLEMODE DO 72 VLÁKEN</t>
  </si>
  <si>
    <t>KMVLÁKNO</t>
  </si>
  <si>
    <t>75I841</t>
  </si>
  <si>
    <t>KABEL OPTICKÝ - REZERVA DO 500 MM</t>
  </si>
  <si>
    <t>75I851</t>
  </si>
  <si>
    <t>KABEL OPTICKÝ - REZERVA PŘES 500 MM</t>
  </si>
  <si>
    <t>75I911</t>
  </si>
  <si>
    <t>OPTOTRUBKA HDPE PRŮMĚRU DO 40 MM</t>
  </si>
  <si>
    <t>75I91Y</t>
  </si>
  <si>
    <t>OPTOTRUBKA HDPE - DEMONTÁŽ</t>
  </si>
  <si>
    <t>75I961</t>
  </si>
  <si>
    <t>OPTOTRUBKA - HERMETIZACE ÚSEKU DO 2000 M</t>
  </si>
  <si>
    <t>ÚSEK</t>
  </si>
  <si>
    <t>75I962</t>
  </si>
  <si>
    <t>OPTOTRUBKA - KALIBRACE</t>
  </si>
  <si>
    <t>75IA11</t>
  </si>
  <si>
    <t>OPTOTRUBKOVÁ SPOJKA PRŮMĚRU DO 40 MM</t>
  </si>
  <si>
    <t>75IA51</t>
  </si>
  <si>
    <t>OPTOTRUBKOVÁ KONCOVKA PRŮMĚRU DO 40 MM</t>
  </si>
  <si>
    <t>75IA61</t>
  </si>
  <si>
    <t>OPTOTRUBKOVÁ KONCOKA S VENTILKEM PRŮMĚRU DO 40 MM</t>
  </si>
  <si>
    <t>75IA71</t>
  </si>
  <si>
    <t>OPTOTRUBKOVÁ PRŮCHODKA PRŮMĚRU DO 40 MM</t>
  </si>
  <si>
    <t>75ID11</t>
  </si>
  <si>
    <t>PLASTOVÁ ZEMNÍ KOMORA PRO ULOŽENÍ REZERVY</t>
  </si>
  <si>
    <t>75ID1Y</t>
  </si>
  <si>
    <t>PLASTOVÁ ZEMNÍ KOMORA PRO ULOŽENÍ REZERVY - DEMONTÁŽ</t>
  </si>
  <si>
    <t>75ID21</t>
  </si>
  <si>
    <t>PLASTOVÁ ZEMNÍ KOMORA PRO ULOŽENÍ SPOJKY</t>
  </si>
  <si>
    <t>75ID31</t>
  </si>
  <si>
    <t>PLASTOVÁ ZEMNÍ KOMORA TĚSNENÍ PRO HDPE TRUBKU DO 40 MM</t>
  </si>
  <si>
    <t>75IEE4</t>
  </si>
  <si>
    <t>OPTICKÝ ROZVADĚČ 19" PROVEDENÍ 48 VLÁKEN</t>
  </si>
  <si>
    <t>75IEEX</t>
  </si>
  <si>
    <t>OPTICKÝ ROZVADĚČ 19" PROVEDENÍ - MONTÁŽ</t>
  </si>
  <si>
    <t>75IEG1</t>
  </si>
  <si>
    <t>KAZETA PRO ULOŽENÍ SVÁRŮ - DODÁVKA</t>
  </si>
  <si>
    <t>75IEGX</t>
  </si>
  <si>
    <t>KAZETA PRO ULOŽENÍ SVÁRŮ - MONTÁŽ</t>
  </si>
  <si>
    <t>75IEGY</t>
  </si>
  <si>
    <t>KAZETA PRO ULOŽENÍ SVÁRŮ - DEMONTÁŽ</t>
  </si>
  <si>
    <t>75IEH1</t>
  </si>
  <si>
    <t>KONEKTOROVÝ MODUL 12 VLÁKEN - DODÁVKA</t>
  </si>
  <si>
    <t>75IEHX</t>
  </si>
  <si>
    <t>KONEKTOROVÝ MODUL 12 VLÁKEN - MONTÁŽ</t>
  </si>
  <si>
    <t>75IEHY</t>
  </si>
  <si>
    <t>KONEKTOROVÝ MODUL 12 VLÁKEN - DEMONTÁŽ</t>
  </si>
  <si>
    <t>75IEI1</t>
  </si>
  <si>
    <t>SPOJOVACÍ MODUL 12 VLÁKEN - DODÁVKA</t>
  </si>
  <si>
    <t>75IEIX</t>
  </si>
  <si>
    <t>SPOJOVACÍ MODUL 12 VLÁKEN - MONTÁŽ</t>
  </si>
  <si>
    <t>75IEJX</t>
  </si>
  <si>
    <t>ZASLEPOVACÍ MODUL 12 VLÁKEN - MONTÁŽ</t>
  </si>
  <si>
    <t>75IEJY</t>
  </si>
  <si>
    <t>ZASLEPOVACÍ MODUL 12 VLÁKEN - DEMONTÁŽ</t>
  </si>
  <si>
    <t>75IF21</t>
  </si>
  <si>
    <t>ROZPOJOVACÍ SVORKOVNICE 2/10, 2/8</t>
  </si>
  <si>
    <t>75IF31</t>
  </si>
  <si>
    <t>ZEMNÍCÍ SVORKOVNICE</t>
  </si>
  <si>
    <t>MONTÁŽNÍ RÁM 10+1</t>
  </si>
  <si>
    <t>75IF91</t>
  </si>
  <si>
    <t>KONSTRUKCE DO SKŘÍNĚ 19" PRO UPEVNĚNÍ ZAŘÍZENÍ</t>
  </si>
  <si>
    <t>75IG11</t>
  </si>
  <si>
    <t>TYČ UZEMŇOVACÍ</t>
  </si>
  <si>
    <t>75IG31</t>
  </si>
  <si>
    <t>ZEMNICÍ DESKA FEZN 2000 X 250 X 3 MM</t>
  </si>
  <si>
    <t>741C02</t>
  </si>
  <si>
    <t>UZEMŇOVACÍ SVORKA</t>
  </si>
  <si>
    <t>75IG61</t>
  </si>
  <si>
    <t>VEDENÍ UZEMŇOVACÍ V ZEMI Z FEZN DRÁTU DO 120 MM2</t>
  </si>
  <si>
    <t>75IH21</t>
  </si>
  <si>
    <t>UKONČENÍ KABELU CELOPLASTOVÉHO S PANCÍŘEM DO 40 ŽIL</t>
  </si>
  <si>
    <t>75IH32</t>
  </si>
  <si>
    <t>UKONČENÍ KABELU FORMA KABELOVÁ DÉLKY DO 0,5 M DO 25XN</t>
  </si>
  <si>
    <t>75IH63</t>
  </si>
  <si>
    <t>UKONČENÍ KABELU OPTICKÉHO DO 72 VLÁKEN</t>
  </si>
  <si>
    <t>75IH6Y</t>
  </si>
  <si>
    <t>UKONČENÍ KABELU OPTICKÉHO - DEMONTÁŽ</t>
  </si>
  <si>
    <t>75II21</t>
  </si>
  <si>
    <t>SPOJKA PRO CELOPLASTOVÉ KABELY S PANCÍŘEM DO 100 ŽIL</t>
  </si>
  <si>
    <t>75II31</t>
  </si>
  <si>
    <t>SPOJKA DÁLKOVÉHO KABELU DO 100 ŽIL</t>
  </si>
  <si>
    <t>75IJ12</t>
  </si>
  <si>
    <t>MĚŘENÍ JEDNOSMĚRNÉ NA SDĚLOVACÍM KABELU</t>
  </si>
  <si>
    <t>86</t>
  </si>
  <si>
    <t>75IJ13</t>
  </si>
  <si>
    <t>MĚŘENÍ ÚTLUMU PŘESLECHU NA BLÍZKÉM KONCI NA MÍSTNÍM SDĚL. KABELU ZA 1 ČTYŘKU XN A 1 MĚŘENÝ ÚSEK</t>
  </si>
  <si>
    <t>87</t>
  </si>
  <si>
    <t>75IJ15</t>
  </si>
  <si>
    <t>MĚŘENÍ A VYROVNÁNÍ KAPACITNÍCH NEROVNOVÁH NA MÍSTNÍM SDĚLOVACÍM KABELU, KABEL DO 4 KM DÉLKY, 1 ČTYŘKA</t>
  </si>
  <si>
    <t>88</t>
  </si>
  <si>
    <t>75IJ21</t>
  </si>
  <si>
    <t>MĚŘENÍ ZKRÁCENÉ ZÁVĚREČNÉ DÁLKOVÉHO KABELU V OBOU SMĚRECH ZA PROVOZU</t>
  </si>
  <si>
    <t>ČTYŘKA</t>
  </si>
  <si>
    <t>75IK11</t>
  </si>
  <si>
    <t>MĚŘENÍ STÁVAJÍCÍHO OPTICKÉHO KABELU</t>
  </si>
  <si>
    <t>VLÁKNO</t>
  </si>
  <si>
    <t>89</t>
  </si>
  <si>
    <t>75IJ22</t>
  </si>
  <si>
    <t>MĚŘENÍ ZKRÁCENÉ ZÁVĚREČNÉ DÁLKOVÉHO KABELU V JEDNOM SMĚRU ZA PROVOZU</t>
  </si>
  <si>
    <t>90</t>
  </si>
  <si>
    <t>75IK21</t>
  </si>
  <si>
    <t>MĚŘENÍ KOMPLEXNÍ OPTICKÉHO KABELU</t>
  </si>
  <si>
    <t>91</t>
  </si>
  <si>
    <t>75J821</t>
  </si>
  <si>
    <t>OPTICKÝ PIGTAIL SINGLEMODE DO 2 M</t>
  </si>
  <si>
    <t>92</t>
  </si>
  <si>
    <t>75J82X</t>
  </si>
  <si>
    <t>OPTICKÝ PIGTAIL SINGLEMODE - MONTÁŽ</t>
  </si>
  <si>
    <t>93</t>
  </si>
  <si>
    <t>75J82Y</t>
  </si>
  <si>
    <t>OPTICKÝ PIGTAIL SINGLEMODE - DEMONTÁŽ</t>
  </si>
  <si>
    <t>94</t>
  </si>
  <si>
    <t>75J921</t>
  </si>
  <si>
    <t>OPTICKÝ PATCHCORD SINGLEMODE DO 5 M</t>
  </si>
  <si>
    <t>95</t>
  </si>
  <si>
    <t>75J92X</t>
  </si>
  <si>
    <t>OPTICKÝ PATCHCORD SINGLEMODE - MONTÁŽ</t>
  </si>
  <si>
    <t>96</t>
  </si>
  <si>
    <t>75IL71R</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</si>
  <si>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</si>
  <si>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</si>
  <si>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97</t>
  </si>
  <si>
    <t>98</t>
  </si>
  <si>
    <t>POPLATKY ZA LIKVIDACI ODPADŮ NEKONTAMINOVANÝCH - 17 01 02 STAVEBNÍ A DEMOLIČNÍ SUŤ (CIHLY)</t>
  </si>
  <si>
    <t>100</t>
  </si>
  <si>
    <t>POPLATKY ZA LIKVIDACI ODPADŮ NEBEZPEČNÝCH - KABELY S PLASTOVOU IZOLACÍ</t>
  </si>
  <si>
    <t xml:space="preserve">  PS 2010.5</t>
  </si>
  <si>
    <t>Kadaň – Kadaň Prunéřov, MK – doplnění a úpravy</t>
  </si>
  <si>
    <t>PS 2010.5</t>
  </si>
  <si>
    <t>14173</t>
  </si>
  <si>
    <t>PROTLAČOVÁNÍ POTRUBÍ Z PLAST HMOT DN DO 200MM</t>
  </si>
  <si>
    <t>702902</t>
  </si>
  <si>
    <t>ZASYPÁNÍ KABELOVÉHO ŽLABU VRSTVOU Z PŘESÁTÉHO PÍSKU SVĚTLÉ ŠÍŘKY PŘES 120 DO 250 MM</t>
  </si>
  <si>
    <t>75I311</t>
  </si>
  <si>
    <t>KABEL ZEMNÍ DVOUPLÁŠŤOVÝ S PANCÍŘEM PRŮMĚRU ŽÍLY 0,6 MM DO 5XN</t>
  </si>
  <si>
    <t>75I31Y</t>
  </si>
  <si>
    <t>KABEL ZEMNÍ DVOUPLÁŠŤOVÝ S PANCÍŘEM PRŮMĚRU ŽÍLY 0,6 MM - DEMONTÁŽ</t>
  </si>
  <si>
    <t>75IECX</t>
  </si>
  <si>
    <t>VENKOVNÍ TELEFONNÍ OBJEKT - MONTÁŽ</t>
  </si>
  <si>
    <t>75IECY</t>
  </si>
  <si>
    <t>VENKOVNÍ TELEFONNÍ OBJEKT - DEMONTÁŽ</t>
  </si>
  <si>
    <t>75IH2Y</t>
  </si>
  <si>
    <t>UKONČENÍ KABELU CELOPLASTOVÉHO S PANCÍŘEM - DEMONTÁŽ</t>
  </si>
  <si>
    <t>75IH31</t>
  </si>
  <si>
    <t>UKONČENÍ KABELU FORMA KABELOVÁ DÉLKY DO 0,5 M DO 5XN</t>
  </si>
  <si>
    <t xml:space="preserve">  PS 2012.5</t>
  </si>
  <si>
    <t>Kadaň - Kadaň Prunéřov, integrační koncentrátor</t>
  </si>
  <si>
    <t>PS 2012.5</t>
  </si>
  <si>
    <t>Všeobecné konstrukce a práce</t>
  </si>
  <si>
    <t>015420R</t>
  </si>
  <si>
    <t>POPLATKY ZA LIKVIDACŮ ODPADŮ NEKONTAMINOVANÝCH - 17 04 11 ZBYTKY KABELŮ A VODIČŮ</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</si>
  <si>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</si>
  <si>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Všeobecné práce pro silnoproud a slaboproud</t>
  </si>
  <si>
    <t>703412</t>
  </si>
  <si>
    <t>ELEKTROINSTALAČNÍ TRUBKA PLASTOVÁ VČETNĚ UPEVNĚNÍ A PŘÍSLUŠENSTVÍ DN PRŮMĚRU PŘES 25 DO 40 MM</t>
  </si>
  <si>
    <t>703722</t>
  </si>
  <si>
    <t>KABELOVÁ PŘÍCHYTKA PRO ROZSAH UPNUTÍ OD 26 DO 50 MM</t>
  </si>
  <si>
    <t>Silnoproud</t>
  </si>
  <si>
    <t>74F323</t>
  </si>
  <si>
    <t>747706</t>
  </si>
  <si>
    <t>ZJIŠŤOVÁNÍ STÁVAJÍCÍHO STAVU ROZVODŮ NN</t>
  </si>
  <si>
    <t>747301</t>
  </si>
  <si>
    <t>PROVEDENÍ PROHLÍDKY A ZKOUŠKY PRÁVNICKOU OSOBOU, VYDÁNÍ PRŮKAZU ZPŮSOBILOSTI</t>
  </si>
  <si>
    <t>747701</t>
  </si>
  <si>
    <t>DOKONČOVACÍ MONTÁŽNÍ PRÁCE NA ELEKTRICKÉM ZAŘÍZENÍ</t>
  </si>
  <si>
    <t>747703</t>
  </si>
  <si>
    <t>ZKUŠEBNÍ PROVOZ</t>
  </si>
  <si>
    <t>747704</t>
  </si>
  <si>
    <t>ZAŠKOLENÍ OBSLUHY</t>
  </si>
  <si>
    <t>747705</t>
  </si>
  <si>
    <t>MANIPULACE NA ZAŘÍZENÍCH PROVÁDĚNÉ PROVOZOVATELEM</t>
  </si>
  <si>
    <t>741311R</t>
  </si>
  <si>
    <t>ZÁSUVKA INSTALAČNÍ JEDNODUCHÁ, MONTÁŽ NA DIN LIŠTU</t>
  </si>
  <si>
    <t>1. Položka obsahuje:  
 – kompletní přístroj vč. příslušenství  
2. Položka neobsahuje:  
 X  
3. Způsob měření:  
Udává se počet kusů kompletní konstrukce nebo práce.</t>
  </si>
  <si>
    <t>744Q22</t>
  </si>
  <si>
    <t>SVODIČ PŘEPĚTÍ TYP 1+2 (TŘÍDA B+C) 3-4 PÓLOVÝ</t>
  </si>
  <si>
    <t>744R35</t>
  </si>
  <si>
    <t>OZNAČOVACÍ ŠTÍTEK DO ROZVADĚČE NN</t>
  </si>
  <si>
    <t>744R36</t>
  </si>
  <si>
    <t>OBAL NA VÝKRESY DO ROZVADĚČE NN</t>
  </si>
  <si>
    <t>744R21</t>
  </si>
  <si>
    <t>UCPÁVKOVÁ VÝVODKA PRO KABEL O PRŮMĚRU DO 13 MM</t>
  </si>
  <si>
    <t>741C01</t>
  </si>
  <si>
    <t>EKVIPOTENCIÁLNÍ PŘÍPOJNICE</t>
  </si>
  <si>
    <t>742H11</t>
  </si>
  <si>
    <t>KABEL NN ČTYŘ- A PĚTIŽÍLOVÝ CU S PLASTOVOU IZOLACÍ DO 2,5 MM2</t>
  </si>
  <si>
    <t>742I21</t>
  </si>
  <si>
    <t>KABEL NN CU OVLÁDACÍ 19-24ŽÍLOVÝ DO 2,5 MM2</t>
  </si>
  <si>
    <t>742N11</t>
  </si>
  <si>
    <t>UKONČENÍ 19-24ŽÍLOVÉHO KABELU V ROZVADĚČI NEBO NA PŘÍSTROJI DO 2,5 MM2</t>
  </si>
  <si>
    <t>Slaboproud</t>
  </si>
  <si>
    <t>75O915</t>
  </si>
  <si>
    <t>DDTS ŽDC, PŘEVODNÍK M-BUS/ ETHERNET</t>
  </si>
  <si>
    <t>75O972R</t>
  </si>
  <si>
    <t>DDTS ŽDC, VYBAVENÍ DDTS DO DATOVÉHO ROZVADĚČE</t>
  </si>
  <si>
    <t>1. Položka obsahuje:   
- dodávku vybavení DDTS do sdělovací skříně vč. upevňovacího materiálu, veškerý podružný materiál (např. modulární panely do 19" skříně pro jističe, DIN Lišty, kabelové žlaby, svorkovnice, rozjištění, kabelové propoje v rámci rozavděče, osvětlení...)   
 2. Způsob měření:  
Udává se počet kusů kompletní práce.</t>
  </si>
  <si>
    <t>75O916</t>
  </si>
  <si>
    <t>DDTS ŽDC, MODUL VYHODNOCENÍ VÝPADKU NAPĚTÍ</t>
  </si>
  <si>
    <t>75O918</t>
  </si>
  <si>
    <t>DDTS ŽDC, SNÍMAČ TEPLOTY A VLHKOSTI</t>
  </si>
  <si>
    <t>75O91AR</t>
  </si>
  <si>
    <t>DDTS ŽDC, KOMUNIKAČNÍ PŘEVODNÍK, DOPLNĚNÍ I/O MODULU</t>
  </si>
  <si>
    <t>1. Položka obsahuje:  
 - kompletní montáž a dodávku doplňujících modů pro komunikační převodník pro I/O signály a povely, včetně potřebné systémové kabeliazce, SW, licencí atd.  
 - veškeré potřebné mechanizmy, včetně obsluhy, náklady na mzdy a přibližné (průměrné) náklady na pořízení potřebných materiálů  
 2. Položka neobsahuje:  
 X  
 3. Způsob měření:  
 Udává se počet kusů kompletní práce.</t>
  </si>
  <si>
    <t>75O91X</t>
  </si>
  <si>
    <t>DDTS ŽDC, MONTÁŽ</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</si>
  <si>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</si>
  <si>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</si>
  <si>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</si>
  <si>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75O941</t>
  </si>
  <si>
    <t>DDTS ŽDC, INTEGRACE EOV</t>
  </si>
  <si>
    <t>75O942</t>
  </si>
  <si>
    <t>DDTS ŽDC, INTEGRACE OSV</t>
  </si>
  <si>
    <t>75O943</t>
  </si>
  <si>
    <t>DDTS ŽDC, INTEGRACE EZS</t>
  </si>
  <si>
    <t>75O946</t>
  </si>
  <si>
    <t>DDTS ŽDC, INTEGRACE RDD</t>
  </si>
  <si>
    <t>75O947</t>
  </si>
  <si>
    <t>DDTS ŽDC, INTEGRACE OSE</t>
  </si>
  <si>
    <t>75O948</t>
  </si>
  <si>
    <t>DDTS ŽDC, INTEGRACE ROZ</t>
  </si>
  <si>
    <t>75O94A</t>
  </si>
  <si>
    <t>DDTS ŽDC, INTEGRACE KAM</t>
  </si>
  <si>
    <t>75O94E</t>
  </si>
  <si>
    <t>DDTS ŽDC, INTEGRACE NAPÁJECÍHO ZDROJE</t>
  </si>
  <si>
    <t>75O94I</t>
  </si>
  <si>
    <t>DDTS ŽDC, INTEGRACE EE</t>
  </si>
  <si>
    <t>75O94H</t>
  </si>
  <si>
    <t>DDTS ŽDC, INTEGRACE VZT</t>
  </si>
  <si>
    <t>75O94K</t>
  </si>
  <si>
    <t>DDTS ŽDC, PARAMETRIZACE EZS</t>
  </si>
  <si>
    <t>75K221R</t>
  </si>
  <si>
    <t>NAPÁJECÍ ZDROJ 24 V DC DO 5 A, S DOHLEDEM</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</si>
  <si>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</si>
  <si>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75K22X</t>
  </si>
  <si>
    <t>NAPÁJECÍ ZDROJ 24 V DC - MONTÁŽ</t>
  </si>
  <si>
    <t>75K511</t>
  </si>
  <si>
    <t>BATERIOVÉ VEDENÍ O PRŮŘEZU DO 16 MM2 - DODÁVKA</t>
  </si>
  <si>
    <t>75K51X</t>
  </si>
  <si>
    <t>BATERIOVÉ VEDENÍ O PRŮŘEZU DO 16 MM2 - MONTÁŽ</t>
  </si>
  <si>
    <t>75K621</t>
  </si>
  <si>
    <t>AKUMULÁTOROVÁ BATERIE DO 500 VAH - DODÁVKA</t>
  </si>
  <si>
    <t>75K62X</t>
  </si>
  <si>
    <t>AKUMULÁTOROVÁ BATERIE DO 500 VAH - MONTÁŽ</t>
  </si>
  <si>
    <t>75JA52R</t>
  </si>
  <si>
    <t>ROZVADĚČ STRUKT. KABELÁŽE, PATCHPANEL, 12 ZÁSUVEK PRO MONTÁŽ SPD (PoE), DODÁVKA</t>
  </si>
  <si>
    <t>75JA5X</t>
  </si>
  <si>
    <t>ROZVADĚČ STRUKT. KABELÁŽE, MONTÁŽ ORGANIZARU, PATCHPANELU</t>
  </si>
  <si>
    <t>75JA55</t>
  </si>
  <si>
    <t>ROZVADĚČ STRUKT. KABELÁŽE, PATCHPANEL, ZÁSUVKA RJ45, DODÁVKA, MONTÁŽ, UKONČ. KABELU</t>
  </si>
  <si>
    <t>75JA55R</t>
  </si>
  <si>
    <t>ZÁSUVKA RJ 45 VČETNĚ DRŽÁKU NA DIN, DODÁVKA A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</si>
  <si>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</si>
  <si>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75JA61R</t>
  </si>
  <si>
    <t>METALICKÝ PATCHCORD DO 2M</t>
  </si>
  <si>
    <t>75JA5R</t>
  </si>
  <si>
    <t>METALICKÝ PATCHCORD - MONTÁŽ</t>
  </si>
  <si>
    <t>75B717R</t>
  </si>
  <si>
    <t>PŘEPĚŤOVÁ OCHRANA DATOVÉHO KABELU</t>
  </si>
  <si>
    <t>1. Položka obsahuje:  
 – veškeré příslušentsví  
 – kompletní montáž  
2. Položka neobsahuje:  
 X  
3. Způsob měření:  
Udává se počet kusů kompletní konstrukce nebo práce.</t>
  </si>
  <si>
    <t>75O923</t>
  </si>
  <si>
    <t>DDTS ŽDC, SW DOPLNĚNÍ INS</t>
  </si>
  <si>
    <t>75O923R</t>
  </si>
  <si>
    <t>DDTS ŽDC, SW DOPLNĚNÍ INK</t>
  </si>
  <si>
    <t>1. Položka obsahuje:   
- kompletní parametrizaci, konfiguraci a SW doplnění stávajícího InK o nové TLS  
 2. Způsob měření:  
Udává se počet kusů kompletní práce.</t>
  </si>
  <si>
    <t>75O956R</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</si>
  <si>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</si>
  <si>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</si>
  <si>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75O957</t>
  </si>
  <si>
    <t>DDTS ŽDC, INTEGRACE TLS DO INS</t>
  </si>
  <si>
    <t>75O934</t>
  </si>
  <si>
    <t>DDTS ŽDC, SW DOPLNĚNÍ STACIONÁRNÍHO KLIENTA</t>
  </si>
  <si>
    <t>75O93C</t>
  </si>
  <si>
    <t>DDTS ŽDC, SW DOPLNĚNÍ MOBILNÍHO KLIENTA</t>
  </si>
  <si>
    <t>75O956</t>
  </si>
  <si>
    <t>DDTS ŽDC, KONFIGURACE PŘENOSŮ DAT JEDNOTLIVÝCH TLS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</si>
  <si>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</si>
  <si>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</si>
  <si>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</si>
  <si>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</si>
  <si>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</si>
  <si>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</si>
  <si>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</si>
  <si>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</si>
  <si>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75O958</t>
  </si>
  <si>
    <t>75O959</t>
  </si>
  <si>
    <t>DDTS ŽDC, ZÁVĚREČNÁ ZKOUŠKA</t>
  </si>
  <si>
    <t>D.4</t>
  </si>
  <si>
    <t>Ostatní technologická zařízení</t>
  </si>
  <si>
    <t xml:space="preserve">  SO 98-98</t>
  </si>
  <si>
    <t>Všeobecný objekt</t>
  </si>
  <si>
    <t>SO 98-98</t>
  </si>
  <si>
    <t>Dokumentace stavby</t>
  </si>
  <si>
    <t>VSEOB001</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</si>
  <si>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</si>
  <si>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</si>
  <si>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</si>
  <si>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</si>
  <si>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</si>
  <si>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</si>
  <si>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</si>
  <si>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</si>
  <si>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</si>
  <si>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</si>
  <si>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</si>
  <si>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</si>
  <si>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</si>
  <si>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</si>
  <si>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Zpracování dokumentace pro provádění stavby</t>
  </si>
  <si>
    <t>Položka zahrnuje veškeré činnosti nezbytné k vypracování projektové dokumentace pro provádění stavby.</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</si>
  <si>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</si>
  <si>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</si>
  <si>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</si>
  <si>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</si>
  <si>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</si>
  <si>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</si>
  <si>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</si>
  <si>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</si>
  <si>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</si>
  <si>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</si>
  <si>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</si>
  <si>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</si>
  <si>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</si>
  <si>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</si>
  <si>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VSEOB008</t>
  </si>
  <si>
    <t>Hluková měření (po ukončení stavby v rámci zkuš. provozu)</t>
  </si>
  <si>
    <t>popis položky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</si>
  <si>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</si>
  <si>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</si>
  <si>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Dopravně - inženýrská opatření (DIO) a přístupové cesty</t>
  </si>
  <si>
    <t>Položka zahrnuje veškeré činnosti, náklady a zařízení nutné k řádnému provedení díla.</t>
  </si>
  <si>
    <t>VSEOB010</t>
  </si>
  <si>
    <t>Korozní měření</t>
  </si>
  <si>
    <t>Položka obsahuje: měření na stávajících, úložných i nových zařízeních, vyhodnocení a předání protokolu v tištěné i digitální formě.     
Měrná jednotka je KOMPLET.     
Způsob měření: soubor všech úkonů a měření, která jsou třeba ve smyslu TKP státních drah – u nových zařízení se provádí po jejich uvedení do provozu – u existujících zařízení se provádí na stávajícím úseku trati před zahájením prací a znovu po uvedení trati do provozu ve smyslu TKP státních drah (pro porovnání hodnot).</t>
  </si>
  <si>
    <t>VSEOB011</t>
  </si>
  <si>
    <t>Geodetické měření TV</t>
  </si>
  <si>
    <t>Provedení Geodetického měření TV a jeho vyhodnocení, která jsou nutná pro uvedení stavby do provozu</t>
  </si>
  <si>
    <t>Jde o měření vzdálenosti nového TV od stávajícího vedení.     
Položka zahrnuje všechny nezbytné práce, náklady a zařízení včetně všech doprav a pomocného    
materiálu nutných pro uskutečnění měření.     
Měrnou jednotkou je KOMPLET, kterou je soubor všech měření a jejich vyhodnocení.</t>
  </si>
  <si>
    <t>E.1.1.1</t>
  </si>
  <si>
    <t>Železniční svršek</t>
  </si>
  <si>
    <t xml:space="preserve">  SO 4112.5</t>
  </si>
  <si>
    <t>ŽST Kadaň, železniční svršek</t>
  </si>
  <si>
    <t>SO 4112.5</t>
  </si>
  <si>
    <t>015</t>
  </si>
  <si>
    <t>Poplatky za likvidaci odpadů</t>
  </si>
  <si>
    <t>015150</t>
  </si>
  <si>
    <t>POPLATKY ZA LIKVIDACŮ ODPADŮ NEKONTAMINOVANÝCH - 17 05 08 ŠTĚRK Z KOLEJIŠTĚ (ODPAD PO RECYKLACI)</t>
  </si>
  <si>
    <t>1: 905; dle VK/101</t>
  </si>
  <si>
    <t>1: 81,4; dle VK/102</t>
  </si>
  <si>
    <t>015520</t>
  </si>
  <si>
    <t>POPLATKY ZA LIKVIDACŮ ODPADŮ NEBEZPEČNÝCH - 17 02 04* ŽELEZNIČNÍ PRAŽCE DŘEVĚNÉ</t>
  </si>
  <si>
    <t>1: 504*0,072; dle VK/103, převod na tuny</t>
  </si>
  <si>
    <t>015210</t>
  </si>
  <si>
    <t>POPLATKY ZA LIKVIDACŮ ODPADŮ NEKONTAMINOVANÝCH - 17 01 01 ŽELEZNIČNÍ PRAŽCE BETONOVÉ</t>
  </si>
  <si>
    <t>1: 21*0,270; dle VK/104, převod na tuny</t>
  </si>
  <si>
    <t>015250</t>
  </si>
  <si>
    <t>POPLATKY ZA LIKVIDACŮ ODPADŮ NEKONTAMINOVANÝCH - 17 02 03 POLYETYLÉNOVÉ PODLOŽKY (ŽEL. SVRŠEK)</t>
  </si>
  <si>
    <t>1: 0,2; dle VK/106</t>
  </si>
  <si>
    <t>1: 1,2; dle VK/41 výstroje trati rekapituace b</t>
  </si>
  <si>
    <t>Zřízení drážního svršku</t>
  </si>
  <si>
    <t>512550</t>
  </si>
  <si>
    <t>KOLEJOVÉ LOŽE - ZŘÍZENÍ Z KAMENIVA HRUBÉHO DRCENÉHO (ŠTĚRK)</t>
  </si>
  <si>
    <t>1: 1206,6;dle VK/14</t>
  </si>
  <si>
    <t>513550</t>
  </si>
  <si>
    <t>KOLEJOVÉ LOŽE - DOPLNĚNÍ Z KAMENIVA HRUBÉHO DRCENÉHO (ŠTĚRK)</t>
  </si>
  <si>
    <t>1: 25; dle VK/12</t>
  </si>
  <si>
    <t>528152</t>
  </si>
  <si>
    <t>KOLEJ 49 E1, ROZD. "C", BEZSTYKOVÁ, PR. BET. BEZPODKLADNICOVÝ, UP. PRUŽNÉ</t>
  </si>
  <si>
    <t>1: 138,9; dle VK/21, na pr. B03</t>
  </si>
  <si>
    <t>1: 368,5; dle VK/22, na pr. B 91</t>
  </si>
  <si>
    <t>528372</t>
  </si>
  <si>
    <t>KOLEJ 49 E1, ROZD. "U", BEZSTYKOVÁ, PR. BET. VÝHYBKOVÝ KRÁTKÝ, UP. PRUŽNÉ</t>
  </si>
  <si>
    <t>1: 12; dle VK/23, je včetně VK/33</t>
  </si>
  <si>
    <t>528392</t>
  </si>
  <si>
    <t>KOLEJ 49 E1, ROZD. "U", BEZSTYKOVÁ, PR. BET. VÝHYBKOVÝ DLOUHÝ, UP. PRUŽNÉ</t>
  </si>
  <si>
    <t>1: 7,2; dle VK/24</t>
  </si>
  <si>
    <t>533273</t>
  </si>
  <si>
    <t>J 49 1:9-300, PR. BET., UP. PRUŽNÉ</t>
  </si>
  <si>
    <t>1: 1; dle VK/31</t>
  </si>
  <si>
    <t>539540</t>
  </si>
  <si>
    <t>ZVLÁŠTNÍ VYBAVENÍ VÝHYBEK, ČELISŤOVÝ ZÁVĚR</t>
  </si>
  <si>
    <t>542121</t>
  </si>
  <si>
    <t>SMĚROVÉ A VÝŠKOVÉ VYROVNÁNÍ KOLEJE NA PRAŽCÍCH BETONOVÝCH DO 0,05 M</t>
  </si>
  <si>
    <t>1: 50; dle VK/41</t>
  </si>
  <si>
    <t>542312</t>
  </si>
  <si>
    <t>NÁSLEDNÁ ÚPRAVA SMĚROVÉHO A VÝŠKOVÉHO USPOŘÁDÁNÍ KOLEJE - PRAŽCE BETONOVÉ</t>
  </si>
  <si>
    <t>1: 138,9+368,5+12+7,2; dle VK/21-24 
2: 50; dle VK/41</t>
  </si>
  <si>
    <t>542322</t>
  </si>
  <si>
    <t>NÁSLEDNÁ ÚPRAVA SMĚROVÉHO A VÝŠKOVÉHO USPOŘÁDÁNÍ VÝHYBKOVÉ KONSTRUKCE - PRAŽCE BETONOVÉ</t>
  </si>
  <si>
    <t>1: (1)*3*16,6155; dle VK/31, v rozvinuté délce</t>
  </si>
  <si>
    <t>549111</t>
  </si>
  <si>
    <t>BROUŠENÍ KOLEJE A VÝHYBEK</t>
  </si>
  <si>
    <t>1: 49,8; dle VK/42</t>
  </si>
  <si>
    <t>545121</t>
  </si>
  <si>
    <t>SVAR KOLEJNIC (STEJNÉHO TVARU) 49 E1, T JEDNOTLIVĚ</t>
  </si>
  <si>
    <t>1: 1*2*2; styky v nové koleji  před výhybkou 
2: 4; styky v kolejích při napojení na stávající stav 
3: viz příloha 5</t>
  </si>
  <si>
    <t>545122</t>
  </si>
  <si>
    <t>SVAR KOLEJNIC (STEJNÉHO TVARU) 49 E1, T SPOJITĚ</t>
  </si>
  <si>
    <t>1: 1*14; styky uvnitř výhybek dle VK/63 
2: 12-8; dle VK/62, odpočet jednotlivých</t>
  </si>
  <si>
    <t>123</t>
  </si>
  <si>
    <t>539710</t>
  </si>
  <si>
    <t>ZVLÁŠTNÍ VYBAVENÍ VÝHYBEK, PŘÍPLATEK ZA KONSTRUKCI A VÝROBU OBLOUKOVÉ VÝHYBKY</t>
  </si>
  <si>
    <t>124</t>
  </si>
  <si>
    <t>543440</t>
  </si>
  <si>
    <t>VÝMĚNA OCELOVÝCH A PLASTOVÝCH SPOJEK</t>
  </si>
  <si>
    <t>PÁR</t>
  </si>
  <si>
    <t>1: 1; dle VK/64 
2: 1; dle VK/52</t>
  </si>
  <si>
    <t>125</t>
  </si>
  <si>
    <t>513570</t>
  </si>
  <si>
    <t>KOLEJOVÉ LOŽE - DOPLNĚNÍ Z KAMENIVA HRUBÉHO UŽITÉHO</t>
  </si>
  <si>
    <t>1: 7,5; dle VK/15</t>
  </si>
  <si>
    <t>544</t>
  </si>
  <si>
    <t>Izolované styky</t>
  </si>
  <si>
    <t>549510</t>
  </si>
  <si>
    <t>ŘEZÁNÍ KOLEJNIC BEZ OHLEDU NA TVAR</t>
  </si>
  <si>
    <t>OTSKP-ŽS</t>
  </si>
  <si>
    <t>1: (2)*2*2; řezy pro vevaření izol. styků dle VK/51 
2: 1*2*2; vyříznutí stávajícího LIS dle VK/53</t>
  </si>
  <si>
    <t>544322</t>
  </si>
  <si>
    <t>IZOLOVANÝ STYK LEPENÝ STANDARDNÍ DÉLKY (3,4-8,0 M), TEPELNĚ NEOPRACOVANÝ, TVARU 49 E1</t>
  </si>
  <si>
    <t>1: 2*2; dle VK/51</t>
  </si>
  <si>
    <t>1: (2)*2*2; vevaření nových izol. styků S49 dle VK/51 
2: 1*2*2; svaření kolejnic po vložení vložky při rušení stávajícího LIS dle VK/9</t>
  </si>
  <si>
    <t>543331</t>
  </si>
  <si>
    <t>VÝMĚNA KOLEJNICE 49 E1 JEDNOTLIVĚ</t>
  </si>
  <si>
    <t>1: 1*2*5; dle VK/53, náhrada LIS kolejnicí, předpoklad vložka dl. 5 m</t>
  </si>
  <si>
    <t>Ostatní konstrukce a práce</t>
  </si>
  <si>
    <t>925110</t>
  </si>
  <si>
    <t>DRÁŽNÍ STEZKY Z DRTI TL. DO 50 MM</t>
  </si>
  <si>
    <t>OTSKP-SPK+ŽS 2018</t>
  </si>
  <si>
    <t>1: 1156,5; dle Vk/13</t>
  </si>
  <si>
    <t>R925120-201mjs</t>
  </si>
  <si>
    <t>DRÁŽNÍ STEZKY Z DRTI TL. PŘES 50 MM</t>
  </si>
  <si>
    <t>R 201</t>
  </si>
  <si>
    <t>1: 464,3; dle VK/14</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</si>
  <si>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objem spočtený ze zaměřených nebo projektovaných příčných profilů a vzdálenosti mezi nimi ve stavu po zhutnění materiálu stezky.</t>
  </si>
  <si>
    <t>923131</t>
  </si>
  <si>
    <t>NÁMEZNÍK</t>
  </si>
  <si>
    <t>1: 1; dle VK/32</t>
  </si>
  <si>
    <t>922501</t>
  </si>
  <si>
    <t>ZARÁŽEDLO DYNAMICKÉ</t>
  </si>
  <si>
    <t>1: 1; dle VK/71</t>
  </si>
  <si>
    <t>923</t>
  </si>
  <si>
    <t>Výstroj trati</t>
  </si>
  <si>
    <t>106</t>
  </si>
  <si>
    <t>923122</t>
  </si>
  <si>
    <t>HEKTOMETROVNÍK Z UŽITÉHO MATERIÁLU</t>
  </si>
  <si>
    <t>1: 1; dle VK/12b rekapituace 1b</t>
  </si>
  <si>
    <t>110</t>
  </si>
  <si>
    <t>923821</t>
  </si>
  <si>
    <t>SLOUPEK DN 60 PRO NÁVĚST</t>
  </si>
  <si>
    <t>1: 1; dle VK/18 rekapituace 1b</t>
  </si>
  <si>
    <t>112</t>
  </si>
  <si>
    <t>923931</t>
  </si>
  <si>
    <t>ZAJIŠŤOVACÍ ZNAČKA KONZOLOVÁ (K) NA SLOUPU TRAKČNÍHO STOŽÁRU</t>
  </si>
  <si>
    <t>1: 18; dle VK/36 rekapituace 1b</t>
  </si>
  <si>
    <t>113</t>
  </si>
  <si>
    <t>923941</t>
  </si>
  <si>
    <t>ZAJIŠŤOVACÍ ZNAČKA KONZOLOVÁ (K) VČETNĚ OCELOVÉHO SLOUPKU</t>
  </si>
  <si>
    <t>1: 6; dle VK/37 rekapituace 1b</t>
  </si>
  <si>
    <t>126</t>
  </si>
  <si>
    <t>923441</t>
  </si>
  <si>
    <t>NÁVĚST "POSUN ZAKÁZÁN"</t>
  </si>
  <si>
    <t>127</t>
  </si>
  <si>
    <t>923461</t>
  </si>
  <si>
    <t>NÁVĚST "PÍSKEJTE"</t>
  </si>
  <si>
    <t>1: 2; dle VK/14</t>
  </si>
  <si>
    <t>128</t>
  </si>
  <si>
    <t>923481</t>
  </si>
  <si>
    <t>STANIČNÍK - TABULE "ÚZKÁ"</t>
  </si>
  <si>
    <t>1: 8; dle VK/15</t>
  </si>
  <si>
    <t>Bourání a demontáže</t>
  </si>
  <si>
    <t>965010</t>
  </si>
  <si>
    <t>ODSTRANĚNÍ KOLEJOVÉHO LOŽE A DRÁŽNÍCH STEZEK</t>
  </si>
  <si>
    <t>1: 162+500,6+45; dle VK/1+2+3</t>
  </si>
  <si>
    <t>965021</t>
  </si>
  <si>
    <t>ODSTRANĚNÍ KOLEJOVÉHO LOŽE A DRÁŽNÍCH STEZEK - ODVOZ NA SKLÁDKU</t>
  </si>
  <si>
    <t>M3KM</t>
  </si>
  <si>
    <t>1: 500,6*10; dle VK/2, skládka Tušimice 10 km 
2: 45*10; dle VK/3 Tušimice, biodegradační plocha, 10 km</t>
  </si>
  <si>
    <t>965022</t>
  </si>
  <si>
    <t>ODSTRANĚNÍ KOLEJOVÉHO LOŽE A DRÁŽNÍCH STEZEK - ODVOZ NA MEZIDEPONII</t>
  </si>
  <si>
    <t>1: 162*1,0;VK/1 do 1 km k užití v nástupišti</t>
  </si>
  <si>
    <t>965113</t>
  </si>
  <si>
    <t>DEMONTÁŽ KOLEJE NA BETONOVÝCH PRAŽCÍCH DO KOLEJOVÝCH POLÍ S ODVOZEM NA MONTÁŽNÍ ZÁKLADNU S NÁSLEDNÝM - ROZEBRÁNÍM</t>
  </si>
  <si>
    <t>1: 342; dle VK/3</t>
  </si>
  <si>
    <t>965116</t>
  </si>
  <si>
    <t>DEMONTÁŽ KOLEJE NA BETONOVÝCH PRAŽCÍCH - ODVOZ ROZEBRANÝCH SOUČÁSTÍ (Z MÍSTA DEMONTÁŽE NEBO Z - MONTÁŽNÍ ZÁKLADNY) K LIKVIDACI</t>
  </si>
  <si>
    <t>1: 21*0,270*10; dle VK/104, RS Roztyly 10 km, pražce bet. odpad- převod na tuny 
2: 28,5*2; dle VK/105, výkupna kovů Kadaň 2 km 
3: (0,2+0)*10; dle VK/106+107, skládka Tušimice 10 km, PE a pryž. podložky</t>
  </si>
  <si>
    <t>965123</t>
  </si>
  <si>
    <t>DEMONTÁŽ KOLEJE NA DŘEVĚNÝCH PRAŽCÍCH DO KOLEJOVÝCH POLÍ S ODVOZEM NA MONTÁŽNÍ ZÁKLADNU S NÁSLEDNÝM - ROZEBRÁNÍM</t>
  </si>
  <si>
    <t>1: 231,3; dle VK/4</t>
  </si>
  <si>
    <t>965126</t>
  </si>
  <si>
    <t>DEMONTÁŽ KOLEJE NA DŘEVĚNÝCH PRAŽCÍCH - ODVOZ ROZEBRANÝCH SOUČÁSTÍ (Z MÍSTA DEMONTÁŽE NEBO Z - MONTÁŽNÍ ZÁKLADNY) K LIKVIDACI</t>
  </si>
  <si>
    <t>1: (504-154)*0,072*10; dle VK/103, skládka Tušimice 10 km, dřevěné pražce- převod na tuny, odpočet pražců z výhybek 
2: ostatní součásti z rozebraných polí (kov, podložky) u bet. pražců</t>
  </si>
  <si>
    <t>965223</t>
  </si>
  <si>
    <t>DEMONTÁŽ VÝHYBKOVÉ KONSTRUKCE NA DŘEVĚNÝCH PRAŽCÍCH DO KOLEJOVÝCH POLÍ S ODVOZEM NA MONTÁŽNÍ - ZÁKLADNU S NÁSLEDNÝM ROZEBRÁNÍM</t>
  </si>
  <si>
    <t>1: 149,5; dle VK/6</t>
  </si>
  <si>
    <t>965226</t>
  </si>
  <si>
    <t>DEMONTÁŽ VÝHYBKOVÉ KONSTRUKCE NA DŘEVĚNÝCH PRAŽCÍCH - ODVOZ ROZEBRANÝCH SOUČÁSTÍ (Z MÍSTA DEMONTÁŽE - NEBO Z MONTÁŽNÍ ZÁKLADNY) K LIKVIDACI</t>
  </si>
  <si>
    <t>1: 154*0,072*10; dle tab. 3 dmt výhybek, dřevěné pražce na skládku Tušimice 10 km, převod na tuny 
2: ostatní odpad z rozebraných výhybek (šrot, podložky) u koleje bet.</t>
  </si>
  <si>
    <t>965831</t>
  </si>
  <si>
    <t>DEMONTÁŽ NÁMEZNÍKU</t>
  </si>
  <si>
    <t>1: 3; dle VK/7</t>
  </si>
  <si>
    <t>965832</t>
  </si>
  <si>
    <t>DEMONTÁŽ NÁMEZNÍKU - ODVOZ (NA LIKVIDACI ODPADŮ NEBO JINÉ URČENÉ MÍSTO)</t>
  </si>
  <si>
    <t>1: 3*0,056*10; dle VK/7, hmotnost dle katalogu, RS Roztyly 10 km</t>
  </si>
  <si>
    <t>75C8C1</t>
  </si>
  <si>
    <t>MEZIKOLEJOVÁ LANOVÁ PROPOJKA DLOUHÁ (DO 3 LAN) - DODÁVKA</t>
  </si>
  <si>
    <t>1: 4*0,7; dle VK/34, kolejnicové propojky</t>
  </si>
  <si>
    <t>75C8C7</t>
  </si>
  <si>
    <t>MEZIKOLEJOVÁ LANOVÁ PROPOJKA DLOUHÁ (DO 3 LAN) - MONTÁŽ</t>
  </si>
  <si>
    <t>1: 4*0,7; dle VK/34 
2: včetně vrtání kolejnic</t>
  </si>
  <si>
    <t>18130</t>
  </si>
  <si>
    <t>ÚPRAVA PLÁNĚ BEZ ZHUTNĚNÍ</t>
  </si>
  <si>
    <t>1: 354,9;dle VK/8</t>
  </si>
  <si>
    <t>101</t>
  </si>
  <si>
    <t>965821</t>
  </si>
  <si>
    <t>DEMONTÁŽ KILOMETROVNÍKU, HEKTOMETROVNÍKU, MEZNÍKU</t>
  </si>
  <si>
    <t>1: 4; dle VK/2 z rekapituace 1b</t>
  </si>
  <si>
    <t>102</t>
  </si>
  <si>
    <t>965822</t>
  </si>
  <si>
    <t>DEMONTÁŽ KILOMETROVNÍKU, HEKTOMETROVNÍKU, MEZNÍKU - ODVOZ (NA LIKVIDACI ODPADŮ NEBO JINÉ URČENÉ - MÍSTO)</t>
  </si>
  <si>
    <t>1: 1*0,056*1; dle VK/2 a VK/12b rekapituace 1b, hmotnost dle katalogu, na ZS ve stanici 1 km (ke znovupoužití) 
2: 3*0,056*10; na RS Roztoky 10 km</t>
  </si>
  <si>
    <t>103</t>
  </si>
  <si>
    <t>965842</t>
  </si>
  <si>
    <t>DEMONTÁŽ JAKÉKOLIV NÁVĚSTI - ODVOZ (NA LIKVIDACI ODPADŮ NEBO JINÉ URČENÉ MÍSTO)</t>
  </si>
  <si>
    <t>1: 1; dle VK/3 rekapituace 1b</t>
  </si>
  <si>
    <t>104</t>
  </si>
  <si>
    <t>1: 1*0,253*2,5*10; dle VK/3 rekapituace 1b, objem dle VK, obj. hm. 2,5 t/m3 dle katalogu, RS Roztyly 10 km, sloupek pískejte vč. základu</t>
  </si>
  <si>
    <t>E.1.1.2</t>
  </si>
  <si>
    <t>Železniční spodek</t>
  </si>
  <si>
    <t xml:space="preserve">  SO 4111.5</t>
  </si>
  <si>
    <t>ŽST Kadaň, železniční spodek</t>
  </si>
  <si>
    <t>SO 4111.5</t>
  </si>
  <si>
    <t>POPLATKY ZA LIKVIDACŮ ODPADŮ NEKONTAMINOVANÝCH - 17 05 04 VYTĚŽENÉ ZEMINY A HORNINY - I. TŘÍDA - TĚŽITELNOSTI</t>
  </si>
  <si>
    <t>1: 3749,1; dle VK/81</t>
  </si>
  <si>
    <t>1: 3,5; dle VK/82</t>
  </si>
  <si>
    <t>123736</t>
  </si>
  <si>
    <t>ODKOP PRO SPOD STAVBU SILNIC A ŽELEZNIC TŘ. I, ODVOZ DO 12KM</t>
  </si>
  <si>
    <t>1: 1714,9+37,4; dle VK/1+2+7 
2: -10,9-113,2-20,4; odpočet pro zásypy vlastního objektu VK/23+47+64</t>
  </si>
  <si>
    <t>123731</t>
  </si>
  <si>
    <t>ODKOP PRO SPOD STAVBU SILNIC A ŽELEZNIC TŘ. I, ODVOZ DO 1KM</t>
  </si>
  <si>
    <t>1: 10,9+113,2+20,4;  pro zásypy vlastního objektu na mzdp 
2: 323,66/2; pro potřeby tělesa nástupiště SO 4121.5 na mzdp (1/2 potřeby)</t>
  </si>
  <si>
    <t>133736</t>
  </si>
  <si>
    <t>HLOUBENÍ ŠACHET ZAPAŽ I NEPAŽ TŘ. I, ODVOZ DO 12KM</t>
  </si>
  <si>
    <t>1: 14,8; dle VK/21</t>
  </si>
  <si>
    <t>133836</t>
  </si>
  <si>
    <t>HLOUBENÍ ŠACHET ZAPAŽ I NEPAŽ TŘ. II, ODVOZ DO 12KM</t>
  </si>
  <si>
    <t>1: 6,3; dle VK/22</t>
  </si>
  <si>
    <t>132736</t>
  </si>
  <si>
    <t>HLOUBENÍ RÝH ŠÍŘ DO 2M PAŽ I NEPAŽ TŘ. I, ODVOZ DO 12KM</t>
  </si>
  <si>
    <t>1: 137,3; dle VK/62</t>
  </si>
  <si>
    <t>132836</t>
  </si>
  <si>
    <t>HLOUBENÍ RÝH ŠÍŘ DO 2M PAŽ I NEPAŽ TŘ. II, ODVOZ DO 12KM</t>
  </si>
  <si>
    <t>1: 58,9; dle VK/63</t>
  </si>
  <si>
    <t>125731</t>
  </si>
  <si>
    <t>VYKOPÁVKY ZE ZEMNÍKŮ A SKLÁDEK TŘ. I, ODVOZ DO 1KM</t>
  </si>
  <si>
    <t>1: 10,9+113,2+20,4; dle VK/23+64+47, naložení na mezideponii pro potřeby zásypu</t>
  </si>
  <si>
    <t>1: 10,9+113,2; dle VK/23+64</t>
  </si>
  <si>
    <t>18110</t>
  </si>
  <si>
    <t>ÚPRAVA PLÁNĚ SE ZHUTNĚNÍM V HORNINĚ TŘ. I</t>
  </si>
  <si>
    <t>1: 2178,1; dle VK/3</t>
  </si>
  <si>
    <t>17581</t>
  </si>
  <si>
    <t>OBSYP POTRUBÍ A OBJEKTŮ Z NAKUPOVANÝCH MATERIÁLŮ</t>
  </si>
  <si>
    <t>1: 54,3; dle VK/65</t>
  </si>
  <si>
    <t>116</t>
  </si>
  <si>
    <t>17250</t>
  </si>
  <si>
    <t>ZŘÍZENÍ TĚSNĚNÍ ZE ZEMIN NEPROPUSTNÝCH</t>
  </si>
  <si>
    <t>1: 20,4; dle VK/47, materiál z výkopku</t>
  </si>
  <si>
    <t>Základy</t>
  </si>
  <si>
    <t>212635</t>
  </si>
  <si>
    <t>TRATIVODY KOMPL Z TRUB Z PLAST HM DN DO 150MM, RÝHA TŘ I</t>
  </si>
  <si>
    <t>1: 448,6; dle VK/41</t>
  </si>
  <si>
    <t>21197</t>
  </si>
  <si>
    <t>OPLÁŠTĚNÍ ODVODŇOVACÍCH ŽEBER Z GEOTEXTILIE</t>
  </si>
  <si>
    <t>1: 1264,8; dle VK/45</t>
  </si>
  <si>
    <t>Vodorovné konstrukce</t>
  </si>
  <si>
    <t>117</t>
  </si>
  <si>
    <t>457313</t>
  </si>
  <si>
    <t>VYROVNÁVACÍ A SPÁDOVÝ PROSTÝ BETON C16/20</t>
  </si>
  <si>
    <t>1: 1,2; dle VK/73</t>
  </si>
  <si>
    <t>Komunikace</t>
  </si>
  <si>
    <t>501101</t>
  </si>
  <si>
    <t>ZŘÍZENÍ KONSTRUKČNÍ VRSTVY TĚLESA ŽELEZNIČNÍHO SPODKU ZE ŠTĚRKODRTI NOVÉ</t>
  </si>
  <si>
    <t>1: 562,6; dle VK/5</t>
  </si>
  <si>
    <t>501201</t>
  </si>
  <si>
    <t>ZŘÍZENÍ KONSTRUKČNÍ VRSTVY TĚLESA ŽELEZNIČNÍHO SPODKU Z DRCENÉHO KAMENIVA NOVÉ</t>
  </si>
  <si>
    <t>1: 37,4; dle VK/8 
2: 64,1; dle VK/46- přesyp trativodů</t>
  </si>
  <si>
    <t>115</t>
  </si>
  <si>
    <t>501420</t>
  </si>
  <si>
    <t>ZŘÍZENÍ KONSTRUKČNÍ VRSTVY TĚLESA ŽELEZNIČNÍHO SPODKU ZE ZEMINY ZLEPŠENÉ (STABILIZOVANÉ) VÁPNEM</t>
  </si>
  <si>
    <t>1: 513,8*0,4; dle VK/6, přepočet na m3</t>
  </si>
  <si>
    <t>Trubní vedení</t>
  </si>
  <si>
    <t>894846</t>
  </si>
  <si>
    <t>ŠACHTY KANALIZAČNÍ PLASTOVÉ D 400MM</t>
  </si>
  <si>
    <t>1: 7+1; dle VK/11+12</t>
  </si>
  <si>
    <t>89413</t>
  </si>
  <si>
    <t>ŠACHTY KANALIZAČNÍ Z BETON DÍLCŮ NA POTRUBÍ DN DO 200MM</t>
  </si>
  <si>
    <t>1: 5; dle VK/29 a přílohy 6 bet. šachty 
2: včetně poklopů nebo revizních nástavců, včetně izolace VK/26</t>
  </si>
  <si>
    <t>87434</t>
  </si>
  <si>
    <t>POTRUBÍ Z TRUB PLASTOVÝCH ODPADNÍCH DN DO 200MM</t>
  </si>
  <si>
    <t>1: 135,8; dle VK/61</t>
  </si>
  <si>
    <t>899522</t>
  </si>
  <si>
    <t>OBETONOVÁNÍ POTRUBÍ Z PROSTÉHO BETONU DO C12/15</t>
  </si>
  <si>
    <t>1: 10,5; dle VK/48</t>
  </si>
  <si>
    <t>89536</t>
  </si>
  <si>
    <t>DRENÁŽNÍ VÝUSŤ Z PROST BETONU</t>
  </si>
  <si>
    <t>118</t>
  </si>
  <si>
    <t>935212</t>
  </si>
  <si>
    <t>PŘÍKOPOVÉ ŽLABY Z BETON TVÁRNIC ŠÍŘ DO 600MM DO BETONU TL 100MM</t>
  </si>
  <si>
    <t>1: 30*0,3; dle VK/69, přepočet na m´</t>
  </si>
  <si>
    <t>967158</t>
  </si>
  <si>
    <t>VYBOURÁNÍ ČÁSTÍ KONSTRUKCÍ BETON S ODVOZEM DO 20KM</t>
  </si>
  <si>
    <t>1: 1,5;  dle VK/75, odvoz na RS Roztyly, 17 km</t>
  </si>
  <si>
    <t>E.1.2</t>
  </si>
  <si>
    <t>Nástupiště</t>
  </si>
  <si>
    <t xml:space="preserve">  SO 4121.5</t>
  </si>
  <si>
    <t>ŽST Kadaň, nástupiště</t>
  </si>
  <si>
    <t>SO 4121.5</t>
  </si>
  <si>
    <t>1: 17,25; dle VK/28</t>
  </si>
  <si>
    <t>1: 6,46; dle VK/26</t>
  </si>
  <si>
    <t>1: 323,66; dle VK/9, naložení a dovoz z mezideponie, dotovaná zemina 162 ze spodku a 162 ze svršku ŽST</t>
  </si>
  <si>
    <t>171102</t>
  </si>
  <si>
    <t>ULOŽENÍ SYPANINY DO NÁSYPŮ SE ZHUTNĚNÍM NA 96% PS</t>
  </si>
  <si>
    <t>1: 323,66; dle VK/9</t>
  </si>
  <si>
    <t>1: 1,4; dle VK/18</t>
  </si>
  <si>
    <t>119</t>
  </si>
  <si>
    <t>1: 11,5; dle VK/5</t>
  </si>
  <si>
    <t>58251</t>
  </si>
  <si>
    <t>DLÁŽDĚNÉ KRYTY Z BETONOVÝCH DLAŽDIC DO LOŽE Z KAMENIVA</t>
  </si>
  <si>
    <t>1: 713,58; dle VK/10, rozlišení jednotlivých druhů dlažby na příloze 2 a 4 VK 
2: včetně "probarvené" dlažby na varovný pruh</t>
  </si>
  <si>
    <t>56330</t>
  </si>
  <si>
    <t>VOZOVKOVÉ VRSTVY ZE ŠTĚRKODRTI</t>
  </si>
  <si>
    <t>1: 131,73; dle VK/12</t>
  </si>
  <si>
    <t>87433</t>
  </si>
  <si>
    <t>POTRUBÍ Z TRUB PLASTOVÝCH ODPADNÍCH DN DO 150MM</t>
  </si>
  <si>
    <t>1: 1,8; dle VK/19</t>
  </si>
  <si>
    <t>121</t>
  </si>
  <si>
    <t>1: 60; dle VK/20</t>
  </si>
  <si>
    <t>122</t>
  </si>
  <si>
    <t>894858</t>
  </si>
  <si>
    <t>ŠACHTY KANALIZAČNÍ PLASTOVÉ D 600MM</t>
  </si>
  <si>
    <t>1: 3; dle VK/21, včetně VK/22-25</t>
  </si>
  <si>
    <t>917211</t>
  </si>
  <si>
    <t>ZÁHONOVÉ OBRUBY Z BETONOVÝCH OBRUBNÍKŮ ŠÍŘ 50MM</t>
  </si>
  <si>
    <t>1: 79,56; dle VK/14</t>
  </si>
  <si>
    <t>917223</t>
  </si>
  <si>
    <t>SILNIČNÍ A CHODNÍKOVÉ OBRUBY Z BETONOVÝCH OBRUBNÍKŮ ŠÍŘ 100MM</t>
  </si>
  <si>
    <t>1: 107,13; dle VK/13</t>
  </si>
  <si>
    <t>9111B1</t>
  </si>
  <si>
    <t>ZÁBRADLÍ SILNIČNÍ SE SVISLOU VÝPLNÍ - DODÁVKA A MONTÁŽ</t>
  </si>
  <si>
    <t>1: 53,4; dle VK/15</t>
  </si>
  <si>
    <t>Doplňující konstrukce a práce</t>
  </si>
  <si>
    <t>924420</t>
  </si>
  <si>
    <t>NÁSTUPIŠTĚ L (H) BEZ KONZOLOVÝCH DESEK</t>
  </si>
  <si>
    <t>1: 202,87; dle VK/6, včetně podkladu dle vzor. listu (VK/7+8)</t>
  </si>
  <si>
    <t>11352</t>
  </si>
  <si>
    <t>ODSTRANĚNÍ CHODNÍKOVÝCH A SILNIČNÍCH OBRUBNÍKŮ BETONOVÝCH</t>
  </si>
  <si>
    <t>1: 2,6; dle VK/4</t>
  </si>
  <si>
    <t>11352B</t>
  </si>
  <si>
    <t>ODSTRANĚNÍ CHODNÍKOVÝCH A SILNIČNÍCH OBRUBNÍKŮ BETONOVÝCH - DOPRAVA</t>
  </si>
  <si>
    <t>1: 2,6*0,085*17; dle VK/4, hmotnost dle katalogu, RS Roztyly 17 km</t>
  </si>
  <si>
    <t>967182</t>
  </si>
  <si>
    <t>VYBOURÁNÍ ČÁSTÍ KONSTRUKCÍ KOVOVÝCH S ODVOZEM DO 2KM</t>
  </si>
  <si>
    <t>1: 0,03; dle VK/27 a VK/3, odvoz do sběrny a výkupny Kadaň 2 km</t>
  </si>
  <si>
    <t>113188</t>
  </si>
  <si>
    <t>ODSTRANĚNÍ KRYTU ZPEVNĚNÝCH PLOCH Z DLAŽDIC, ODVOZ DO 20KM</t>
  </si>
  <si>
    <t>1: 2,70*0,06; dle VK/2, odvoz RS Roztyly 17 km</t>
  </si>
  <si>
    <t>965511</t>
  </si>
  <si>
    <t>ROZEBRÁNÍ NÁSTUPIŠTĚ TYPU TISCHER</t>
  </si>
  <si>
    <t>1: 40; dle VK/1</t>
  </si>
  <si>
    <t>965512</t>
  </si>
  <si>
    <t>ROZEBRÁNÍ NÁSTUPIŠTĚ TYPU TISCHER - ODVOZ (NA LIKVIDACI ODPADŮ NEBO JINÉ URČENÉ MÍSTO)</t>
  </si>
  <si>
    <t>1: (1*40)*(0,149+0,099)*17; dle VK/1, hmotnost dle katalogu, odvoz na RS Roztyly 17 km</t>
  </si>
  <si>
    <t>E.1.4</t>
  </si>
  <si>
    <t>Mosty, propustky, zdi</t>
  </si>
  <si>
    <t xml:space="preserve">  SO 4043.4</t>
  </si>
  <si>
    <t>SO 4043.4 ŽELEZNIČNÍ MOST V KM 26,906</t>
  </si>
  <si>
    <t>SO 4043.4</t>
  </si>
  <si>
    <t>R015111</t>
  </si>
  <si>
    <t>POPLATKY ZA LIKVIDACI ODPADŮ NEKONTAMINOVANÝCH - 17 05 04 VYTĚŽENÉ ZEMINY A HORNINY - I. TŘÍDA TĚŽITELNOSTI), VČETNĚ DOPRAVY</t>
  </si>
  <si>
    <t>z odkopu pro nový most  
401,9*2=803,800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</si>
  <si>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(měrná jednotka - nejčastěji Tuna) určující množství odpadu vytříděného v souladu se zákonem č. 185/2001 Sb., o nakládání s odpady, v platném znění."</t>
  </si>
  <si>
    <t>R015330</t>
  </si>
  <si>
    <t>POPLATKY ZA LIKVIDACI ODPADŮ NEKONTAMINOVANÝCH - 17 01 01 BETON Z DEMOLIC OBJEKTŮ, ZÁKLADŮ TV, VČETNĚ DOPRAVY</t>
  </si>
  <si>
    <t>z bourání mostu ŽB  
92,183*2,5=230,458 [A]</t>
  </si>
  <si>
    <t>Opěra Kadaňská za křídly  
vlevo   
20*18=2,000 [A]  
vpravo   
20*12=240,000 [B]  
Opěra Kašťická za křídly  
vlevo  
20*18=360,000 [C]  
vpravo   
20*12=240,000 [D]  
Celkem: A+B+C+D=842,000 [E]  
OK</t>
  </si>
  <si>
    <t>odstranění křovin a stromů do průměru 100 mm    
doprava dřevin bez ohledu na vzdálenost    
spálení na hromadách nebo štěpkování</t>
  </si>
  <si>
    <t>121101</t>
  </si>
  <si>
    <t>SEJMUTÍ ORNICE NEBO LESNÍ PŮDY S ODVOZEM DO 1KM</t>
  </si>
  <si>
    <t>za křídly   
směr Kadaň   
17*0,15*2=5,100 [A]  
směr Kaštice   
20*0,15*2=6,000 [B]  
ponecháno na místě do 1km ke zpětnému použití, přebytečný materiál bude odvezen na místo určené investorem</t>
  </si>
  <si>
    <t>položka zahrnuje sejmutí ornice bez ohledu na tloušťku vrstvy a její vodorovnou dopravu    
nezahrnuje uložení na trvalou skládku</t>
  </si>
  <si>
    <t>13173A</t>
  </si>
  <si>
    <t>HLOUBENÍ JAM ZAPAŽ I NEPAŽ TŘ. I - BEZ DOPRAVY</t>
  </si>
  <si>
    <t>odkop za opěrou opěrou pro výběhy   
výkres výkopů dle půdorysu a průměrné hloubky   
směr Kadaň  
14*14=196,000 [A]  
směr Kaštice    
14*14=196,000 [B]  
pro dlažbu směr Kadaň  
9,5*0,3*2=5,700 [C]  
pro dlažbu směr Kaštice  
7*0,3*2=4,200 [D]   
Celkem: A+B+C+D=401,900 [E]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</si>
  <si>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</si>
  <si>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</si>
  <si>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</si>
  <si>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401,9=401,900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</si>
  <si>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</si>
  <si>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</si>
  <si>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</si>
  <si>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přechodových oplastí NK dle podélného  
směr Kadaň   
2,93*11=32,230 [A]  
směr Kaštice   
2,5*11=27,500 [B]  
ve výbězích   
zásyp prefa dílcu řez D-D  
zprava  
5,84*5,260=30,718 [C]  
zleva   
3,0*5,260=15,780 [D]  
Celkem: A+B+C+D=106,228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</si>
  <si>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</si>
  <si>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drenážního potrubí frakce 16-32  
O01+K01+K02  
25,2*0,14=3,528 [A]  
O02+K03+K04  
24*0,14=3,360 [B]  
Celkem: A+B=6,888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</si>
  <si>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</si>
  <si>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18222</t>
  </si>
  <si>
    <t>ROZPROSTŘENÍ ORNICE VE SVAHU V TL DO 0,15M</t>
  </si>
  <si>
    <t>za křídly   
směr Kadaň   
17*2=34,000 [A]  
směr Kaštice   
20*2=40,000 [B]  
Celkem: A+B=74,000 [C]</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</si>
  <si>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</si>
  <si>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</si>
  <si>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</si>
  <si>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</si>
  <si>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</si>
  <si>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</si>
  <si>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</si>
  <si>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21331</t>
  </si>
  <si>
    <t>DRENÁŽNÍ VRSTVY Z BETONU MEZEROVITÉHO (DRENÁŽNÍHO)</t>
  </si>
  <si>
    <t>příčnné odvodnění   
0,1*11*2=2,200 [A]</t>
  </si>
  <si>
    <t>Položka zahrnuje:    
- dodávku předepsaného materiálu pro drenážní vrstvu, včetně mimostaveništní a vnitrostaveništní dopravy    
- provedení drenážní vrstvy předepsaných rozměrů a předepsaného tvaru</t>
  </si>
  <si>
    <t>272366</t>
  </si>
  <si>
    <t>VÝZTUŽ ZÁKLADŮ Z KARI SÍTÍ</t>
  </si>
  <si>
    <t>dlažby   
56,0*1,33*4,44/1000=0,331 [A]  
Celkem: A=0,331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</si>
  <si>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</si>
  <si>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</si>
  <si>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</si>
  <si>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</si>
  <si>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nasazené římsy  
5,438=5,438 [A]  
Celkem: A=5,438 [B]</t>
  </si>
  <si>
    <t>Položka zahrnuje dodávku (výrobu) kotevního prvku předepsaného tvaru a jeho osazení do předepsané polohy včetně nezbytných prací (vrty, zálivky apod.)</t>
  </si>
  <si>
    <t>317325</t>
  </si>
  <si>
    <t>ŘÍMSY ZE ŽELEZOBETONU DO C30/37</t>
  </si>
  <si>
    <t>NK VPRAVO  
5=5,000 [A]  
NK VLEVO  
5=5,000 [B]  
KŘÍDLO VPRAVO  
2=2,000 [C]  
KŘÍDLO VLEVO  
2=2,000 [D]  
PŘECHODOVÉ ZÍDKY SMĚR KADAŇ  
ZÍDKY VPRAVO  
0,5=0,500 [E]  
ZÍDKY VLEVO  
0,5=0,500 [F]  
Celkem: A+B+C+D+E+F=15,000 [G]</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</si>
  <si>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</si>
  <si>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</si>
  <si>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</si>
  <si>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přílohy č. 7,2  
1626,599/1000=1,627 [A]  
dle přílohy č. 5,4  
128,348/1000=0,128 [B]  
Celkem: A+B=1,755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</si>
  <si>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</si>
  <si>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333125</t>
  </si>
  <si>
    <t>MOSTNÍ OPĚRY A KŘÍDLA Z DÍLCŮ ŽELEZOBETON DO C30/37</t>
  </si>
  <si>
    <t>VČETNĚ VÝZTUŽE PREFA DÍLCE</t>
  </si>
  <si>
    <t>ŘÍMSOVÁ ZÍDKA 1- PRAVÁ   
1,256=1,256 [A]  
 ŘÍMSOVÁ ZÍDKA 1- LEVÁ  
1,256=1,256 [B]  
ŘÍMSOVÁ ZÍDKA 2- PRAVÁ    
0,982=0,982 [C]  
ŘÍMSOVÁ ZÍDKA 2- LEVÁ   
0,982=0,982 [D]  
Celkem: A+B+C+D=4,476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</si>
  <si>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</si>
  <si>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333325</t>
  </si>
  <si>
    <t>MOSTNÍ OPĚRY A KŘÍDLA ZE ŽELEZOVÉHO BETONU DO C30/37</t>
  </si>
  <si>
    <t>včetně ternu a kotvení</t>
  </si>
  <si>
    <t>ÚLOŽNÝ PRÁH - SMĚR KAŠTICE  
8,0=8,000 [A]  
ÚLOŽNÝ PRÁH - SMĚR KADAŇ  
8,0=8,000 [B]  
ROVNOB ĚŽNÁ KŘÍDLA SMĚR KAŠTICE  
11,00=11,000 [C]  
ROVNOBĚŽNÁ KŘÍDLA SMĚR KADAŇ  
10,5=10,500 [D]  
PŘECHODOVÉ MONOL. ZÍDKY  
2,6=2,600 [E]  
Celkem: A+B+C+D+E=40,100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</si>
  <si>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</si>
  <si>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t>
  </si>
  <si>
    <t>VÝZTUŽ MOST OPĚR A KŘÍDEL Z OCELI</t>
  </si>
  <si>
    <t>VÝKRES VÝZTUŽE ÚLOŽNÝCH PRAHŮ 4.2  
2423,562/1000=2,424 [A]  
křídla vlevo dle přílohy 5.2  
1843,736/1000=1,844 [B]  
křídla vpravo dle přílohy 5.2  
1806,111/1000=1,806 [C]  
Celkem: A+B+C=6,074 [D]</t>
  </si>
  <si>
    <t>421325</t>
  </si>
  <si>
    <t>MOSTNÍ NOSNÉ DESKOVÉ KONSTRUKCE ZE ŽELEZOBETONU C30/37</t>
  </si>
  <si>
    <t>VÝKRES TVARU NOSNÉ KONSTRUKCE 6.2  
80,0=80,000 [A]  
Celkem: A=80,000 [B]</t>
  </si>
  <si>
    <t>421365</t>
  </si>
  <si>
    <t>VÝZTUŽ MOSTNÍ DESKOVÉ KONSTRUKCE Z OCELI 10505, B500B</t>
  </si>
  <si>
    <t>dle přílohy 6.3  
9133,001/1000=9,133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</si>
  <si>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</si>
  <si>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</si>
  <si>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</si>
  <si>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OCELOVÉ NOSNÍKY 6.1.1 včetně PKO A a PKO B a MONTÁŽNÍHO ZTUŽENÍ BUDE SOUČÁSTÍ VTD  
29518,3/1000=29,518 [A]  
2% na montážní ztužení   
29,518*0,02=0,590 [B]  
Celkem: A+B=30,108 [C]</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</si>
  <si>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</si>
  <si>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42838</t>
  </si>
  <si>
    <t>KLOUB ZE ŽELEZOBETONU VČET VÝZTUŽE</t>
  </si>
  <si>
    <t>směr Kadaň  
5,870=5,870 [A]  
směr Kaštice   
5,855=5,855 [B]  
Celkem: A+B=11,725 [C]</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</si>
  <si>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</si>
  <si>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451312</t>
  </si>
  <si>
    <t>PODKLADNÍ A VÝPLŇOVÉ VRSTVY Z PROSTÉHO BETONU C12/15</t>
  </si>
  <si>
    <t>podkladní beton pod rovnoběžná křídla   
0,7=0,700 [A]  
pod přechody   
2,065*5,240*0,32=3,463 [B]  
Celkem: A+B=4,163 [C]</t>
  </si>
  <si>
    <t>45132A</t>
  </si>
  <si>
    <t>PODKL A VÝPLŇ VRSTVY ZE ŽELEZOBET DO C20/25</t>
  </si>
  <si>
    <t>podél řídel  
směr Kadaň  
16*1,0*0,12=1,920 [A]  
směr Kaštice   
12*1*0,12=1,440 [B]  
prahy dlažby   
směr Kadaň  
0,15*1*2=0,300 [C]  
0,4*0,310*2*2=0,496 [D]  
směr Kaštice  
0,15*1*2=0,300 [E]  
0,310*0,4*1*2=0,248 [F]  
pod příčné odvodnění   
0,2*11*2=4,400 [G]  
Celkem: A+B+C+D+E+F+G=9,104 [H]</t>
  </si>
  <si>
    <t>45157</t>
  </si>
  <si>
    <t>PODKLADNÍ A VÝPLŇOVÉ VRSTVY Z KAMENIVA TĚŽENÉHO</t>
  </si>
  <si>
    <t>na měkou ocharnu izolace fr ŠP 0/16  
2,29*24=54,960 [A]  
2,1*25=52,500 [B]  
pod dlažbu   
za křídly   
K 01  
17,04*1,15*0,1=1,960 [F]  
K 02  
18,8*1,15*0,1=2,162 [G]  
K 03   
22,92*1,15*0,1=2,636 [C]  
K 04   
17,9*1,15*0,1=2,059 [D]  
Celkem: A+B+F+G+C+D=116,277 [H]</t>
  </si>
  <si>
    <t>položka zahrnuje dodávku předepsaného kameniva, mimostaveništní a vnitrostaveništní dopravu a jeho uložení    
není-li v zadávací dokumentaci uvedeno jinak, jedná se o nakupovaný materiál</t>
  </si>
  <si>
    <t>457324</t>
  </si>
  <si>
    <t>VYROVNÁVACÍ A SPÁD ŽELEZOBETON DO C25/30</t>
  </si>
  <si>
    <t>tvrdá ochrana izolace   
15,4*6,8*0,05=5,236 [A]</t>
  </si>
  <si>
    <t>457366</t>
  </si>
  <si>
    <t>VÝZTUŽ VYROVNÁVACÍHO A SPÁDOVÉHO BETONU Z KARI SÍTÍ</t>
  </si>
  <si>
    <t>tvrdá ochrana izolace   
15,4*6,8*1,98*1,2/1000=0,249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</si>
  <si>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</si>
  <si>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46321</t>
  </si>
  <si>
    <t>ROVNANINA Z LOMOVÉHO KAMENE</t>
  </si>
  <si>
    <t>rovnanina za opěrami   
směr Kadaň  
2,224*6,8=15,123 [A]  
směr Kaštice  
2,19*6,8=14,892 [B]  
Celkem: A+B=30,015 [C]</t>
  </si>
  <si>
    <t>položka zahrnuje:    
- dodávku a vyrovnání lomového kamene předepsané frakce do předepsaného tvaru včetně mimostaveništní a vnitrostaveništní dopravy    
není-li v zadávací dokumentaci uvedeno jinak, jedná se o nakupovaný materiál</t>
  </si>
  <si>
    <t>465512</t>
  </si>
  <si>
    <t>DLAŽBY Z LOMOVÉHO KAMENE NA MC</t>
  </si>
  <si>
    <t>podél řídel  
směr Kadaň  
16*1,0*0,2*2=6,400 [A]  
směr Kaštice   
12*1*0,2*2=4,800 [B]  
Celkem: A+B=11,200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</si>
  <si>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</si>
  <si>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Úpravy povrchů, podlahy, výplně otvorů</t>
  </si>
  <si>
    <t>626132</t>
  </si>
  <si>
    <t>REPROFIL PODHL, SVIS PLOCH SANAČ MALTOU TŘÍVRST TL DO 80MM</t>
  </si>
  <si>
    <t>sanace stávajích opěr a křídel   
opěry  
5,840*4,8*2=56,064 [A]  
směr křídla Kadaň  
14*2=28,000 [B]  
směr Kaštice  
16*2=32,000 [C]  
Celkem: A+B+C=116,064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</si>
  <si>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</si>
  <si>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62631</t>
  </si>
  <si>
    <t>SPOJOVACÍ MŮSTEK MEZI STARÝM A NOVÝM BETONEM</t>
  </si>
  <si>
    <t>R62641</t>
  </si>
  <si>
    <t>SJEDNOCUJÍCÍ STĚRKA JEMNOU MALTOU TL CCA 2MM</t>
  </si>
  <si>
    <t>Včetně nátěru a antigrafiti nátěru</t>
  </si>
  <si>
    <t>sanace stávajích opěr a křídel  Včetně nátěru a antigrafiti nátěru   
opěry  
5,840*4,8*2=56,064 [A]  
směr křídla Kadaň  
14*2=28,000 [B]  
směr Kaštice  
16*2=32,000 [C]  
Celkem: A+B+C=116,064 [D]</t>
  </si>
  <si>
    <t>R631400</t>
  </si>
  <si>
    <t>BAZALTOVÁ SÍŤ PR. 2,2 MM</t>
  </si>
  <si>
    <t>Přidružená stavební výroba</t>
  </si>
  <si>
    <t>711111</t>
  </si>
  <si>
    <t>IZOLACE BĚŽNÝCH KONSTRUKCÍ PROTI ZEMNÍ VLHKOSTI ASFALTOVÝMI NÁTĚRY</t>
  </si>
  <si>
    <t>ALP</t>
  </si>
  <si>
    <t>nátěr prefabrikováných zídek   
zprava   
2,4*(2,960+2,260)=12,528 [A]  
zleva   
2,4*(2,960+2,260)=12,528 [B]  
NK a za opěry  
6,8*20,6=140,080 [C]  
Celkem: A+B+C=165,136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</si>
  <si>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</si>
  <si>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711131</t>
  </si>
  <si>
    <t>IZOLACE BĚŽNÝCH KONSTRUKCÍ PROTI VOLNĚ STÉKAJÍCÍ VODĚ ASFALTOVÝMI NÁTĚRY</t>
  </si>
  <si>
    <t>ALN</t>
  </si>
  <si>
    <t>nátěr prefabrikováných zídek   
zprava   
2,4*(2,960+2,260)*2=25,056 [A]  
zleva   
2,4*(2,960+2,260)*2=25,056 [B]  
Celkem: A+B=50,112 [C]</t>
  </si>
  <si>
    <t>711137</t>
  </si>
  <si>
    <t>IZOLACE BĚŽN KONSTR PROTI VOL STÉK VODĚ Z PE FÓLIÍ</t>
  </si>
  <si>
    <t>separační fólie 0,3mm  
NK a za opěry  
6,8*20,6=140,080 [A]  
Celkem: A=140,080 [B]</t>
  </si>
  <si>
    <t>711412</t>
  </si>
  <si>
    <t>IZOLACE MOSTOVEK CELOPLOŠNÁ ASFALTOVÝMI PÁSY</t>
  </si>
  <si>
    <t>NK a za opěry  
6,8*20,6=140,080 [A]  
příčné odvodnění   
1*7*2=14,000 [B]  
Celkem: A+B=154,080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</si>
  <si>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</si>
  <si>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711509</t>
  </si>
  <si>
    <t>OCHRANA IZOLACE NA POVRCHU TEXTILIÍ</t>
  </si>
  <si>
    <t>DOČASNÁ OCHRANA   
NK a za opěry  
6,8*20,6=140,080 [A]  
prefabrikováné zídky   
zprava   
2,4*(2,960+2,260)=12,528 [B]  
zleva   
2,4*(2,960+2,260)=12,528 [C]  
Celkem: A+B+C=165,136 [D]</t>
  </si>
  <si>
    <t>položka zahrnuje:    
- dodání  předepsaného ochranného materiálu    
- zřízení ochrany izolace</t>
  </si>
  <si>
    <t>Potrubí</t>
  </si>
  <si>
    <t>875332</t>
  </si>
  <si>
    <t>POTRUBÍ DREN Z TRUB PLAST DN DO 150MM DĚROVANÝCH</t>
  </si>
  <si>
    <t>příčné odvodnění   
11*2=22,000 [A]  
Celkem: A=22,000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</si>
  <si>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</si>
  <si>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899632</t>
  </si>
  <si>
    <t>ZKOUŠKA VODOTĚSNOSTI POTRUBÍ DN DO 150MM</t>
  </si>
  <si>
    <t>stávající odvodnění   
odhad   
25=25,000 [A]  
Celkem: A=25,000 [B]</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</si>
  <si>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</si>
  <si>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89973</t>
  </si>
  <si>
    <t>PROPLACH A DEZINFEKCE VODOVODNÍHO POTRUBÍ DN DO 150MM</t>
  </si>
  <si>
    <t>- napuštění a vypuštění vody, dodání vody a dezinfekčního prostředku, bakteriologický rozbor vody.</t>
  </si>
  <si>
    <t>89980</t>
  </si>
  <si>
    <t>TELEVIZNÍ PROHLÍDKA POTRUBÍ</t>
  </si>
  <si>
    <t>položka zahrnuje prohlídku potrubí televizní kamerou, záznam prohlídky na nosičích DVD a vyhotovení závěrečného písemného protokolu</t>
  </si>
  <si>
    <t>9112A1R</t>
  </si>
  <si>
    <t>ZÁBRADLÍ MOSTNÍ S VODOR MADLY - DODÁVKA A MONTÁŽ</t>
  </si>
  <si>
    <t>Zábradlí včetně požadované PKO včetně výplně z tahokovu   
Dle přílohy č.8   
zprava  
28,720+1,210=29,930 [A]  
zleva  
30,095=30,095 [B]  
Celkem: A+B=60,025 [C]</t>
  </si>
  <si>
    <t>položka zahrnuje:    
dodání zábradlí včetně předepsané povrchové úpravy    
kotvení sloupků, t.j. kotevní desky, šrouby z nerez oceli, vrty a zálivku, pokud zadávací dokumentace nestanoví jinak    
případné nivelační hmoty pod kotevní desky</t>
  </si>
  <si>
    <t>9112A3</t>
  </si>
  <si>
    <t>ZÁBRADLÍ MOSTNÍ S VODOR MADLY - DEMONTÁŽ S PŘESUNEM</t>
  </si>
  <si>
    <t>stávající zábradlí zprava   
29,910=29,910 [A]  
stávající zábradlí zleva  
30,075=30,075 [B]  
Celkem: A+B=59,985 [C]</t>
  </si>
  <si>
    <t>položka zahrnuje:    
- demontáž a odstranění zařízení    
- jeho odvoz na předepsané místo</t>
  </si>
  <si>
    <t>914162</t>
  </si>
  <si>
    <t>DOPRAVNÍ ZNAČKY ZÁKLADNÍ VELIKOSTI HLINÍKOVÉ FÓLIE TŘ 1 - MONTÁŽ S PŘEMÍSTĚNÍM</t>
  </si>
  <si>
    <t>Stávající značky zpět  
2=2,000 [A]  
Celkem: A=2,000 [B]</t>
  </si>
  <si>
    <t>položka zahrnuje:    
- dopravu demontované značky z dočasné skládky    
- osazení a montáž značky na místě určeném projektem    
- nutnou opravu poškozených částí    
nezahrnuje dodávku značky</t>
  </si>
  <si>
    <t>914163</t>
  </si>
  <si>
    <t>DOPRAVNÍ ZNAČKY ZÁKLADNÍ VELIKOSTI HLINÍKOVÉ FÓLIE TŘ 1 - DEMONTÁŽ</t>
  </si>
  <si>
    <t>Stávající značka   
2=2,000 [A]  
Celkem: A=2,000 [B]</t>
  </si>
  <si>
    <t>Položka zahrnuje odstranění, demontáž a odklizení materiálu s odvozem na předepsané místo</t>
  </si>
  <si>
    <t>podél řídel  
směr Kadaň  
16*2=32,000 [A]  
0,8+0,4=1,200 [B]  
směr Kaštice   
12*2=24,000 [C]  
1*2=2,000 [D]  
Celkem: A+B+C+D=59,200 [E]</t>
  </si>
  <si>
    <t>Položka zahrnuje:    
dodání a pokládku betonových obrubníků o rozměrech předepsaných zadávací dokumentací    
betonové lože i boční betonovou opěrku.</t>
  </si>
  <si>
    <t>938544</t>
  </si>
  <si>
    <t>OČIŠTĚNÍ BETON KONSTR OTRYSKÁNÍM TLAK VODOU PŘES 1000 BARŮ</t>
  </si>
  <si>
    <t>položka zahrnuje očištění předepsaným způsobem včetně odklizení vzniklého odpadu</t>
  </si>
  <si>
    <t>94190</t>
  </si>
  <si>
    <t>LEHKÉ PRACOVNÍ LEŠENÍ DO 1,5 KPA</t>
  </si>
  <si>
    <t>M3OP</t>
  </si>
  <si>
    <t>pro snanaci opěr a křídel   
8,865*1*6*2=106,380 [A]  
6,5*1*2*2=26,000 [B]  
Celkem: A+B=132,380 [C]</t>
  </si>
  <si>
    <t>Položka zahrnuje dovoz, montáž, údržbu, opotřebení (nájemné), demontáž, konzervaci, odvoz.</t>
  </si>
  <si>
    <t>94890</t>
  </si>
  <si>
    <t>PODPĚRNÉ SKRUŽE - ZŘÍZENÍ A ODSTRANĚNÍ</t>
  </si>
  <si>
    <t>PODPĚRNÁ KONSTRUKCE PIŽMO  
pod NK   
12,780*6=76,680 [A]  
Celkem: A=76,680 [B]</t>
  </si>
  <si>
    <t>96616A</t>
  </si>
  <si>
    <t>BOURÁNÍ KONSTRUKCÍ ZE ŽELEZOBETONU - BEZ DOPRAVY</t>
  </si>
  <si>
    <t>stávající římsy  
na NK  
zleva   
0,35*14,850=5,198 [A]  
zprava   
0,34*14,850=5,049 [B]  
NK předpjaté KDP-15 nosníky  
(1,67-0,67)*14,850*2=29,700 [C]  
uložné prahy včetně závěrné zdi  
2,23*5,7*2=25,422 [D]  
části křídel včetně říms  
směr Kadaň   
1,2*7,415*2=17,796 [E]  
směr Kaštice   
1,2*7,515=9,018 [F]  
Celkem: A+B+C+D+E+F=92,183 [G]</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</si>
  <si>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</si>
  <si>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E.2</t>
  </si>
  <si>
    <t>Pozemní stavební objekty</t>
  </si>
  <si>
    <t xml:space="preserve">  SO 4121.6</t>
  </si>
  <si>
    <t>Žst. Kadaň, orientační systém</t>
  </si>
  <si>
    <t>SO 4121.6</t>
  </si>
  <si>
    <t>131731</t>
  </si>
  <si>
    <t>HLOUBENÍ JAM ZAPAŽ I NEPAŽ TŘ. I, ODVOZ DO 1KM</t>
  </si>
  <si>
    <t>OTSKP_ŽS19</t>
  </si>
  <si>
    <t>1: viz příl. Řezy; výkop = rozměry základů pro umístění tabulí + 200mm</t>
  </si>
  <si>
    <t>1: viz příl. Řezy; výkop - základy pro umístění tabulí</t>
  </si>
  <si>
    <t>461313</t>
  </si>
  <si>
    <t>PATKY Z PROSTÉHO BETONU C16/20</t>
  </si>
  <si>
    <t>1: viz příl. Řezy; rozměry základů pro umístění tabulí</t>
  </si>
  <si>
    <t>PSV</t>
  </si>
  <si>
    <t>76799</t>
  </si>
  <si>
    <t>OSTATNÍ KOVOVÉ DOPLŇK KONSTRUKCE</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</si>
  <si>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</si>
  <si>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</si>
  <si>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</si>
  <si>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</si>
  <si>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</si>
  <si>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</si>
  <si>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ŽEL. ZAST.</t>
  </si>
  <si>
    <t>R - položka</t>
  </si>
  <si>
    <t>(T1) - 600X2800 MM. 6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</si>
  <si>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</si>
  <si>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t>
  </si>
  <si>
    <t>R923731-01</t>
  </si>
  <si>
    <t>TABULE ORIENT. SYSTÉMU - SMĚRY JÍZDY</t>
  </si>
  <si>
    <t>(T2a,b) - 360X1300 MM. A 1 KS</t>
  </si>
  <si>
    <t>R923761-01</t>
  </si>
  <si>
    <t>TABULE ORIENT. SYSTÉMU - OZNAČENÍ VÝCHODU</t>
  </si>
  <si>
    <t>(T3a,b) - 240X440 MM. A 1 KS</t>
  </si>
  <si>
    <t>R923761-02</t>
  </si>
  <si>
    <t>TABULE ORIENT. SYSTÉMU - OZNAČENÍ ČÍSEL KOLEJÍ</t>
  </si>
  <si>
    <t>(T4a,b) - 340X340 MM. A 2 KS</t>
  </si>
  <si>
    <t>R923761-03</t>
  </si>
  <si>
    <t>TABULE ORIENT. SYSTÉMU - ZÁKAZ KOUŘENÍ</t>
  </si>
  <si>
    <t>(T5) - 240X240 MM. 1 KS</t>
  </si>
  <si>
    <t>R923761-04</t>
  </si>
  <si>
    <t>TABULE ORIENT. SYSTÉMU - PROSTOR JE MONITOROVÁN</t>
  </si>
  <si>
    <t>(T6) - 240X240 MM. 1 KS</t>
  </si>
  <si>
    <t>nabídka A</t>
  </si>
  <si>
    <t>HMATNÝ ŠTÍTEK</t>
  </si>
  <si>
    <t>KS</t>
  </si>
  <si>
    <t>(HŠ)</t>
  </si>
  <si>
    <t>1: viz TZ</t>
  </si>
  <si>
    <t>1. Položka obsahuje:  
- dodávku a montáž hmatných štítků</t>
  </si>
  <si>
    <t xml:space="preserve">  SO 5101.5</t>
  </si>
  <si>
    <t>ŽST. Kadaň, přístřešek</t>
  </si>
  <si>
    <t>SO 5101.5</t>
  </si>
  <si>
    <t>0.29</t>
  </si>
  <si>
    <t>Ostatní požadavky</t>
  </si>
  <si>
    <t>02916040</t>
  </si>
  <si>
    <t>Vypracování výkresové dokumentace</t>
  </si>
  <si>
    <t>SOUBOR</t>
  </si>
  <si>
    <t>(1*1)</t>
  </si>
  <si>
    <t>02916041</t>
  </si>
  <si>
    <t>Geodetické zaměření</t>
  </si>
  <si>
    <t>02916042</t>
  </si>
  <si>
    <t>Jeřábová, manipulační technika</t>
  </si>
  <si>
    <t>02916043</t>
  </si>
  <si>
    <t>Montážní plošina</t>
  </si>
  <si>
    <t>02916044</t>
  </si>
  <si>
    <t>Lešení</t>
  </si>
  <si>
    <t>(10,5*2*0,5)*1,2</t>
  </si>
  <si>
    <t>131737</t>
  </si>
  <si>
    <t>HLOUBENÍ JAM ZAPAŽ I NEPAŽ TŘ. I, ODVOZ DO 16KM</t>
  </si>
  <si>
    <t>(12,6-7,416-2,1)</t>
  </si>
  <si>
    <t>(12,6*1,808)</t>
  </si>
  <si>
    <t>18120</t>
  </si>
  <si>
    <t>ÚPRAVA PLÁNĚ SE ZHUTNĚNÍM V HORNINĚ TŘ. II</t>
  </si>
  <si>
    <t>(10,5*2)</t>
  </si>
  <si>
    <t>631312</t>
  </si>
  <si>
    <t>MAZANINA Z PROSTÉHO BETONU C12/15</t>
  </si>
  <si>
    <t>(10,5*2*0,1)</t>
  </si>
  <si>
    <t>272324</t>
  </si>
  <si>
    <t>ZÁKLADY ZE ŽELEZOBETONU DO C25/30 (B30)</t>
  </si>
  <si>
    <t>(10,3*1,8*0,4)</t>
  </si>
  <si>
    <t>272365</t>
  </si>
  <si>
    <t>VÝZTUŽ ZÁKLADŮ Z OCELI 10505, B500B</t>
  </si>
  <si>
    <t>Viz. VD</t>
  </si>
  <si>
    <t>275351215</t>
  </si>
  <si>
    <t>Zřízení bednění stěn základových patek</t>
  </si>
  <si>
    <t>(10,3*0,5*2)+(1,8*0,5*2)</t>
  </si>
  <si>
    <t>275351216</t>
  </si>
  <si>
    <t>Odstranění bednění stěn základových patek</t>
  </si>
  <si>
    <t>(10,3*0,5*2)+(1,8*0,5*2)+(10,3*1,8)</t>
  </si>
  <si>
    <t>230191R</t>
  </si>
  <si>
    <t>Zřízení prostupů pro chráničky DN80</t>
  </si>
  <si>
    <t>230192R</t>
  </si>
  <si>
    <t>Zřízení prostupů pro chráničky DN160</t>
  </si>
  <si>
    <t>(8*1)</t>
  </si>
  <si>
    <t>313630</t>
  </si>
  <si>
    <t>Sendvičový panel stěnový - dodávka</t>
  </si>
  <si>
    <t>(9,6*3)</t>
  </si>
  <si>
    <t>Panel sendvičový střešní tl.100mm - dodávka</t>
  </si>
  <si>
    <t>313631</t>
  </si>
  <si>
    <t>Sendvičový panel stěnový - montáž</t>
  </si>
  <si>
    <t>Panel sendvičový střešní tl.100mm - montáž</t>
  </si>
  <si>
    <t>313632</t>
  </si>
  <si>
    <t>Opláštění lakovaným plechem - dodávka</t>
  </si>
  <si>
    <t>(10*3)</t>
  </si>
  <si>
    <t>Opláštění technologie ocelovým lakovaným plechem - dodávka</t>
  </si>
  <si>
    <t>313633</t>
  </si>
  <si>
    <t>Opláštění lakovaným plechem - montáž</t>
  </si>
  <si>
    <t>Opláštění technologie ocelovým lakovaným plechem - montáž</t>
  </si>
  <si>
    <t>313634</t>
  </si>
  <si>
    <t>Bezpečnostní dveře - dodávka</t>
  </si>
  <si>
    <t>Dveře technologické místnosti, bezpečnostní. Antivandal provedení - dodávka</t>
  </si>
  <si>
    <t>313635</t>
  </si>
  <si>
    <t>Bezpečnostní dveře - montáž</t>
  </si>
  <si>
    <t>Dveře technologické místnosti, bezpečnostní. Antivandal provedení - montáž</t>
  </si>
  <si>
    <t>313636</t>
  </si>
  <si>
    <t>Zárubeň ocelová</t>
  </si>
  <si>
    <t>Bezpečnostní ocelová zárubeň</t>
  </si>
  <si>
    <t>313637</t>
  </si>
  <si>
    <t>Bezpečnostní sklo - dodávka</t>
  </si>
  <si>
    <t>(3*2,4)+(1,8*2,4)</t>
  </si>
  <si>
    <t>Bezpečnostní sklo 66.4 kalené lepené, opatřeno sítotiskem - dodávka</t>
  </si>
  <si>
    <t>313638</t>
  </si>
  <si>
    <t>Bezpečnostní sklo - montáž</t>
  </si>
  <si>
    <t>Bezpečnostní sklo 66.4 kalené lepené, opatřeno sítotiskem - montáž</t>
  </si>
  <si>
    <t>711140016R</t>
  </si>
  <si>
    <t>Izolace proti vodě vodorovná, 1x - finální vrstva</t>
  </si>
  <si>
    <t>(9,66*3,6)*1,15</t>
  </si>
  <si>
    <t>Modifikovaný asfaltový lepenkoý pás vyztužený stabilizovanou polyesterovou rohoží, horní povrch je opatřen jemným separačním posypem - dodávka.</t>
  </si>
  <si>
    <t>711140017R</t>
  </si>
  <si>
    <t>Izolace proti vodě vodorovná, 1x - finální vrstva - montáž</t>
  </si>
  <si>
    <t>Modifikovaný asfaltový lepenkoý pás vyztužený stabilizovanou polyesterovou rohoží, horní povrch je opatřen jemným separačním posypem - montáž.</t>
  </si>
  <si>
    <t>711140026R</t>
  </si>
  <si>
    <t>Izolace proti vodě vodorovná, 1x - podkladní vrstva</t>
  </si>
  <si>
    <t>Modifikovaný asfaltový pás vyztužený stabilizovanou polyesterovou rohoží, horní povrch je opatřen jemným separačním posypem - dodávka.</t>
  </si>
  <si>
    <t>711140027R</t>
  </si>
  <si>
    <t>Izolace proti vodě vodorovná, 1x - podkladní vrstva - montáž</t>
  </si>
  <si>
    <t>Modifikovaný asfaltový pás vyztužený stabilizovanou polyesterovou rohoží, horní povrch je opatřen jemným separačním posypem - montáž.</t>
  </si>
  <si>
    <t>60725039R</t>
  </si>
  <si>
    <t>Konstrukční lepená deska</t>
  </si>
  <si>
    <t>3-vrstvá lepená masivní deska, tl.19mm - dodávka</t>
  </si>
  <si>
    <t>60725040R</t>
  </si>
  <si>
    <t>Konstrukční lepená deska - montáž</t>
  </si>
  <si>
    <t>3-vrstvá lepená masivní deska, tl.19mm - montáž</t>
  </si>
  <si>
    <t>55162490R</t>
  </si>
  <si>
    <t>Lapač střešních splavenin</t>
  </si>
  <si>
    <t>(2*1)</t>
  </si>
  <si>
    <t>Lapač střešních nečistot, střešní</t>
  </si>
  <si>
    <t>78372</t>
  </si>
  <si>
    <t>Nátěry tesařských konstrukcí syntetické</t>
  </si>
  <si>
    <t>(39,99*2)*1,15</t>
  </si>
  <si>
    <t>položka zahrnuje kompletní povlaky (i různobarevné), včetně úpravy podkladu (odmaštění, odstranění starých nátěrů a nečistot) a jeho vyspravení, provedení nátěru předepsaným postupem a splnění všech požadavků daných technologickým předpisem.</t>
  </si>
  <si>
    <t>61210406R</t>
  </si>
  <si>
    <t>Sendvičový panel střešní</t>
  </si>
  <si>
    <t>(3,2*1,82)</t>
  </si>
  <si>
    <t>61210407R</t>
  </si>
  <si>
    <t>Sendvičový panel střešní - montáž</t>
  </si>
  <si>
    <t>74750969R</t>
  </si>
  <si>
    <t>Podkonstrukce podhledu</t>
  </si>
  <si>
    <t>(9,66*3,9)</t>
  </si>
  <si>
    <t>Ocelová podkonstrukce podhledu - dodávka</t>
  </si>
  <si>
    <t>74750970R</t>
  </si>
  <si>
    <t>Podkonstrukce podhledu - montáž</t>
  </si>
  <si>
    <t>Ocelová podkonstrukce podhledu - montáž</t>
  </si>
  <si>
    <t>74750971R</t>
  </si>
  <si>
    <t>Rektifikovatelná podkonstrukce podhledu</t>
  </si>
  <si>
    <t>Hliníková rektifikovatelná podkonstrukce podhledu - dodávka</t>
  </si>
  <si>
    <t>74750972R</t>
  </si>
  <si>
    <t>Rektifikovatelná podkonstrukce podhledu - montáž</t>
  </si>
  <si>
    <t>Hliníková rektifikovatelná podkonstrukce podhledu - montáž</t>
  </si>
  <si>
    <t>74750973R</t>
  </si>
  <si>
    <t>Podhled z kompozitních desek - dodávka</t>
  </si>
  <si>
    <t>Podhled z hliníkových kompozitních desek, kotven k podkonstrukci lokálně - dodávka</t>
  </si>
  <si>
    <t>74750974R</t>
  </si>
  <si>
    <t>Podhled z kompozitních desek - montáž</t>
  </si>
  <si>
    <t>Podhled z hliníkových kompozitních desek, kotven k podkonstrukci lokálně - montáž</t>
  </si>
  <si>
    <t>74750975R</t>
  </si>
  <si>
    <t>LED svítidlo 11W</t>
  </si>
  <si>
    <t>Zapuštěné LED svítidlo 11W</t>
  </si>
  <si>
    <t>74750976R</t>
  </si>
  <si>
    <t>LED svítidlo 13W</t>
  </si>
  <si>
    <t>Zapuštěné LED svítidlo 13W</t>
  </si>
  <si>
    <t>74750977R</t>
  </si>
  <si>
    <t>LED svítidlo 18W</t>
  </si>
  <si>
    <t>Zapuštěné LED svítidlo 18W</t>
  </si>
  <si>
    <t>767</t>
  </si>
  <si>
    <t>Zámečnické konstrukce</t>
  </si>
  <si>
    <t>767250311R</t>
  </si>
  <si>
    <t>Konstrukce ocelové atypické - dodávka</t>
  </si>
  <si>
    <t>767250312R</t>
  </si>
  <si>
    <t>Konstrukce ocelové atypické - montáž</t>
  </si>
  <si>
    <t>767250313R</t>
  </si>
  <si>
    <t>Žárové zinkování</t>
  </si>
  <si>
    <t>767250314R</t>
  </si>
  <si>
    <t>Nátěry ocelové konstrukce - epoxidové základní, min. 80 mik. polyuret. jednon.+2x email, min. 80 mik.</t>
  </si>
  <si>
    <t>767250315R</t>
  </si>
  <si>
    <t>Příplatek za nátěr ocelové konstrukce</t>
  </si>
  <si>
    <t>767250316R</t>
  </si>
  <si>
    <t>Oprava PKO po přepravě a montáži</t>
  </si>
  <si>
    <t>767250317R</t>
  </si>
  <si>
    <t>D+M Kotevní šrouby s kotevní hlavou do M32 - včetně přesného zaměření, osazení a zabezpečení polohy</t>
  </si>
  <si>
    <t>(15*4)</t>
  </si>
  <si>
    <t>767250318R</t>
  </si>
  <si>
    <t>Podlití sloupů plastmaltou</t>
  </si>
  <si>
    <t>(6*1)</t>
  </si>
  <si>
    <t>767250319R</t>
  </si>
  <si>
    <t>Spojovací materiál</t>
  </si>
  <si>
    <t>767250320R</t>
  </si>
  <si>
    <t>Integrovaná lavička</t>
  </si>
  <si>
    <t>Integrovaná oboustranná lavička s opěradlem</t>
  </si>
  <si>
    <t xml:space="preserve">  SO 5101.9</t>
  </si>
  <si>
    <t>ŽST Kadaň, stavební úpravy výpravní budovy</t>
  </si>
  <si>
    <t>SO 5101.9</t>
  </si>
  <si>
    <t>1741451101</t>
  </si>
  <si>
    <t>Zásyp sypaninou z jakékoliv horniny strojně s uložením výkopku ve vrstvách se zhutněním jam, šachet, rýh nebo kolem objektů v těchto vykopávkách</t>
  </si>
  <si>
    <t>CS ÚRS 2020 01</t>
  </si>
  <si>
    <t>položka pro zásyp po demolici z -2,05 po -0,2 pro případ, že nebude navazovat provádění nového kolej.svršku  
zhutnitelný materiál si zajistí zhotovitel (rozpočet uvažuje s naložením a dozem do 15km)</t>
  </si>
  <si>
    <t>"vybouraný sklep od -2,05 po -0,4"1,65*(1,5*1,85+4,95*7,9+2,25*3,6) 
"plocha přízemí od -0,4 po -0,2"0,2*(16,7*7,64-2,15*2,29+1,85*1,5)</t>
  </si>
  <si>
    <t>167151111</t>
  </si>
  <si>
    <t>Nakládání, skládání a překládání neulehlého výkopku nebo sypaniny strojně nakládání, množství přes 100 m3, z hornin třídy těžitelnosti I, skupiny 1 až</t>
  </si>
  <si>
    <t>162751117</t>
  </si>
  <si>
    <t>Vodorovné přemístění výkopku nebo sypaniny po suchu na obvyklém dopravním prostředku, bez naložení výkopku, avšak se složením bez rozhrnutí z horniny</t>
  </si>
  <si>
    <t>162751119</t>
  </si>
  <si>
    <t>107,555*5 Přepočtené koeficientem množství</t>
  </si>
  <si>
    <t>131251102</t>
  </si>
  <si>
    <t>Hloubení nezapažených jam a zářezů strojně s urovnáním dna do předepsaného profilu a spádu v hornině třídy těžitelnosti I skupiny 3 přes 20 do 50 m3</t>
  </si>
  <si>
    <t>pokud nebude demolice prováděna současně se stavbou kolej.svršku, tak bude nutné okolí bouraného sklepa obkopat a svahovat dle BOZP  
v následující položce bude tento výkop zpětně zasypán výkopkem</t>
  </si>
  <si>
    <t>"předběžná výměra - odsouhlasí TDI"1,65*0,8/2*(7,2*2+7,9*2+1,5*2+0,4*4)</t>
  </si>
  <si>
    <t>174151101</t>
  </si>
  <si>
    <t>Ostatní konstrukce a práce, bourání</t>
  </si>
  <si>
    <t>9601</t>
  </si>
  <si>
    <t>Odpojení objektu od sítí s jejich zajištěním případně s jejich likvidací (přípojky vody, kanalizace, EI)</t>
  </si>
  <si>
    <t>9602</t>
  </si>
  <si>
    <t>Případné vyklizení objektu před zahájením demolice</t>
  </si>
  <si>
    <t>Poznámka k položce:  
Odsouhlasí TDI dle skutečnosti v době demolice.</t>
  </si>
  <si>
    <t>9603</t>
  </si>
  <si>
    <t>Odstranění kce venkovního zádveří vč.likvidace (nadzemní obestavěný prostor cca 10m3)</t>
  </si>
  <si>
    <t>981013314</t>
  </si>
  <si>
    <t>Demolice budov těžkými mechanizačními prostředky z cihel, kamene, smíšeného nebo hrázděného zdiva, tvárnic na maltu vápennou nebo vápenocementovou s p</t>
  </si>
  <si>
    <t>Poznámka k položce:  
V ceně jsou započteny také případné náklady na odstranění krovu a střešního pláště postupným rozebíráním! Dále také odstranění výplní otvorů, vnitř.instalací a zařizovacích předmětů atd.dle metodiky URS!  
půdorys přízemí a patra + řez a pohledy  
demolice objektu po úroveň terénu (cca +-0,0)  
objem kcí</t>
  </si>
  <si>
    <t>svislé 
3,48*0,6*4,8 
3,48*0,45*(7,64*2+13,65-4,8+16,7-3,3-0,45) 
3,08*0,45*(2,9+0,8+4,6) 
3,48*0,3*(5,35+1,85+2,55) 
3,08*0,3*3,84 
3,08*0,19*(4,8+4,1) 
0,87*0,45*(13,95*2) 
0,87*0,3*(7,64*2) 
(3,9*0,3*7,64/2)*2 
2,6*0,45*4,8/2 
5,6*(0,45*1,05+0,45*0,75+0,45*0,45) 
vodorovné 
0,4*(13,65*6,74+1,85*4,75) 
obestavěný prostor (u střechy není odečtena polovalba a přičten vikýř - cca +-0) 
3,75*(14,55*7,64+2,15*5,35) 
14,55*8,84*4,73/2 
Mezisoučet 
"%-ní podíl"100*ok/op</t>
  </si>
  <si>
    <t>981513111</t>
  </si>
  <si>
    <t>Demolice konstrukcí objektů těžkými mechanizačními prostředky zdiva na maltu vápennou nebo vápenocementovou z cihel, tvárnic, kamene, zdiva smíšeného</t>
  </si>
  <si>
    <t>kce pod úrovní terénu (cca +-0,0) po úroveň -2,05  
zemní práce pro obnažení kcí a případné svahování nejsou součástí tohoto dílu rozpočtu (budou obsaženy v rámci hlavních výkopových prací)  
v díle 1 zemní práce jsou obsaženy práce, které budou provedeny pokud demolice nebude prováděna současně se stavbou kolej.svršku!!!!</t>
  </si>
  <si>
    <t>"po -0,4"0,45*0,4*(14,55*2+6,74*3)+0,3*0,4*(2,55+5,35+1,85+4,3) 
"od -0,4 po -2,05"1,65*0,6*(7,2*2+2,4*2+3,7*2+1,55*2+1,5*2+1,85)-1*1,25*0,6-1,3*1,25*0,6 
"podlaha s cihelnou klenbou"(0,4-0,2)*(11,16+13,88)</t>
  </si>
  <si>
    <t>981513116</t>
  </si>
  <si>
    <t>Demolice konstrukcí objektů těžkými mechanizačními prostředky konstrukcí z betonu prostého</t>
  </si>
  <si>
    <t>v díle 1 zemní práce jsou obsaženy práce, které budou provedeny pokud demolice nebude prováděna současně se stavbou kolej.svršku!!!!  
objem základů, podlah vč.kleneb a podkladních základových desek</t>
  </si>
  <si>
    <t>"pasy - odhad 900/600mm"0,9*0,6*(15*2+6,3*3-7,2-4,95) 
"pasy - odhad 600/600mm"0,6*0,6*(2,4+1,7+5,65) 
"podlaha s cihelnou klenbou"(0,4-0,2)*(11,16+13,88) 
"podlaha s deskou - odhad betonu tl.300mm + 100mm na podsyp z kameniva"0,3*(12,62+12,29+3,84+19,68+16,04+15,84+3,1+4,59+2,8-11,16-13,88) 
"podlaha zádveří"0,2*3,3 
"beton.chodník kolem objektu"0,1*1*(7,64+16,55+2,29)</t>
  </si>
  <si>
    <t>965082923</t>
  </si>
  <si>
    <t>Odstranění násypu pod podlahami nebo ochranného násypu na střechách tl. do 100 mm, plochy přes 2 m2</t>
  </si>
  <si>
    <t>bude použit do hutněného zásypu sklepních prostor s příměsí zeminy (suť  na likvidaci bude 0tun)</t>
  </si>
  <si>
    <t>"podlaha s deskou - odhad betonu tl.300mm + 100mm na podsyp z kameniva"0,1*(12,62+12,29+3,84+19,68+16,04+15,84+3,1+4,59+2,8-11,16-13,88)</t>
  </si>
  <si>
    <t>174151102</t>
  </si>
  <si>
    <t>Zásyp sypaninou z jakékoliv horniny strojně s uložením výkopku ve vrstvách se zhutněním v uzavřených prostorách s urovnáním povrchu zásypu</t>
  </si>
  <si>
    <t>položka pro zásyp sklepních prostor - hutnit na 100%PS  
bude použita zemina vhodná ke zhutnění s příměsí případného kameniva odstraněného pod zákl.deskou  
případnou manipulaci se zeminou započtěte do této ceny (případné naložení a dovoz)</t>
  </si>
  <si>
    <t>"od -2,8 po -2,05"0,75*(11,16+13,88+1,3*1,3)</t>
  </si>
  <si>
    <t>997</t>
  </si>
  <si>
    <t>Přesun sutě</t>
  </si>
  <si>
    <t>997006512</t>
  </si>
  <si>
    <t>Vodorovná doprava suti na skládku s naložením na dopravní prostředek a složením přes 100 m do 1 km</t>
  </si>
  <si>
    <t>997006519</t>
  </si>
  <si>
    <t>Vodorovná doprava suti na skládku s naložením na dopravní prostředek a složením Příplatek k ceně za každý další i započatý 1 km</t>
  </si>
  <si>
    <t>543,694*14 Přepočtené koeficientem množství</t>
  </si>
  <si>
    <t>997013609</t>
  </si>
  <si>
    <t>Poplatek za uložení stavebního odpadu na skládce (skládkovné) ze směsí nebo oddělených frakcí betonu, cihel a keramických výrobků zatříděného do Katal</t>
  </si>
  <si>
    <t>Poznámka k položce:  
do ceny zohlednit i likvidaci krovu, izolací a oceli dle zvyklostí zhotovitele (odprodej dřeva, oceli atd.)</t>
  </si>
  <si>
    <t>celková tonáž 543,694 t 
tonáž dřeva 7,2t 
"tonáž suti bez dřeva"543,694-7,2</t>
  </si>
  <si>
    <t>997013811</t>
  </si>
  <si>
    <t>Poplatek za uložení stavebního odpadu na skládce (skládkovné) dřevěného zatříděného do Katalogu odpadů pod kódem 17 02 01</t>
  </si>
  <si>
    <t>objem dřevěných prvků bemolovaného objektu cca 12m3  
tonáž dřeva cca 0,6t/m3</t>
  </si>
  <si>
    <t>12*0,6</t>
  </si>
  <si>
    <t>997 odpočty</t>
  </si>
  <si>
    <t>Odpočet případného využití části suti pro novou stavbu - tzn.nebude odvezena na skládku, nebude skládkovné ale přibude drcení a manipulace s drtí (oce</t>
  </si>
  <si>
    <t>Poznámka k položce:  
jedná se např. o betonový a cihelný recyklát</t>
  </si>
  <si>
    <t>VRN1</t>
  </si>
  <si>
    <t>Průzkumné, geodetické a projektové práce</t>
  </si>
  <si>
    <t>011002000</t>
  </si>
  <si>
    <t>Průzkumné práce</t>
  </si>
  <si>
    <t>"např.odpojení sondy dle potřeby, vytyčení sítí"1</t>
  </si>
  <si>
    <t>012203000</t>
  </si>
  <si>
    <t>Geodetické práce při provádění stavby</t>
  </si>
  <si>
    <t>VRN3</t>
  </si>
  <si>
    <t>Zařízení staveniště</t>
  </si>
  <si>
    <t>030001000</t>
  </si>
  <si>
    <t>"zřízení, provoz a zrušení zs (buňky, wc, vše potřebné pro realizaci díla dle uvážení zhotovitele)"1  
Zajištění oplocení stavby pevnými zábranami, vše dle požadavku KooBOZP  
"ochranné zábralí, oplocení"  
"dočasná ochrana stávajících kcí"  
čištění komunikace  
zhotovení DIO</t>
  </si>
  <si>
    <t>VRN4</t>
  </si>
  <si>
    <t>Inženýrská činnost</t>
  </si>
  <si>
    <t>043002000</t>
  </si>
  <si>
    <t>Zkoušky a ostatní měření</t>
  </si>
  <si>
    <t>"zhutnění"1</t>
  </si>
  <si>
    <t>045002000</t>
  </si>
  <si>
    <t>Kompletační a koordinační činnost</t>
  </si>
  <si>
    <t>"např. koordinace instalací, fotodokumentace stáv.stavu (3x CD, ev. znalecký posudek), sledování případných trhlin kcí terčíky atd."1  
vypracování a předání Kontrolních a zkušebních plánů dle SOD  
Předání rizik zhotovitele a subdodavatelů KooBOZP  
Vypracování a aktualizace detailního týdenního HMG  
dodání všech dokladů dle SOD</t>
  </si>
  <si>
    <t>VRN7</t>
  </si>
  <si>
    <t>Provozní vlivy</t>
  </si>
  <si>
    <t>070001000</t>
  </si>
  <si>
    <t>např. omezený přístup vlivem investora, třetích osob  
ztížený pohyb vozidel v centrech měst</t>
  </si>
  <si>
    <t>E.3.1</t>
  </si>
  <si>
    <t>Trakční vedení</t>
  </si>
  <si>
    <t xml:space="preserve">  SO 6111.5</t>
  </si>
  <si>
    <t>ŽST Kadaň, trakční vedení</t>
  </si>
  <si>
    <t>SO 6111.5</t>
  </si>
  <si>
    <t>74A</t>
  </si>
  <si>
    <t>ZÁKLADY TV</t>
  </si>
  <si>
    <t>74A110</t>
  </si>
  <si>
    <t>ZÁKLAD TV HLOUBENÝ V JAKÉKOLIV TŘÍDĚ ZEMINY</t>
  </si>
  <si>
    <t>OTSKP_ZS17</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</si>
  <si>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</si>
  <si>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</si>
  <si>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</si>
  <si>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</si>
  <si>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</si>
  <si>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</si>
  <si>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</si>
  <si>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</si>
  <si>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</si>
  <si>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</si>
  <si>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</si>
  <si>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</si>
  <si>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</si>
  <si>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</si>
  <si>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</si>
  <si>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</si>
  <si>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</si>
  <si>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</si>
  <si>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</si>
  <si>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</si>
  <si>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</si>
  <si>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</si>
  <si>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</si>
  <si>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</si>
  <si>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74BF11</t>
  </si>
  <si>
    <t>Tažné hnací vozidlo k pracovním soupravám (pro stožáry a brány - montáž)</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</si>
  <si>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</si>
  <si>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</si>
  <si>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</si>
  <si>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</si>
  <si>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</si>
  <si>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</si>
  <si>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74C231</t>
  </si>
  <si>
    <t>ZÁVĚS SIK BEZ PŘÍDAVNÉHO LANA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</si>
  <si>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</si>
  <si>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74C311</t>
  </si>
  <si>
    <t>KŘÍŽENÍ SESTAV</t>
  </si>
  <si>
    <t>74C312</t>
  </si>
  <si>
    <t>VĚŠÁK TROLEJE ZÁKLADNÍ (PEVNÝ NEBO KLUZNÝ)</t>
  </si>
  <si>
    <t>74C315</t>
  </si>
  <si>
    <t>PROUDOVÉ PROPOJENÍ PODÉLNÝCH POLÍ</t>
  </si>
  <si>
    <t>74C322</t>
  </si>
  <si>
    <t>SPOJKA LAN A TROLEJÍ IZOLOVANÁ</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</si>
  <si>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</si>
  <si>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</si>
  <si>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</si>
  <si>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</si>
  <si>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</si>
  <si>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</si>
  <si>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</si>
  <si>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</si>
  <si>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</si>
  <si>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</si>
  <si>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74C711</t>
  </si>
  <si>
    <t>POHON ODPOJOVAČE MOTOROVÝ</t>
  </si>
  <si>
    <t>74C713</t>
  </si>
  <si>
    <t>ODPOJOVAČ NEBO ODPÍNAČ NA STOŽÁRU TV</t>
  </si>
  <si>
    <t>74C722</t>
  </si>
  <si>
    <t>KOTVENÍ DVOU SVODŮ Z ODPOJOVAČE S PŘIPOJENÍM NA TV</t>
  </si>
  <si>
    <t>74C733</t>
  </si>
  <si>
    <t>PROUDOVÉ PROPOJENÍ SESTAV TV</t>
  </si>
  <si>
    <t>74C810</t>
  </si>
  <si>
    <t>UPEVNĚNÍ KONZOLY - STŘEDOVÉ, STRANOVÉ</t>
  </si>
  <si>
    <t>74C820</t>
  </si>
  <si>
    <t>UPEVNĚNÍ DVOU KONZOL</t>
  </si>
  <si>
    <t>74C911</t>
  </si>
  <si>
    <t>BLESKOJISTKA RŮŽKOVÁ NA STOŽÁRU S PŘIPOJENÍM NA TV, OV, NV</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</si>
  <si>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</si>
  <si>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</si>
  <si>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</si>
  <si>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74C951</t>
  </si>
  <si>
    <t>MONTÁŽNÍ LÁVKA NA STOŽÁR</t>
  </si>
  <si>
    <t>74C953</t>
  </si>
  <si>
    <t>OVLÁDACÍ A BOČNÍ LÁVKA DO "L"</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</si>
  <si>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</si>
  <si>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</si>
  <si>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</si>
  <si>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</si>
  <si>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</si>
  <si>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</si>
  <si>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</si>
  <si>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</si>
  <si>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</si>
  <si>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</si>
  <si>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</si>
  <si>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</si>
  <si>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</si>
  <si>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</si>
  <si>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</si>
  <si>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</si>
  <si>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</si>
  <si>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</si>
  <si>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</si>
  <si>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</si>
  <si>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</si>
  <si>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</si>
  <si>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74F3</t>
  </si>
  <si>
    <t>REVIZE, ZKOUŠKY A MĚŘENÍ TV</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</si>
  <si>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</si>
  <si>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</si>
  <si>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</si>
  <si>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</si>
  <si>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</si>
  <si>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</si>
  <si>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</si>
  <si>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</si>
  <si>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74F315</t>
  </si>
  <si>
    <t>MĚŘENÍ ELEKTRICKÉHO ODPORU ZÁKLADU</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</si>
  <si>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</si>
  <si>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</si>
  <si>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</si>
  <si>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</si>
  <si>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</si>
  <si>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</si>
  <si>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</si>
  <si>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</si>
  <si>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</si>
  <si>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</si>
  <si>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</si>
  <si>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</si>
  <si>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</si>
  <si>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74F4</t>
  </si>
  <si>
    <t>DEMONTÁŽE TV</t>
  </si>
  <si>
    <t>74F444</t>
  </si>
  <si>
    <t>DEMONTÁŽ KOTVENÍ TR NEBO NL POHYBLIVÝCH</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</si>
  <si>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</si>
  <si>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74R</t>
  </si>
  <si>
    <t>RŮZNÉ TV</t>
  </si>
  <si>
    <t>74R010R</t>
  </si>
  <si>
    <t>Zaměření skutečného stavu trakčního vedení - 1 stožár</t>
  </si>
  <si>
    <t>R208</t>
  </si>
  <si>
    <t>Položka obsahuje geodetické práce pro evidenci skutečného stavu provedených prací na TV.Cena položky je vč. Ostatních rozpočtových nákladů</t>
  </si>
  <si>
    <t>74R015R</t>
  </si>
  <si>
    <t>Zaměření skutečného provedení TV 2kolej. trať, malé ŽST za 100m</t>
  </si>
  <si>
    <t>Položka obsahuje činnost geodeta pro výstavbu TV.Cena položky je vč. Ostatních rozpočtových nákladů</t>
  </si>
  <si>
    <t>74R400R</t>
  </si>
  <si>
    <t>Betonový dílec 40-60</t>
  </si>
  <si>
    <t>Položka obsahuje průměrnou cenu materiálu a montáž uvedeného materiálu včetně dovozu a manipulace s ním.Cena položky je vč. Ostatních rozpočtových nákladů</t>
  </si>
  <si>
    <t>990</t>
  </si>
  <si>
    <t>990  POPLATKY ZA SKLÁDKY</t>
  </si>
  <si>
    <t>E.3.4</t>
  </si>
  <si>
    <t>Ohřev výměn (elektrický - EOV, plynový - POV)</t>
  </si>
  <si>
    <t xml:space="preserve">  SO 6141.5</t>
  </si>
  <si>
    <t>ŽST Kadaň, EOV</t>
  </si>
  <si>
    <t>SO 6141.5</t>
  </si>
  <si>
    <t>VŠEOBECNÉ KONSTRUKCE A PRÁCE</t>
  </si>
  <si>
    <t>POPLATKY ZA LIKVIDACŮ ODPADŮ NEKONTAMINOVANÝCH - 17 05 04 VYTĚŽENÉ ZEMINY A HORNINY - I. TŘÍDA TĚŽITELNOSTI, vč dopravy na skládku</t>
  </si>
  <si>
    <t>=(0,35*0,5*(21+413+50)+8*0,65*3)*20%*1,8</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</si>
  <si>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   
3. Způsob měření:  
Tunou se rozumí hmotnost odpadu vytříděného v souladu se zákonem č. 185/2001 Sb., o nakládání s odpady, v platném znění.</t>
  </si>
  <si>
    <t>Obalový materiál</t>
  </si>
  <si>
    <t>Obalový materiál - 100kg</t>
  </si>
  <si>
    <t>=0,35*0,5*(21+413+50)+8*0,65*3</t>
  </si>
  <si>
    <t>=(0,35*0,5*(21+413+50)+8*0,65*3)*80%</t>
  </si>
  <si>
    <t>písek</t>
  </si>
  <si>
    <t>=(0,35*0,5*(21+413+50)+8*0,65*3)*20%</t>
  </si>
  <si>
    <t>betonový žlab TK1 vč. Víka</t>
  </si>
  <si>
    <t>viz situace</t>
  </si>
  <si>
    <t>chránička PE110 - 28m ohebná</t>
  </si>
  <si>
    <t>141733</t>
  </si>
  <si>
    <t>PROTLAČOVÁNÍ POTRUBÍ Z PLAST HMOT DN DO 150MM</t>
  </si>
  <si>
    <t>ražba pro 3 chráničky PE 110  - 28m</t>
  </si>
  <si>
    <t>18090</t>
  </si>
  <si>
    <t>VŠEOBECNÉ ÚPRAVY OSTATNÍCH PLOCH</t>
  </si>
  <si>
    <t>=1*(21+413+50)</t>
  </si>
  <si>
    <t>Marker zemní - 14 ks</t>
  </si>
  <si>
    <t>742H12</t>
  </si>
  <si>
    <t>KABEL NN ČTYŘ- A PĚTIŽÍLOVÝ CU S PLASTOVOU IZOLACÍ OD 4 DO 16 MM2</t>
  </si>
  <si>
    <t>CYKY-O 4x16 - 280m; 
CYKY-O 4x6 - 280m</t>
  </si>
  <si>
    <t>742H23</t>
  </si>
  <si>
    <t>KABEL NN ČTYŘ- A PĚTIŽÍLOVÝ AL S PLASTOVOU IZOLACÍ OD 25 DO 50 MM2</t>
  </si>
  <si>
    <t>1-AYKY-O 4x35 - 290m</t>
  </si>
  <si>
    <t>742L12</t>
  </si>
  <si>
    <t>UKONČENÍ DVOU AŽ PĚTIŽÍLOVÉHO KABELU V ROZVADĚČI NEBO NA PŘÍSTROJI OD 4 DO 16 MM2</t>
  </si>
  <si>
    <t>CYKY-O 4x16 - 2 ks; 
CYKY-O 4x6 - 2 ks</t>
  </si>
  <si>
    <t>742L13</t>
  </si>
  <si>
    <t>UKONČENÍ DVOU AŽ PĚTIŽÍLOVÉHO KABELU V ROZVADĚČI NEBO NA PŘÍSTROJI OD 25 DO 50 MM2</t>
  </si>
  <si>
    <t>1-AYKY-O 4x35 - 2 ks</t>
  </si>
  <si>
    <t>743942</t>
  </si>
  <si>
    <t>ROZVADĚČ EOV/VO OVLÁDACÍ S PC A DOTYKOVOU OBRAZOVKOU - SOFTWARE A PARAMETRIZACE NA 1 KS VÝHYBKY/VĚTVE OSVĚTLENÍ</t>
  </si>
  <si>
    <t>viz schéma zapojení</t>
  </si>
  <si>
    <t>743822R</t>
  </si>
  <si>
    <t>VÝSTROJ EOV PRO VÝHYBKU OBLOUKOVOU TVARU 1:9-300, 1:11-300</t>
  </si>
  <si>
    <t>souprava EOV na výh. Obl-j-49-1:9-300(200/602.761), prodloužený ohřev opornic</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</si>
  <si>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</si>
  <si>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742P15</t>
  </si>
  <si>
    <t>OZNAČOVACÍ ŠTÍTEK NA KABEL</t>
  </si>
  <si>
    <t>1x 8h</t>
  </si>
  <si>
    <t>2x 8h</t>
  </si>
  <si>
    <t>742P13</t>
  </si>
  <si>
    <t>ZATAŽENÍ KABELU DO CHRÁNIČKY - KABEL DO 4 KG/M</t>
  </si>
  <si>
    <t>= 14+28</t>
  </si>
  <si>
    <t>E.3.6</t>
  </si>
  <si>
    <t>Rozvodny vn, nn, osvětlení a dálkové ovládání odpojovačů</t>
  </si>
  <si>
    <t xml:space="preserve">  SO 6162.5</t>
  </si>
  <si>
    <t>ŽST Kadaň, úprava rozvodu nn a osvětlení</t>
  </si>
  <si>
    <t>SO 6162.5</t>
  </si>
  <si>
    <t>POPLATKY ZA LIKVIDACŮ ODPADŮ NEKONTAMINOVANÝCH - 17 05 04 VYTĚŽENÉ ZEMINY A HORNINY - I. TŘÍDA TĚŽITELNOSTI, včetně dopravy</t>
  </si>
  <si>
    <t>=((0,5*0,35*325+0,65*2*10)*20%+9*0,5*0,5*1,55+1*0,75*0,75*1,6)*1,8</t>
  </si>
  <si>
    <t>R015140</t>
  </si>
  <si>
    <t>POPLATKY ZA LIKVIDACŮ ODPADŮ NEKONTAMINOVANÝCH - 17 01 01 BETON Z DEMOLIC OBJEKTŮ, ZÁKLADŮ TV, včetně dopravy</t>
  </si>
  <si>
    <t>=0,4*0,4*1*3*2,5</t>
  </si>
  <si>
    <t>R015240</t>
  </si>
  <si>
    <t>POPLATKY ZA LIKVIDACŮ ODPADŮ NEKONTAMINOVANÝCH - 20 03 99 ODPAD PODOBNÝ KOMUNÁLNÍMU ODPADU, včetně dopravy</t>
  </si>
  <si>
    <t>obalový materiál  - 0,2t</t>
  </si>
  <si>
    <t>R015310</t>
  </si>
  <si>
    <t>POPLATKY ZA LIKVIDACŮ ODPADŮ NEKONTAMINOVANÝCH - 16 02 14 ELEKTROŠROT (VYŘAZENÁ EL. ZAŘÍZENÍ A PŘÍSTR. - AL, CU A VZ. KOVY), včetně dopravy</t>
  </si>
  <si>
    <t>Demontované rozváděče</t>
  </si>
  <si>
    <t>= 3*0,05</t>
  </si>
  <si>
    <t>96615</t>
  </si>
  <si>
    <t>BOURÁNÍ KONSTRUKCÍ Z PROSTÉHO BETONU</t>
  </si>
  <si>
    <t>=3*0,4*0,4*1</t>
  </si>
  <si>
    <t>=0,5*0,35*325+0,65*2*10</t>
  </si>
  <si>
    <t>=9*0,5*0,5*1,55+1*0,75*0,75*1,6</t>
  </si>
  <si>
    <t>=(0,5*0,35*325+0,65*2*10)*80%</t>
  </si>
  <si>
    <t>=(0,5*0,35*325+0,65*2*10)*20%</t>
  </si>
  <si>
    <t>272313</t>
  </si>
  <si>
    <t>ZÁKLADY Z PROSTÉHO BETONU DO C16/20</t>
  </si>
  <si>
    <t>=9*0,36+1*0,87</t>
  </si>
  <si>
    <t>=1*0,0334+9*0,0218</t>
  </si>
  <si>
    <t>žlab TK1 plastový - 325m</t>
  </si>
  <si>
    <t>chránička PE110 ohebná</t>
  </si>
  <si>
    <t>=4*14</t>
  </si>
  <si>
    <t>743111</t>
  </si>
  <si>
    <t>OSVĚTLOVACÍ STOŽÁR SKLOPNÝ ŽÁROVĚ ZINKOVANÝ DÉLKY DO 6 M</t>
  </si>
  <si>
    <t>Osvětloací stožár sklopný vetknutý v. 6m s vrchoovým  zatížením 70 kg - 9 ks</t>
  </si>
  <si>
    <t>743112</t>
  </si>
  <si>
    <t>OSVĚTLOVACÍ STOŽÁR SKLOPNÝ ŽÁROVĚ ZINKOVANÝ DÉLKY PŘES 6,5 DO 12 M</t>
  </si>
  <si>
    <t>Osvětloací stožár sklopný vetknutý v. 8m s vrchoovým  zatížením 40 kg - 1 ks</t>
  </si>
  <si>
    <t>743Z12</t>
  </si>
  <si>
    <t>DEMONTÁŽ OSVĚTLOVACÍHO STOŽÁRU DRÁŽNÍHO VÝŠKY DO 15 M</t>
  </si>
  <si>
    <t>3x demontáž stožáru v. 5,5m</t>
  </si>
  <si>
    <t>743472</t>
  </si>
  <si>
    <t>SVÍTIDLO DRÁŽNÍ LED, MIN. IP 54, ELEKTRONICKÝ PŘEDŘADNÍK, PŘES 10 DO 25 W</t>
  </si>
  <si>
    <t>Svítidlo LED 24W, na stožár, typ 3, venkovní - 5 ks</t>
  </si>
  <si>
    <t>743473</t>
  </si>
  <si>
    <t>SVÍTIDLO DRÁŽNÍ LED, MIN. IP 54, ELEKTRONICKÝ PŘEDŘADNÍK, PŘES 25 DO 45 W</t>
  </si>
  <si>
    <t>Svítidlo LED 36W, na výložník, typ 1, venkovní - 8 ks</t>
  </si>
  <si>
    <t>743474</t>
  </si>
  <si>
    <t>SVÍTIDLO DRÁŽNÍ LED, MIN. IP 54, ELEKTRONICKÝ PŘEDŘADNÍK, PŘES 45 W</t>
  </si>
  <si>
    <t>Svítidlo LED 49W, na výložník, typ 2, venkovní - 1 ks</t>
  </si>
  <si>
    <t>741532</t>
  </si>
  <si>
    <t>SVÍTIDLO INTERIÉROVÉ LED (IP 20) OD 11 DO 25 W</t>
  </si>
  <si>
    <t>Svítidlo LED 16W, přisazené stropní - 2 ks</t>
  </si>
  <si>
    <t>743321</t>
  </si>
  <si>
    <t>VÝLOŽNÍK PRO MONTÁŽ SVÍTIDLA NA STOŽÁR DVOURAMENNÝ DÉLKA VYLOŽENÍ DO 1 M</t>
  </si>
  <si>
    <t>dvojvýložník, vyložení svítidel 0,4m - 4 ks</t>
  </si>
  <si>
    <t>CYKY-O 4x10 - 7m; 
CYKY-O 4x6 - 378m</t>
  </si>
  <si>
    <t>CYKY-J 3x2,5 - 20m; 
CYKY-J 3x1,5 - 40m</t>
  </si>
  <si>
    <t>742542</t>
  </si>
  <si>
    <t>KABEL VN - JEDNOŽÍLOVÝ, 6-CHBU OD 95 DO 150 MM2</t>
  </si>
  <si>
    <t>1-CHBU 1x120 - 15m</t>
  </si>
  <si>
    <t>CYKY-J 3x1,5 - 28ks 
CYKY-J 3x2,5 - 4ks</t>
  </si>
  <si>
    <t>CYKY-O 4x10 - 4ks 
CYKY-O 4x6 - 20ks</t>
  </si>
  <si>
    <t>742K14</t>
  </si>
  <si>
    <t>UKONČENÍ JEDNOŽÍLOVÉHO KABELU V ROZVADĚČI NEBO NA PŘÍSTROJI OD 70 DO 120 MM2</t>
  </si>
  <si>
    <t>1-CHBU 1x120 - 1ks</t>
  </si>
  <si>
    <t>742K24</t>
  </si>
  <si>
    <t>UKONČENÍ JEDNOŽÍLOVÉHO KABELU KABELOVOU SPOJKOU OD 70 DO 120 MM2</t>
  </si>
  <si>
    <t>741911</t>
  </si>
  <si>
    <t>UZEMŇOVACÍ VODIČ V ZEMI FEZN DO 120 MM2</t>
  </si>
  <si>
    <t>oddálené uzemnění - 20m 
uzemnění stožárů 10*10m</t>
  </si>
  <si>
    <t>741A11</t>
  </si>
  <si>
    <t>UZEMŇOVACÍ VODIČ V ZÁKLADECH FEZN DO 120 MM2</t>
  </si>
  <si>
    <t>uzemnění přístřešku - 30m</t>
  </si>
  <si>
    <t>741112</t>
  </si>
  <si>
    <t>KRABICE (ROZVODKA) INSTALAČNÍ PŘÍSTROJOVÁ SE SVORKOVNICÍ DO 4 MM2</t>
  </si>
  <si>
    <t>elektroinstalace přístřešku</t>
  </si>
  <si>
    <t>743F15</t>
  </si>
  <si>
    <t>SKŘÍŇ ELEKTROMĚROVÁ DO VÝKLENKU - ROZŠÍŘENÍ O PŘÍPOJKOVOU SKŘÍŇ DO 240 MM2 S 1-2 SADAMI JISTÍCÍCH PRVKŮ</t>
  </si>
  <si>
    <t>Přípojková skříň PS1</t>
  </si>
  <si>
    <t>743F11</t>
  </si>
  <si>
    <t>SKŘÍŇ ELEKTROMĚROVÁ DO VÝKLENKU PRO PŘÍMÉ MĚŘENÍ DO 80 A JEDNOSAZBOVÉ VČETNĚ VÝSTROJE</t>
  </si>
  <si>
    <t>Rozváděč RE do výklenku</t>
  </si>
  <si>
    <t>744346</t>
  </si>
  <si>
    <t>ROZVADĚČ NN SKŘÍŇOVÝ OCELOPLECH.VYZBROJENÝ, DO IP 40, HLOUBKY DO 500MM, ŠÍŘKY OD 510 DO 800MM, VÝŠKY DO 2250MM-PŘÍVODNÍ POLE SE SLOŽITOU VÝZBROJÍ</t>
  </si>
  <si>
    <t>Rozváděč RVO, viz schéma zapojení</t>
  </si>
  <si>
    <t>3x větev osvětlení</t>
  </si>
  <si>
    <t>703211</t>
  </si>
  <si>
    <t>KABELOVÝ ŽLAB NOSNÝ/DRÁTĚNÝ ŽÁROVĚ ZINKOVANÝ VČETNĚ UPEVNĚNÍ A PŘÍSLUŠENSTVÍ SVĚTLÉ ŠÍŘKY DO 100 MM</t>
  </si>
  <si>
    <t>elektroinstalace technologické místnosti</t>
  </si>
  <si>
    <t>743Z39</t>
  </si>
  <si>
    <t>DEMONTÁŽ ROZVADĚČE OSVĚTLENÍ</t>
  </si>
  <si>
    <t>stáv rozváděč RO1</t>
  </si>
  <si>
    <t>742Z23</t>
  </si>
  <si>
    <t>DEMONTÁŽ KABELOVÉHO VEDENÍ NN</t>
  </si>
  <si>
    <t>stávající rozvod</t>
  </si>
  <si>
    <t>743Z71</t>
  </si>
  <si>
    <t>DEMONTÁŽ KABELOVÉ SKŘÍNĚ</t>
  </si>
  <si>
    <t>stávající rozváděče KS1, RE a RB1</t>
  </si>
  <si>
    <t>1*8h</t>
  </si>
  <si>
    <t>2*8h</t>
  </si>
  <si>
    <t>743165</t>
  </si>
  <si>
    <t>OSVĚTLOVACÍ STOŽÁR - HYDRAULICKÉ SKLOPNÉ ZAŘÍZENÍ</t>
  </si>
  <si>
    <t>hydaulické sklopné zařízení do vrchol. zatížení 4,2 kN (70kg)</t>
  </si>
  <si>
    <t>747511</t>
  </si>
  <si>
    <t>ZKOUŠKY VODIČŮ A KABELŮ NN PRŮŘEZU ŽÍLY DO 5X25 MM2</t>
  </si>
  <si>
    <t>741221</t>
  </si>
  <si>
    <t>SPÍNAČ INSTALAČNÍ DVOJITÝ KOMPLETNÍ MONTÁŽ NA KRABICI</t>
  </si>
  <si>
    <t>spínač osvětlení seriový, technolog. Místnost</t>
  </si>
  <si>
    <t>741311</t>
  </si>
  <si>
    <t>ZÁSUVKA INSTALAČNÍ JEDNODUCHÁ, MONTÁŽ NA KRABICI</t>
  </si>
  <si>
    <t>elektroinstalace technolog. Místnosti</t>
  </si>
  <si>
    <t>marker zemní - 10x</t>
  </si>
  <si>
    <t xml:space="preserve">  SO 6162.6</t>
  </si>
  <si>
    <t>ŽST Kadaň, úprava rozvodu nn, část ČEZ</t>
  </si>
  <si>
    <t>SO 6162.6</t>
  </si>
  <si>
    <t>=(0,2*0,35*72)*1,8</t>
  </si>
  <si>
    <t>obalový materiál  - 0,1t</t>
  </si>
  <si>
    <t>=0,8*0,35*72</t>
  </si>
  <si>
    <t>=(0,6*0,35*72)</t>
  </si>
  <si>
    <t>=(0,2*0,35*72)</t>
  </si>
  <si>
    <t>fólie š. 0,35m</t>
  </si>
  <si>
    <t>702322</t>
  </si>
  <si>
    <t>ZAKRYTÍ KABELŮ BETONOVOU DESKOU ŠÍŘKY PŘES 20 DO 40 CM</t>
  </si>
  <si>
    <t>deska š. 30 cm</t>
  </si>
  <si>
    <t>742H25</t>
  </si>
  <si>
    <t>KABEL NN ČTYŘ- A PĚTIŽÍLOVÝ AL S PLASTOVOU IZOLACÍ OD 150 DO 240 MM2</t>
  </si>
  <si>
    <t>AYKY 3x185+90 - 180m</t>
  </si>
  <si>
    <t>742L25</t>
  </si>
  <si>
    <t>UKONČENÍ DVOU AŽ PĚTIŽÍLOVÉHO KABELU KABELOVOU SPOJKOU OD 150 DO 240 MM2</t>
  </si>
  <si>
    <t>AYKY 3x185+90 - 2ks</t>
  </si>
  <si>
    <t>742L15</t>
  </si>
  <si>
    <t>UKONČENÍ DVOU AŽ PĚTIŽÍLOVÉHO KABELU V ROZVADĚČI NEBO NA PŘÍSTROJI OD 150 DO 240 MM2</t>
  </si>
  <si>
    <t>AYKY 3x185+90 - 2x10m</t>
  </si>
  <si>
    <t>747513</t>
  </si>
  <si>
    <t>ZKOUŠKY VODIČŮ A KABELŮ NN PRŮŘEZU ŽÍLY OD 4X150 DO 300 MM2</t>
  </si>
  <si>
    <t>AYKY 3x185+90 - 2x</t>
  </si>
  <si>
    <t>747211</t>
  </si>
  <si>
    <t>CELKOVÁ PROHLÍDKA, ZKOUŠENÍ, MĚŘENÍ A VYHOTOVENÍ VÝCHOZÍ REVIZNÍ ZPRÁVY, PRO OBJEM IN DO 100 TIS. KČ</t>
  </si>
  <si>
    <t xml:space="preserve">  SO 6163.5</t>
  </si>
  <si>
    <t>ŽST Kadaň, DOÚO</t>
  </si>
  <si>
    <t>SO 6163.5</t>
  </si>
  <si>
    <t>=0,35*0,2*15*1,8</t>
  </si>
  <si>
    <t>=0,35*0,5*(5)+8*0,65*1,5</t>
  </si>
  <si>
    <t>=(0,35*0,5*(5)+8*0,65*1,5)*80%</t>
  </si>
  <si>
    <t>=(0,35*0,5*(5)+8*0,65*1,5)*20%</t>
  </si>
  <si>
    <t>chránička PE110 - 10m ohebná</t>
  </si>
  <si>
    <t>=1*(5)</t>
  </si>
  <si>
    <t>Marker zemní - 4 ks</t>
  </si>
  <si>
    <t>742I12</t>
  </si>
  <si>
    <t>KABEL NN CU OVLÁDACÍ 7-12ŽÍLOVÝ OD 4 DO 6 MM2</t>
  </si>
  <si>
    <t>CYKY-O 7x4 - 390m</t>
  </si>
  <si>
    <t>742M12</t>
  </si>
  <si>
    <t>UKONČENÍ 7-12ŽÍLOVÉHO KABELU V ROZVADĚČI NEBO NA PŘÍSTROJI OD 4 DO 6 MM2</t>
  </si>
  <si>
    <t>CYKY-O 7x4 - 2 ks</t>
  </si>
  <si>
    <t>E.3.7</t>
  </si>
  <si>
    <t>Ukolejnění kovových konstrukcí</t>
  </si>
  <si>
    <t xml:space="preserve">  SO 6171.5</t>
  </si>
  <si>
    <t>ŽST Kadaň, ukolejnění</t>
  </si>
  <si>
    <t>SO 6171.5</t>
  </si>
  <si>
    <t>ŽST Kadaň - definitivní stav</t>
  </si>
  <si>
    <t>74C923</t>
  </si>
  <si>
    <t>Nepřímé ukolejnění konstrukce všech typů (včetně výztužných dvojic) - 1 vodič</t>
  </si>
  <si>
    <t>OTSKP</t>
  </si>
  <si>
    <t>výkaz výměr</t>
  </si>
  <si>
    <t>Technická specifikace</t>
  </si>
  <si>
    <t>75C924</t>
  </si>
  <si>
    <t>Nepřímé ukolejnění konstrukce všech typů (včetně výztužných dvojic) - 2 vodiče</t>
  </si>
  <si>
    <t>74C976</t>
  </si>
  <si>
    <t>Zpracování KSUaTP pro účely zavedení do provozu za 100m zprovozňované skupiny</t>
  </si>
  <si>
    <t>Revize, zkoušky, měření a technická pomoc TV</t>
  </si>
  <si>
    <t>Technická pomoc při výstavbě TV</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</si>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</sst>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0+C10+C12+C20+C22+C24+C26+C28+C30+C34+C36+C38+C42</f>
      </c>
    </row>
    <row r="7" spans="2:3" ht="12.75" customHeight="1">
      <c r="B7" s="8" t="s">
        <v>7</v>
      </c>
      <c s="10">
        <f>0+E10+E12+E20+E22+E24+E26+E28+E30+E34+E36+E38+E42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1101.5'!K8+'PS 1101.5'!M8</f>
      </c>
      <c s="14">
        <f>C11*0.21</f>
      </c>
      <c s="14">
        <f>C11+D11</f>
      </c>
      <c s="13">
        <f>'PS 1101.5'!T7</f>
      </c>
    </row>
    <row r="12" spans="1:6" ht="12.75">
      <c r="A12" s="11" t="s">
        <v>385</v>
      </c>
      <c s="12" t="s">
        <v>386</v>
      </c>
      <c s="14">
        <f>0+C13+C14+C15+C16+C17+C18+C19</f>
      </c>
      <c s="14">
        <f>C12*0.21</f>
      </c>
      <c s="14">
        <f>0+E13+E14+E15+E16+E17+E18+E19</f>
      </c>
      <c s="13">
        <f>0+F13+F14+F15+F16+F17+F18+F19</f>
      </c>
    </row>
    <row r="13" spans="1:6" ht="12.75">
      <c r="A13" s="11" t="s">
        <v>387</v>
      </c>
      <c s="12" t="s">
        <v>388</v>
      </c>
      <c s="14">
        <f>'PS 2001.5'!K8+'PS 2001.5'!M8</f>
      </c>
      <c s="14">
        <f>C13*0.21</f>
      </c>
      <c s="14">
        <f>C13+D13</f>
      </c>
      <c s="13">
        <f>'PS 2001.5'!T7</f>
      </c>
    </row>
    <row r="14" spans="1:6" ht="12.75">
      <c r="A14" s="11" t="s">
        <v>432</v>
      </c>
      <c s="12" t="s">
        <v>433</v>
      </c>
      <c s="14">
        <f>'PS 2005.5'!K8+'PS 2005.5'!M8</f>
      </c>
      <c s="14">
        <f>C14*0.21</f>
      </c>
      <c s="14">
        <f>C14+D14</f>
      </c>
      <c s="13">
        <f>'PS 2005.5'!T7</f>
      </c>
    </row>
    <row r="15" spans="1:6" ht="12.75">
      <c r="A15" s="11" t="s">
        <v>593</v>
      </c>
      <c s="12" t="s">
        <v>594</v>
      </c>
      <c s="14">
        <f>'PS 2006.5'!K8+'PS 2006.5'!M8</f>
      </c>
      <c s="14">
        <f>C15*0.21</f>
      </c>
      <c s="14">
        <f>C15+D15</f>
      </c>
      <c s="13">
        <f>'PS 2006.5'!T7</f>
      </c>
    </row>
    <row r="16" spans="1:6" ht="12.75">
      <c r="A16" s="11" t="s">
        <v>680</v>
      </c>
      <c s="12" t="s">
        <v>681</v>
      </c>
      <c s="14">
        <f>'PS 2008.5'!K8+'PS 2008.5'!M8</f>
      </c>
      <c s="14">
        <f>C16*0.21</f>
      </c>
      <c s="14">
        <f>C16+D16</f>
      </c>
      <c s="13">
        <f>'PS 2008.5'!T7</f>
      </c>
    </row>
    <row r="17" spans="1:6" ht="12.75">
      <c r="A17" s="11" t="s">
        <v>733</v>
      </c>
      <c s="12" t="s">
        <v>734</v>
      </c>
      <c s="14">
        <f>'PS 2009.5'!K8+'PS 2009.5'!M8</f>
      </c>
      <c s="14">
        <f>C17*0.21</f>
      </c>
      <c s="14">
        <f>C17+D17</f>
      </c>
      <c s="13">
        <f>'PS 2009.5'!T7</f>
      </c>
    </row>
    <row r="18" spans="1:6" ht="12.75">
      <c r="A18" s="11" t="s">
        <v>905</v>
      </c>
      <c s="12" t="s">
        <v>906</v>
      </c>
      <c s="14">
        <f>'PS 2010.5'!K8+'PS 2010.5'!M8</f>
      </c>
      <c s="14">
        <f>C18*0.21</f>
      </c>
      <c s="14">
        <f>C18+D18</f>
      </c>
      <c s="13">
        <f>'PS 2010.5'!T7</f>
      </c>
    </row>
    <row r="19" spans="1:6" ht="12.75">
      <c r="A19" s="11" t="s">
        <v>924</v>
      </c>
      <c s="12" t="s">
        <v>925</v>
      </c>
      <c s="14">
        <f>'PS 2012.5'!K8+'PS 2012.5'!M8</f>
      </c>
      <c s="14">
        <f>C19*0.21</f>
      </c>
      <c s="14">
        <f>C19+D19</f>
      </c>
      <c s="13">
        <f>'PS 2012.5'!T7</f>
      </c>
    </row>
    <row r="20" spans="1:6" ht="12.75">
      <c r="A20" s="11" t="s">
        <v>1065</v>
      </c>
      <c s="12" t="s">
        <v>1066</v>
      </c>
      <c s="14">
        <f>0+C21</f>
      </c>
      <c s="14">
        <f>C20*0.21</f>
      </c>
      <c s="14">
        <f>0+E21</f>
      </c>
      <c s="13">
        <f>0+F21</f>
      </c>
    </row>
    <row r="21" spans="1:6" ht="12.75">
      <c r="A21" s="11" t="s">
        <v>1067</v>
      </c>
      <c s="12" t="s">
        <v>1068</v>
      </c>
      <c s="14">
        <f>'SO 98-98'!K8+'SO 98-98'!M8</f>
      </c>
      <c s="14">
        <f>C21*0.21</f>
      </c>
      <c s="14">
        <f>C21+D21</f>
      </c>
      <c s="13">
        <f>'SO 98-98'!T7</f>
      </c>
    </row>
    <row r="22" spans="1:6" ht="12.75">
      <c r="A22" s="11" t="s">
        <v>1116</v>
      </c>
      <c s="12" t="s">
        <v>1117</v>
      </c>
      <c s="14">
        <f>0+C23</f>
      </c>
      <c s="14">
        <f>C22*0.21</f>
      </c>
      <c s="14">
        <f>0+E23</f>
      </c>
      <c s="13">
        <f>0+F23</f>
      </c>
    </row>
    <row r="23" spans="1:6" ht="12.75">
      <c r="A23" s="11" t="s">
        <v>1118</v>
      </c>
      <c s="12" t="s">
        <v>1119</v>
      </c>
      <c s="14">
        <f>'SO 4112.5'!K8+'SO 4112.5'!M8</f>
      </c>
      <c s="14">
        <f>C23*0.21</f>
      </c>
      <c s="14">
        <f>C23+D23</f>
      </c>
      <c s="13">
        <f>'SO 4112.5'!T7</f>
      </c>
    </row>
    <row r="24" spans="1:6" ht="12.75">
      <c r="A24" s="11" t="s">
        <v>1305</v>
      </c>
      <c s="12" t="s">
        <v>1306</v>
      </c>
      <c s="14">
        <f>0+C25</f>
      </c>
      <c s="14">
        <f>C24*0.21</f>
      </c>
      <c s="14">
        <f>0+E25</f>
      </c>
      <c s="13">
        <f>0+F25</f>
      </c>
    </row>
    <row r="25" spans="1:6" ht="12.75">
      <c r="A25" s="11" t="s">
        <v>1307</v>
      </c>
      <c s="12" t="s">
        <v>1308</v>
      </c>
      <c s="14">
        <f>'SO 4111.5'!K8+'SO 4111.5'!M8</f>
      </c>
      <c s="14">
        <f>C25*0.21</f>
      </c>
      <c s="14">
        <f>C25+D25</f>
      </c>
      <c s="13">
        <f>'SO 4111.5'!T7</f>
      </c>
    </row>
    <row r="26" spans="1:6" ht="12.75">
      <c r="A26" s="11" t="s">
        <v>1390</v>
      </c>
      <c s="12" t="s">
        <v>1391</v>
      </c>
      <c s="14">
        <f>0+C27</f>
      </c>
      <c s="14">
        <f>C26*0.21</f>
      </c>
      <c s="14">
        <f>0+E27</f>
      </c>
      <c s="13">
        <f>0+F27</f>
      </c>
    </row>
    <row r="27" spans="1:6" ht="12.75">
      <c r="A27" s="11" t="s">
        <v>1392</v>
      </c>
      <c s="12" t="s">
        <v>1393</v>
      </c>
      <c s="14">
        <f>'SO 4121.5'!K8+'SO 4121.5'!M8</f>
      </c>
      <c s="14">
        <f>C27*0.21</f>
      </c>
      <c s="14">
        <f>C27+D27</f>
      </c>
      <c s="13">
        <f>'SO 4121.5'!T7</f>
      </c>
    </row>
    <row r="28" spans="1:6" ht="12.75">
      <c r="A28" s="11" t="s">
        <v>1450</v>
      </c>
      <c s="12" t="s">
        <v>1451</v>
      </c>
      <c s="14">
        <f>0+C29</f>
      </c>
      <c s="14">
        <f>C28*0.21</f>
      </c>
      <c s="14">
        <f>0+E29</f>
      </c>
      <c s="13">
        <f>0+F29</f>
      </c>
    </row>
    <row r="29" spans="1:6" ht="12.75">
      <c r="A29" s="11" t="s">
        <v>1452</v>
      </c>
      <c s="12" t="s">
        <v>1453</v>
      </c>
      <c s="14">
        <f>'SO 4043.4'!K8+'SO 4043.4'!M8</f>
      </c>
      <c s="14">
        <f>C29*0.21</f>
      </c>
      <c s="14">
        <f>C29+D29</f>
      </c>
      <c s="13">
        <f>'SO 4043.4'!T7</f>
      </c>
    </row>
    <row r="30" spans="1:6" ht="12.75">
      <c r="A30" s="11" t="s">
        <v>1648</v>
      </c>
      <c s="12" t="s">
        <v>1649</v>
      </c>
      <c s="14">
        <f>0+C31+C32+C33</f>
      </c>
      <c s="14">
        <f>C30*0.21</f>
      </c>
      <c s="14">
        <f>0+E31+E32+E33</f>
      </c>
      <c s="13">
        <f>0+F31+F32+F33</f>
      </c>
    </row>
    <row r="31" spans="1:6" ht="12.75">
      <c r="A31" s="11" t="s">
        <v>1650</v>
      </c>
      <c s="12" t="s">
        <v>1651</v>
      </c>
      <c s="14">
        <f>'SO 4121.6'!K8+'SO 4121.6'!M8</f>
      </c>
      <c s="14">
        <f>C31*0.21</f>
      </c>
      <c s="14">
        <f>C31+D31</f>
      </c>
      <c s="13">
        <f>'SO 4121.6'!T7</f>
      </c>
    </row>
    <row r="32" spans="1:6" ht="12.75">
      <c r="A32" s="11" t="s">
        <v>1696</v>
      </c>
      <c s="12" t="s">
        <v>1697</v>
      </c>
      <c s="14">
        <f>'SO 5101.5'!K8+'SO 5101.5'!M8</f>
      </c>
      <c s="14">
        <f>C32*0.21</f>
      </c>
      <c s="14">
        <f>C32+D32</f>
      </c>
      <c s="13">
        <f>'SO 5101.5'!T7</f>
      </c>
    </row>
    <row r="33" spans="1:6" ht="12.75">
      <c r="A33" s="11" t="s">
        <v>1856</v>
      </c>
      <c s="12" t="s">
        <v>1857</v>
      </c>
      <c s="14">
        <f>'SO 5101.9'!K8+'SO 5101.9'!M8</f>
      </c>
      <c s="14">
        <f>C33*0.21</f>
      </c>
      <c s="14">
        <f>C33+D33</f>
      </c>
      <c s="13">
        <f>'SO 5101.9'!T7</f>
      </c>
    </row>
    <row r="34" spans="1:6" ht="12.75">
      <c r="A34" s="11" t="s">
        <v>1944</v>
      </c>
      <c s="12" t="s">
        <v>1945</v>
      </c>
      <c s="14">
        <f>0+C35</f>
      </c>
      <c s="14">
        <f>C34*0.21</f>
      </c>
      <c s="14">
        <f>0+E35</f>
      </c>
      <c s="13">
        <f>0+F35</f>
      </c>
    </row>
    <row r="35" spans="1:6" ht="12.75">
      <c r="A35" s="11" t="s">
        <v>1946</v>
      </c>
      <c s="12" t="s">
        <v>1947</v>
      </c>
      <c s="14">
        <f>'SO 6111.5'!K8+'SO 6111.5'!M8</f>
      </c>
      <c s="14">
        <f>C35*0.21</f>
      </c>
      <c s="14">
        <f>C35+D35</f>
      </c>
      <c s="13">
        <f>'SO 6111.5'!T7</f>
      </c>
    </row>
    <row r="36" spans="1:6" ht="12.75">
      <c r="A36" s="11" t="s">
        <v>2094</v>
      </c>
      <c s="12" t="s">
        <v>2095</v>
      </c>
      <c s="14">
        <f>0+C37</f>
      </c>
      <c s="14">
        <f>C36*0.21</f>
      </c>
      <c s="14">
        <f>0+E37</f>
      </c>
      <c s="13">
        <f>0+F37</f>
      </c>
    </row>
    <row r="37" spans="1:6" ht="12.75">
      <c r="A37" s="11" t="s">
        <v>2096</v>
      </c>
      <c s="12" t="s">
        <v>2097</v>
      </c>
      <c s="14">
        <f>'SO 6141.5'!K8+'SO 6141.5'!M8</f>
      </c>
      <c s="14">
        <f>C37*0.21</f>
      </c>
      <c s="14">
        <f>C37+D37</f>
      </c>
      <c s="13">
        <f>'SO 6141.5'!T7</f>
      </c>
    </row>
    <row r="38" spans="1:6" ht="12.75">
      <c r="A38" s="11" t="s">
        <v>2145</v>
      </c>
      <c s="12" t="s">
        <v>2146</v>
      </c>
      <c s="14">
        <f>0+C39+C40+C41</f>
      </c>
      <c s="14">
        <f>C38*0.21</f>
      </c>
      <c s="14">
        <f>0+E39+E40+E41</f>
      </c>
      <c s="13">
        <f>0+F39+F40+F41</f>
      </c>
    </row>
    <row r="39" spans="1:6" ht="12.75">
      <c r="A39" s="11" t="s">
        <v>2147</v>
      </c>
      <c s="12" t="s">
        <v>2148</v>
      </c>
      <c s="14">
        <f>'SO 6162.5'!K8+'SO 6162.5'!M8</f>
      </c>
      <c s="14">
        <f>C39*0.21</f>
      </c>
      <c s="14">
        <f>C39+D39</f>
      </c>
      <c s="13">
        <f>'SO 6162.5'!T7</f>
      </c>
    </row>
    <row r="40" spans="1:6" ht="12.75">
      <c r="A40" s="11" t="s">
        <v>2257</v>
      </c>
      <c s="12" t="s">
        <v>2258</v>
      </c>
      <c s="14">
        <f>'SO 6162.6'!K8+'SO 6162.6'!M8</f>
      </c>
      <c s="14">
        <f>C40*0.21</f>
      </c>
      <c s="14">
        <f>C40+D40</f>
      </c>
      <c s="13">
        <f>'SO 6162.6'!T7</f>
      </c>
    </row>
    <row r="41" spans="1:6" ht="12.75">
      <c r="A41" s="11" t="s">
        <v>2283</v>
      </c>
      <c s="12" t="s">
        <v>2284</v>
      </c>
      <c s="14">
        <f>'SO 6163.5'!K8+'SO 6163.5'!M8</f>
      </c>
      <c s="14">
        <f>C41*0.21</f>
      </c>
      <c s="14">
        <f>C41+D41</f>
      </c>
      <c s="13">
        <f>'SO 6163.5'!T7</f>
      </c>
    </row>
    <row r="42" spans="1:6" ht="12.75">
      <c r="A42" s="11" t="s">
        <v>2299</v>
      </c>
      <c s="12" t="s">
        <v>2300</v>
      </c>
      <c s="14">
        <f>0+C43</f>
      </c>
      <c s="14">
        <f>C42*0.21</f>
      </c>
      <c s="14">
        <f>0+E43</f>
      </c>
      <c s="13">
        <f>0+F43</f>
      </c>
    </row>
    <row r="43" spans="1:6" ht="12.75">
      <c r="A43" s="11" t="s">
        <v>2301</v>
      </c>
      <c s="12" t="s">
        <v>2302</v>
      </c>
      <c s="14">
        <f>'SO 6171.5'!K8+'SO 6171.5'!M8</f>
      </c>
      <c s="14">
        <f>C43*0.21</f>
      </c>
      <c s="14">
        <f>C43+D43</f>
      </c>
      <c s="13">
        <f>'SO 6171.5'!T7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1065</v>
      </c>
      <c s="41">
        <f>Rekapitulace!C20</f>
      </c>
      <c s="20" t="s">
        <v>0</v>
      </c>
      <c t="s">
        <v>23</v>
      </c>
      <c t="s">
        <v>27</v>
      </c>
    </row>
    <row r="4" spans="1:16" ht="32" customHeight="1">
      <c r="A4" s="24" t="s">
        <v>20</v>
      </c>
      <c s="25" t="s">
        <v>28</v>
      </c>
      <c s="27" t="s">
        <v>1065</v>
      </c>
      <c r="E4" s="26" t="s">
        <v>1066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COUNTIFS(L8:L51,"=0",A8:A51,"P")+COUNTIFS(L8:L51,"",A8:A51,"P")+SUM(Q8:Q51)</f>
      </c>
    </row>
    <row r="8" spans="1:13" ht="12.75">
      <c r="A8" t="s">
        <v>44</v>
      </c>
      <c r="C8" s="28" t="s">
        <v>1069</v>
      </c>
      <c r="E8" s="30" t="s">
        <v>1068</v>
      </c>
      <c r="J8" s="29">
        <f>0+J9+J26</f>
      </c>
      <c s="29">
        <f>0+K9+K26</f>
      </c>
      <c s="29">
        <f>0+L9+L26</f>
      </c>
      <c s="29">
        <f>0+M9+M26</f>
      </c>
    </row>
    <row r="9" spans="1:13" ht="12.75">
      <c r="A9" t="s">
        <v>46</v>
      </c>
      <c r="C9" s="31" t="s">
        <v>47</v>
      </c>
      <c r="E9" s="33" t="s">
        <v>1070</v>
      </c>
      <c r="J9" s="32">
        <f>0</f>
      </c>
      <c s="32">
        <f>0</f>
      </c>
      <c s="32">
        <f>0+L10+L14+L18+L22</f>
      </c>
      <c s="32">
        <f>0+M10+M14+M18+M22</f>
      </c>
    </row>
    <row r="10" spans="1:16" ht="12.75">
      <c r="A10" t="s">
        <v>49</v>
      </c>
      <c s="34" t="s">
        <v>47</v>
      </c>
      <c s="34" t="s">
        <v>1071</v>
      </c>
      <c s="35" t="s">
        <v>51</v>
      </c>
      <c s="6" t="s">
        <v>1072</v>
      </c>
      <c s="36" t="s">
        <v>1073</v>
      </c>
      <c s="37">
        <v>1</v>
      </c>
      <c s="36">
        <v>0</v>
      </c>
      <c s="36">
        <f>ROUND(G10*H10,6)</f>
      </c>
      <c r="L10" s="38">
        <v>0</v>
      </c>
      <c s="32">
        <f>ROUND(ROUND(L10,2)*ROUND(G10,3),2)</f>
      </c>
      <c s="36" t="s">
        <v>439</v>
      </c>
      <c>
        <f>(M10*21)/100</f>
      </c>
      <c t="s">
        <v>27</v>
      </c>
    </row>
    <row r="11" spans="1:5" ht="12.75">
      <c r="A11" s="35" t="s">
        <v>55</v>
      </c>
      <c r="E11" s="39" t="s">
        <v>1074</v>
      </c>
    </row>
    <row r="12" spans="1:5" ht="12.75">
      <c r="A12" s="35" t="s">
        <v>56</v>
      </c>
      <c r="E12" s="40" t="s">
        <v>1075</v>
      </c>
    </row>
    <row r="13" spans="1:5" ht="89.25">
      <c r="A13" t="s">
        <v>57</v>
      </c>
      <c r="E13" s="39" t="s">
        <v>1076</v>
      </c>
    </row>
    <row r="14" spans="1:16" ht="12.75">
      <c r="A14" t="s">
        <v>49</v>
      </c>
      <c s="34" t="s">
        <v>27</v>
      </c>
      <c s="34" t="s">
        <v>1077</v>
      </c>
      <c s="35" t="s">
        <v>51</v>
      </c>
      <c s="6" t="s">
        <v>1078</v>
      </c>
      <c s="36" t="s">
        <v>1073</v>
      </c>
      <c s="37">
        <v>1</v>
      </c>
      <c s="36">
        <v>0</v>
      </c>
      <c s="36">
        <f>ROUND(G14*H14,6)</f>
      </c>
      <c r="L14" s="38">
        <v>0</v>
      </c>
      <c s="32">
        <f>ROUND(ROUND(L14,2)*ROUND(G14,3),2)</f>
      </c>
      <c s="36" t="s">
        <v>439</v>
      </c>
      <c>
        <f>(M14*21)/100</f>
      </c>
      <c t="s">
        <v>27</v>
      </c>
    </row>
    <row r="15" spans="1:5" ht="12.75">
      <c r="A15" s="35" t="s">
        <v>55</v>
      </c>
      <c r="E15" s="39" t="s">
        <v>1079</v>
      </c>
    </row>
    <row r="16" spans="1:5" ht="12.75">
      <c r="A16" s="35" t="s">
        <v>56</v>
      </c>
      <c r="E16" s="40" t="s">
        <v>1075</v>
      </c>
    </row>
    <row r="17" spans="1:5" ht="102">
      <c r="A17" t="s">
        <v>57</v>
      </c>
      <c r="E17" s="39" t="s">
        <v>1080</v>
      </c>
    </row>
    <row r="18" spans="1:16" ht="12.75">
      <c r="A18" t="s">
        <v>49</v>
      </c>
      <c s="34" t="s">
        <v>26</v>
      </c>
      <c s="34" t="s">
        <v>1081</v>
      </c>
      <c s="35" t="s">
        <v>51</v>
      </c>
      <c s="6" t="s">
        <v>1082</v>
      </c>
      <c s="36" t="s">
        <v>1073</v>
      </c>
      <c s="37">
        <v>1</v>
      </c>
      <c s="36">
        <v>0</v>
      </c>
      <c s="36">
        <f>ROUND(G18*H18,6)</f>
      </c>
      <c r="L18" s="38">
        <v>0</v>
      </c>
      <c s="32">
        <f>ROUND(ROUND(L18,2)*ROUND(G18,3),2)</f>
      </c>
      <c s="36" t="s">
        <v>439</v>
      </c>
      <c>
        <f>(M18*21)/100</f>
      </c>
      <c t="s">
        <v>27</v>
      </c>
    </row>
    <row r="19" spans="1:5" ht="12.75">
      <c r="A19" s="35" t="s">
        <v>55</v>
      </c>
      <c r="E19" s="39" t="s">
        <v>1083</v>
      </c>
    </row>
    <row r="20" spans="1:5" ht="12.75">
      <c r="A20" s="35" t="s">
        <v>56</v>
      </c>
      <c r="E20" s="40" t="s">
        <v>1075</v>
      </c>
    </row>
    <row r="21" spans="1:5" ht="38.25">
      <c r="A21" t="s">
        <v>57</v>
      </c>
      <c r="E21" s="39" t="s">
        <v>1084</v>
      </c>
    </row>
    <row r="22" spans="1:16" ht="12.75">
      <c r="A22" t="s">
        <v>49</v>
      </c>
      <c s="34" t="s">
        <v>63</v>
      </c>
      <c s="34" t="s">
        <v>1085</v>
      </c>
      <c s="35" t="s">
        <v>51</v>
      </c>
      <c s="6" t="s">
        <v>1086</v>
      </c>
      <c s="36" t="s">
        <v>1073</v>
      </c>
      <c s="37">
        <v>1</v>
      </c>
      <c s="36">
        <v>0</v>
      </c>
      <c s="36">
        <f>ROUND(G22*H22,6)</f>
      </c>
      <c r="L22" s="38">
        <v>0</v>
      </c>
      <c s="32">
        <f>ROUND(ROUND(L22,2)*ROUND(G22,3),2)</f>
      </c>
      <c s="36" t="s">
        <v>439</v>
      </c>
      <c>
        <f>(M22*21)/100</f>
      </c>
      <c t="s">
        <v>27</v>
      </c>
    </row>
    <row r="23" spans="1:5" ht="12.75">
      <c r="A23" s="35" t="s">
        <v>55</v>
      </c>
      <c r="E23" s="39" t="s">
        <v>51</v>
      </c>
    </row>
    <row r="24" spans="1:5" ht="12.75">
      <c r="A24" s="35" t="s">
        <v>56</v>
      </c>
      <c r="E24" s="40" t="s">
        <v>1075</v>
      </c>
    </row>
    <row r="25" spans="1:5" ht="25.5">
      <c r="A25" t="s">
        <v>57</v>
      </c>
      <c r="E25" s="39" t="s">
        <v>1087</v>
      </c>
    </row>
    <row r="26" spans="1:13" ht="12.75">
      <c r="A26" t="s">
        <v>46</v>
      </c>
      <c r="C26" s="31" t="s">
        <v>27</v>
      </c>
      <c r="E26" s="33" t="s">
        <v>1088</v>
      </c>
      <c r="J26" s="32">
        <f>0</f>
      </c>
      <c s="32">
        <f>0</f>
      </c>
      <c s="32">
        <f>0+L27+L31+L35+L39+L43+L47+L51</f>
      </c>
      <c s="32">
        <f>0+M27+M31+M35+M39+M43+M47+M51</f>
      </c>
    </row>
    <row r="27" spans="1:16" ht="12.75">
      <c r="A27" t="s">
        <v>49</v>
      </c>
      <c s="34" t="s">
        <v>66</v>
      </c>
      <c s="34" t="s">
        <v>1089</v>
      </c>
      <c s="35" t="s">
        <v>51</v>
      </c>
      <c s="6" t="s">
        <v>1090</v>
      </c>
      <c s="36" t="s">
        <v>1073</v>
      </c>
      <c s="37">
        <v>1</v>
      </c>
      <c s="36">
        <v>0</v>
      </c>
      <c s="36">
        <f>ROUND(G27*H27,6)</f>
      </c>
      <c r="L27" s="38">
        <v>0</v>
      </c>
      <c s="32">
        <f>ROUND(ROUND(L27,2)*ROUND(G27,3),2)</f>
      </c>
      <c s="36" t="s">
        <v>439</v>
      </c>
      <c>
        <f>(M27*21)/100</f>
      </c>
      <c t="s">
        <v>27</v>
      </c>
    </row>
    <row r="28" spans="1:5" ht="12.75">
      <c r="A28" s="35" t="s">
        <v>55</v>
      </c>
      <c r="E28" s="39" t="s">
        <v>1091</v>
      </c>
    </row>
    <row r="29" spans="1:5" ht="12.75">
      <c r="A29" s="35" t="s">
        <v>56</v>
      </c>
      <c r="E29" s="40" t="s">
        <v>1075</v>
      </c>
    </row>
    <row r="30" spans="1:5" ht="89.25">
      <c r="A30" t="s">
        <v>57</v>
      </c>
      <c r="E30" s="39" t="s">
        <v>1092</v>
      </c>
    </row>
    <row r="31" spans="1:16" ht="12.75">
      <c r="A31" t="s">
        <v>49</v>
      </c>
      <c s="34" t="s">
        <v>69</v>
      </c>
      <c s="34" t="s">
        <v>1093</v>
      </c>
      <c s="35" t="s">
        <v>51</v>
      </c>
      <c s="6" t="s">
        <v>1094</v>
      </c>
      <c s="36" t="s">
        <v>1073</v>
      </c>
      <c s="37">
        <v>1</v>
      </c>
      <c s="36">
        <v>0</v>
      </c>
      <c s="36">
        <f>ROUND(G31*H31,6)</f>
      </c>
      <c r="L31" s="38">
        <v>0</v>
      </c>
      <c s="32">
        <f>ROUND(ROUND(L31,2)*ROUND(G31,3),2)</f>
      </c>
      <c s="36" t="s">
        <v>439</v>
      </c>
      <c>
        <f>(M31*21)/100</f>
      </c>
      <c t="s">
        <v>27</v>
      </c>
    </row>
    <row r="32" spans="1:5" ht="12.75">
      <c r="A32" s="35" t="s">
        <v>55</v>
      </c>
      <c r="E32" s="39" t="s">
        <v>1095</v>
      </c>
    </row>
    <row r="33" spans="1:5" ht="12.75">
      <c r="A33" s="35" t="s">
        <v>56</v>
      </c>
      <c r="E33" s="40" t="s">
        <v>1075</v>
      </c>
    </row>
    <row r="34" spans="1:5" ht="76.5">
      <c r="A34" t="s">
        <v>57</v>
      </c>
      <c r="E34" s="39" t="s">
        <v>1096</v>
      </c>
    </row>
    <row r="35" spans="1:16" ht="12.75">
      <c r="A35" t="s">
        <v>49</v>
      </c>
      <c s="34" t="s">
        <v>72</v>
      </c>
      <c s="34" t="s">
        <v>1097</v>
      </c>
      <c s="35" t="s">
        <v>51</v>
      </c>
      <c s="6" t="s">
        <v>1098</v>
      </c>
      <c s="36" t="s">
        <v>1073</v>
      </c>
      <c s="37">
        <v>1</v>
      </c>
      <c s="36">
        <v>0</v>
      </c>
      <c s="36">
        <f>ROUND(G35*H35,6)</f>
      </c>
      <c r="L35" s="38">
        <v>0</v>
      </c>
      <c s="32">
        <f>ROUND(ROUND(L35,2)*ROUND(G35,3),2)</f>
      </c>
      <c s="36" t="s">
        <v>439</v>
      </c>
      <c>
        <f>(M35*21)/100</f>
      </c>
      <c t="s">
        <v>27</v>
      </c>
    </row>
    <row r="36" spans="1:5" ht="12.75">
      <c r="A36" s="35" t="s">
        <v>55</v>
      </c>
      <c r="E36" s="39" t="s">
        <v>1099</v>
      </c>
    </row>
    <row r="37" spans="1:5" ht="12.75">
      <c r="A37" s="35" t="s">
        <v>56</v>
      </c>
      <c r="E37" s="40" t="s">
        <v>1100</v>
      </c>
    </row>
    <row r="38" spans="1:5" ht="89.25">
      <c r="A38" t="s">
        <v>57</v>
      </c>
      <c r="E38" s="39" t="s">
        <v>1101</v>
      </c>
    </row>
    <row r="39" spans="1:16" ht="12.75">
      <c r="A39" t="s">
        <v>49</v>
      </c>
      <c s="34" t="s">
        <v>76</v>
      </c>
      <c s="34" t="s">
        <v>1102</v>
      </c>
      <c s="35" t="s">
        <v>51</v>
      </c>
      <c s="6" t="s">
        <v>1103</v>
      </c>
      <c s="36" t="s">
        <v>1073</v>
      </c>
      <c s="37">
        <v>1</v>
      </c>
      <c s="36">
        <v>0</v>
      </c>
      <c s="36">
        <f>ROUND(G39*H39,6)</f>
      </c>
      <c r="L39" s="38">
        <v>0</v>
      </c>
      <c s="32">
        <f>ROUND(ROUND(L39,2)*ROUND(G39,3),2)</f>
      </c>
      <c s="36" t="s">
        <v>439</v>
      </c>
      <c>
        <f>(M39*21)/100</f>
      </c>
      <c t="s">
        <v>27</v>
      </c>
    </row>
    <row r="40" spans="1:5" ht="12.75">
      <c r="A40" s="35" t="s">
        <v>55</v>
      </c>
      <c r="E40" s="39" t="s">
        <v>1104</v>
      </c>
    </row>
    <row r="41" spans="1:5" ht="12.75">
      <c r="A41" s="35" t="s">
        <v>56</v>
      </c>
      <c r="E41" s="40" t="s">
        <v>1075</v>
      </c>
    </row>
    <row r="42" spans="1:5" ht="63.75">
      <c r="A42" t="s">
        <v>57</v>
      </c>
      <c r="E42" s="39" t="s">
        <v>1105</v>
      </c>
    </row>
    <row r="43" spans="1:16" ht="12.75">
      <c r="A43" t="s">
        <v>49</v>
      </c>
      <c s="34" t="s">
        <v>81</v>
      </c>
      <c s="34" t="s">
        <v>1106</v>
      </c>
      <c s="35" t="s">
        <v>51</v>
      </c>
      <c s="6" t="s">
        <v>1107</v>
      </c>
      <c s="36" t="s">
        <v>1073</v>
      </c>
      <c s="37">
        <v>1</v>
      </c>
      <c s="36">
        <v>0</v>
      </c>
      <c s="36">
        <f>ROUND(G43*H43,6)</f>
      </c>
      <c r="L43" s="38">
        <v>0</v>
      </c>
      <c s="32">
        <f>ROUND(ROUND(L43,2)*ROUND(G43,3),2)</f>
      </c>
      <c s="36" t="s">
        <v>439</v>
      </c>
      <c>
        <f>(M43*21)/100</f>
      </c>
      <c t="s">
        <v>27</v>
      </c>
    </row>
    <row r="44" spans="1:5" ht="12.75">
      <c r="A44" s="35" t="s">
        <v>55</v>
      </c>
      <c r="E44" s="39" t="s">
        <v>1104</v>
      </c>
    </row>
    <row r="45" spans="1:5" ht="12.75">
      <c r="A45" s="35" t="s">
        <v>56</v>
      </c>
      <c r="E45" s="40" t="s">
        <v>1075</v>
      </c>
    </row>
    <row r="46" spans="1:5" ht="25.5">
      <c r="A46" t="s">
        <v>57</v>
      </c>
      <c r="E46" s="39" t="s">
        <v>1108</v>
      </c>
    </row>
    <row r="47" spans="1:16" ht="12.75">
      <c r="A47" t="s">
        <v>49</v>
      </c>
      <c s="34" t="s">
        <v>85</v>
      </c>
      <c s="34" t="s">
        <v>1109</v>
      </c>
      <c s="35" t="s">
        <v>51</v>
      </c>
      <c s="6" t="s">
        <v>1110</v>
      </c>
      <c s="36" t="s">
        <v>1073</v>
      </c>
      <c s="37">
        <v>1</v>
      </c>
      <c s="36">
        <v>0</v>
      </c>
      <c s="36">
        <f>ROUND(G47*H47,6)</f>
      </c>
      <c r="L47" s="38">
        <v>0</v>
      </c>
      <c s="32">
        <f>ROUND(ROUND(L47,2)*ROUND(G47,3),2)</f>
      </c>
      <c s="36" t="s">
        <v>439</v>
      </c>
      <c>
        <f>(M47*21)/100</f>
      </c>
      <c t="s">
        <v>27</v>
      </c>
    </row>
    <row r="48" spans="1:5" ht="12.75">
      <c r="A48" s="35" t="s">
        <v>55</v>
      </c>
      <c r="E48" s="39" t="s">
        <v>1104</v>
      </c>
    </row>
    <row r="49" spans="1:5" ht="12.75">
      <c r="A49" s="35" t="s">
        <v>56</v>
      </c>
      <c r="E49" s="40" t="s">
        <v>1075</v>
      </c>
    </row>
    <row r="50" spans="1:5" ht="102">
      <c r="A50" t="s">
        <v>57</v>
      </c>
      <c r="E50" s="39" t="s">
        <v>1111</v>
      </c>
    </row>
    <row r="51" spans="1:16" ht="12.75">
      <c r="A51" t="s">
        <v>49</v>
      </c>
      <c s="34" t="s">
        <v>90</v>
      </c>
      <c s="34" t="s">
        <v>1112</v>
      </c>
      <c s="35" t="s">
        <v>51</v>
      </c>
      <c s="6" t="s">
        <v>1113</v>
      </c>
      <c s="36" t="s">
        <v>1073</v>
      </c>
      <c s="37">
        <v>1</v>
      </c>
      <c s="36">
        <v>0</v>
      </c>
      <c s="36">
        <f>ROUND(G51*H51,6)</f>
      </c>
      <c r="L51" s="38">
        <v>0</v>
      </c>
      <c s="32">
        <f>ROUND(ROUND(L51,2)*ROUND(G51,3),2)</f>
      </c>
      <c s="36" t="s">
        <v>439</v>
      </c>
      <c>
        <f>(M51*21)/100</f>
      </c>
      <c t="s">
        <v>27</v>
      </c>
    </row>
    <row r="52" spans="1:5" ht="25.5">
      <c r="A52" s="35" t="s">
        <v>55</v>
      </c>
      <c r="E52" s="39" t="s">
        <v>1114</v>
      </c>
    </row>
    <row r="53" spans="1:5" ht="12.75">
      <c r="A53" s="35" t="s">
        <v>56</v>
      </c>
      <c r="E53" s="40" t="s">
        <v>1075</v>
      </c>
    </row>
    <row r="54" spans="1:5" ht="63.75">
      <c r="A54" t="s">
        <v>57</v>
      </c>
      <c r="E54" s="39" t="s">
        <v>1115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1116</v>
      </c>
      <c s="41">
        <f>Rekapitulace!C22</f>
      </c>
      <c s="20" t="s">
        <v>0</v>
      </c>
      <c t="s">
        <v>23</v>
      </c>
      <c t="s">
        <v>27</v>
      </c>
    </row>
    <row r="4" spans="1:16" ht="32" customHeight="1">
      <c r="A4" s="24" t="s">
        <v>20</v>
      </c>
      <c s="25" t="s">
        <v>28</v>
      </c>
      <c s="27" t="s">
        <v>1116</v>
      </c>
      <c r="E4" s="26" t="s">
        <v>1117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1120</v>
      </c>
      <c r="E8" s="30" t="s">
        <v>1119</v>
      </c>
      <c r="J8" s="29">
        <f>0+J9+J34+J103+J120+J137+J166</f>
      </c>
      <c s="29">
        <f>0+K9+K34+K103+K120+K137+K166</f>
      </c>
      <c s="29">
        <f>0+L9+L34+L103+L120+L137+L166</f>
      </c>
      <c s="29">
        <f>0+M9+M34+M103+M120+M137+M166</f>
      </c>
    </row>
    <row r="9" spans="1:13" ht="12.75">
      <c r="A9" t="s">
        <v>46</v>
      </c>
      <c r="C9" s="31" t="s">
        <v>1121</v>
      </c>
      <c r="E9" s="33" t="s">
        <v>1122</v>
      </c>
      <c r="J9" s="32">
        <f>0</f>
      </c>
      <c s="32">
        <f>0</f>
      </c>
      <c s="32">
        <f>0+L10+L14+L18+L22+L26+L30</f>
      </c>
      <c s="32">
        <f>0+M10+M14+M18+M22+M26+M30</f>
      </c>
    </row>
    <row r="10" spans="1:16" ht="25.5">
      <c r="A10" t="s">
        <v>49</v>
      </c>
      <c s="34" t="s">
        <v>234</v>
      </c>
      <c s="34" t="s">
        <v>1123</v>
      </c>
      <c s="35" t="s">
        <v>47</v>
      </c>
      <c s="6" t="s">
        <v>1124</v>
      </c>
      <c s="36" t="s">
        <v>53</v>
      </c>
      <c s="37">
        <v>905</v>
      </c>
      <c s="36">
        <v>0</v>
      </c>
      <c s="36">
        <f>ROUND(G10*H10,6)</f>
      </c>
      <c r="L10" s="38">
        <v>0</v>
      </c>
      <c s="32">
        <f>ROUND(ROUND(L10,2)*ROUND(G10,3),2)</f>
      </c>
      <c s="36" t="s">
        <v>54</v>
      </c>
      <c>
        <f>(M10*21)/100</f>
      </c>
      <c t="s">
        <v>27</v>
      </c>
    </row>
    <row r="11" spans="1:5" ht="12.75">
      <c r="A11" s="35" t="s">
        <v>55</v>
      </c>
      <c r="E11" s="39" t="s">
        <v>51</v>
      </c>
    </row>
    <row r="12" spans="1:5" ht="12.75">
      <c r="A12" s="35" t="s">
        <v>56</v>
      </c>
      <c r="E12" s="40" t="s">
        <v>1125</v>
      </c>
    </row>
    <row r="13" spans="1:5" ht="12.75">
      <c r="A13" t="s">
        <v>57</v>
      </c>
      <c r="E13" s="39" t="s">
        <v>444</v>
      </c>
    </row>
    <row r="14" spans="1:16" ht="25.5">
      <c r="A14" t="s">
        <v>49</v>
      </c>
      <c s="34" t="s">
        <v>238</v>
      </c>
      <c s="34" t="s">
        <v>1123</v>
      </c>
      <c s="35" t="s">
        <v>27</v>
      </c>
      <c s="6" t="s">
        <v>1124</v>
      </c>
      <c s="36" t="s">
        <v>53</v>
      </c>
      <c s="37">
        <v>81.4</v>
      </c>
      <c s="36">
        <v>0</v>
      </c>
      <c s="36">
        <f>ROUND(G14*H14,6)</f>
      </c>
      <c r="L14" s="38">
        <v>0</v>
      </c>
      <c s="32">
        <f>ROUND(ROUND(L14,2)*ROUND(G14,3),2)</f>
      </c>
      <c s="36" t="s">
        <v>54</v>
      </c>
      <c>
        <f>(M14*21)/100</f>
      </c>
      <c t="s">
        <v>27</v>
      </c>
    </row>
    <row r="15" spans="1:5" ht="12.75">
      <c r="A15" s="35" t="s">
        <v>55</v>
      </c>
      <c r="E15" s="39" t="s">
        <v>51</v>
      </c>
    </row>
    <row r="16" spans="1:5" ht="12.75">
      <c r="A16" s="35" t="s">
        <v>56</v>
      </c>
      <c r="E16" s="40" t="s">
        <v>1126</v>
      </c>
    </row>
    <row r="17" spans="1:5" ht="12.75">
      <c r="A17" t="s">
        <v>57</v>
      </c>
      <c r="E17" s="39" t="s">
        <v>444</v>
      </c>
    </row>
    <row r="18" spans="1:16" ht="25.5">
      <c r="A18" t="s">
        <v>49</v>
      </c>
      <c s="34" t="s">
        <v>242</v>
      </c>
      <c s="34" t="s">
        <v>1127</v>
      </c>
      <c s="35" t="s">
        <v>51</v>
      </c>
      <c s="6" t="s">
        <v>1128</v>
      </c>
      <c s="36" t="s">
        <v>53</v>
      </c>
      <c s="37">
        <v>36.288</v>
      </c>
      <c s="36">
        <v>0</v>
      </c>
      <c s="36">
        <f>ROUND(G18*H18,6)</f>
      </c>
      <c r="L18" s="38">
        <v>0</v>
      </c>
      <c s="32">
        <f>ROUND(ROUND(L18,2)*ROUND(G18,3),2)</f>
      </c>
      <c s="36" t="s">
        <v>54</v>
      </c>
      <c>
        <f>(M18*21)/100</f>
      </c>
      <c t="s">
        <v>27</v>
      </c>
    </row>
    <row r="19" spans="1:5" ht="12.75">
      <c r="A19" s="35" t="s">
        <v>55</v>
      </c>
      <c r="E19" s="39" t="s">
        <v>51</v>
      </c>
    </row>
    <row r="20" spans="1:5" ht="12.75">
      <c r="A20" s="35" t="s">
        <v>56</v>
      </c>
      <c r="E20" s="40" t="s">
        <v>1129</v>
      </c>
    </row>
    <row r="21" spans="1:5" ht="12.75">
      <c r="A21" t="s">
        <v>57</v>
      </c>
      <c r="E21" s="39" t="s">
        <v>444</v>
      </c>
    </row>
    <row r="22" spans="1:16" ht="25.5">
      <c r="A22" t="s">
        <v>49</v>
      </c>
      <c s="34" t="s">
        <v>246</v>
      </c>
      <c s="34" t="s">
        <v>1130</v>
      </c>
      <c s="35" t="s">
        <v>51</v>
      </c>
      <c s="6" t="s">
        <v>1131</v>
      </c>
      <c s="36" t="s">
        <v>53</v>
      </c>
      <c s="37">
        <v>5.67</v>
      </c>
      <c s="36">
        <v>0</v>
      </c>
      <c s="36">
        <f>ROUND(G22*H22,6)</f>
      </c>
      <c r="L22" s="38">
        <v>0</v>
      </c>
      <c s="32">
        <f>ROUND(ROUND(L22,2)*ROUND(G22,3),2)</f>
      </c>
      <c s="36" t="s">
        <v>54</v>
      </c>
      <c>
        <f>(M22*21)/100</f>
      </c>
      <c t="s">
        <v>27</v>
      </c>
    </row>
    <row r="23" spans="1:5" ht="12.75">
      <c r="A23" s="35" t="s">
        <v>55</v>
      </c>
      <c r="E23" s="39" t="s">
        <v>51</v>
      </c>
    </row>
    <row r="24" spans="1:5" ht="12.75">
      <c r="A24" s="35" t="s">
        <v>56</v>
      </c>
      <c r="E24" s="40" t="s">
        <v>1132</v>
      </c>
    </row>
    <row r="25" spans="1:5" ht="12.75">
      <c r="A25" t="s">
        <v>57</v>
      </c>
      <c r="E25" s="39" t="s">
        <v>444</v>
      </c>
    </row>
    <row r="26" spans="1:16" ht="25.5">
      <c r="A26" t="s">
        <v>49</v>
      </c>
      <c s="34" t="s">
        <v>251</v>
      </c>
      <c s="34" t="s">
        <v>1133</v>
      </c>
      <c s="35" t="s">
        <v>51</v>
      </c>
      <c s="6" t="s">
        <v>1134</v>
      </c>
      <c s="36" t="s">
        <v>53</v>
      </c>
      <c s="37">
        <v>0.2</v>
      </c>
      <c s="36">
        <v>0</v>
      </c>
      <c s="36">
        <f>ROUND(G26*H26,6)</f>
      </c>
      <c r="L26" s="38">
        <v>0</v>
      </c>
      <c s="32">
        <f>ROUND(ROUND(L26,2)*ROUND(G26,3),2)</f>
      </c>
      <c s="36" t="s">
        <v>54</v>
      </c>
      <c>
        <f>(M26*21)/100</f>
      </c>
      <c t="s">
        <v>27</v>
      </c>
    </row>
    <row r="27" spans="1:5" ht="12.75">
      <c r="A27" s="35" t="s">
        <v>55</v>
      </c>
      <c r="E27" s="39" t="s">
        <v>51</v>
      </c>
    </row>
    <row r="28" spans="1:5" ht="12.75">
      <c r="A28" s="35" t="s">
        <v>56</v>
      </c>
      <c r="E28" s="40" t="s">
        <v>1135</v>
      </c>
    </row>
    <row r="29" spans="1:5" ht="12.75">
      <c r="A29" t="s">
        <v>57</v>
      </c>
      <c r="E29" s="39" t="s">
        <v>444</v>
      </c>
    </row>
    <row r="30" spans="1:16" ht="25.5">
      <c r="A30" t="s">
        <v>49</v>
      </c>
      <c s="34" t="s">
        <v>259</v>
      </c>
      <c s="34" t="s">
        <v>61</v>
      </c>
      <c s="35" t="s">
        <v>51</v>
      </c>
      <c s="6" t="s">
        <v>62</v>
      </c>
      <c s="36" t="s">
        <v>53</v>
      </c>
      <c s="37">
        <v>1.2</v>
      </c>
      <c s="36">
        <v>0</v>
      </c>
      <c s="36">
        <f>ROUND(G30*H30,6)</f>
      </c>
      <c r="L30" s="38">
        <v>0</v>
      </c>
      <c s="32">
        <f>ROUND(ROUND(L30,2)*ROUND(G30,3),2)</f>
      </c>
      <c s="36" t="s">
        <v>54</v>
      </c>
      <c>
        <f>(M30*21)/100</f>
      </c>
      <c t="s">
        <v>27</v>
      </c>
    </row>
    <row r="31" spans="1:5" ht="12.75">
      <c r="A31" s="35" t="s">
        <v>55</v>
      </c>
      <c r="E31" s="39" t="s">
        <v>51</v>
      </c>
    </row>
    <row r="32" spans="1:5" ht="12.75">
      <c r="A32" s="35" t="s">
        <v>56</v>
      </c>
      <c r="E32" s="40" t="s">
        <v>1136</v>
      </c>
    </row>
    <row r="33" spans="1:5" ht="12.75">
      <c r="A33" t="s">
        <v>57</v>
      </c>
      <c r="E33" s="39" t="s">
        <v>444</v>
      </c>
    </row>
    <row r="34" spans="1:13" ht="12.75">
      <c r="A34" t="s">
        <v>46</v>
      </c>
      <c r="C34" s="31" t="s">
        <v>251</v>
      </c>
      <c r="E34" s="33" t="s">
        <v>1137</v>
      </c>
      <c r="J34" s="32">
        <f>0</f>
      </c>
      <c s="32">
        <f>0</f>
      </c>
      <c s="32">
        <f>0+L35+L39+L43+L47+L51+L55+L59+L63+L67+L71+L75+L79+L83+L87+L91+L95+L99</f>
      </c>
      <c s="32">
        <f>0+M35+M39+M43+M47+M51+M55+M59+M63+M67+M71+M75+M79+M83+M87+M91+M95+M99</f>
      </c>
    </row>
    <row r="35" spans="1:16" ht="12.75">
      <c r="A35" t="s">
        <v>49</v>
      </c>
      <c s="34" t="s">
        <v>141</v>
      </c>
      <c s="34" t="s">
        <v>1138</v>
      </c>
      <c s="35" t="s">
        <v>51</v>
      </c>
      <c s="6" t="s">
        <v>1139</v>
      </c>
      <c s="36" t="s">
        <v>104</v>
      </c>
      <c s="37">
        <v>1206.6</v>
      </c>
      <c s="36">
        <v>0</v>
      </c>
      <c s="36">
        <f>ROUND(G35*H35,6)</f>
      </c>
      <c r="L35" s="38">
        <v>0</v>
      </c>
      <c s="32">
        <f>ROUND(ROUND(L35,2)*ROUND(G35,3),2)</f>
      </c>
      <c s="36" t="s">
        <v>54</v>
      </c>
      <c>
        <f>(M35*21)/100</f>
      </c>
      <c t="s">
        <v>27</v>
      </c>
    </row>
    <row r="36" spans="1:5" ht="12.75">
      <c r="A36" s="35" t="s">
        <v>55</v>
      </c>
      <c r="E36" s="39" t="s">
        <v>51</v>
      </c>
    </row>
    <row r="37" spans="1:5" ht="12.75">
      <c r="A37" s="35" t="s">
        <v>56</v>
      </c>
      <c r="E37" s="40" t="s">
        <v>1140</v>
      </c>
    </row>
    <row r="38" spans="1:5" ht="12.75">
      <c r="A38" t="s">
        <v>57</v>
      </c>
      <c r="E38" s="39" t="s">
        <v>444</v>
      </c>
    </row>
    <row r="39" spans="1:16" ht="12.75">
      <c r="A39" t="s">
        <v>49</v>
      </c>
      <c s="34" t="s">
        <v>151</v>
      </c>
      <c s="34" t="s">
        <v>1141</v>
      </c>
      <c s="35" t="s">
        <v>51</v>
      </c>
      <c s="6" t="s">
        <v>1142</v>
      </c>
      <c s="36" t="s">
        <v>104</v>
      </c>
      <c s="37">
        <v>25</v>
      </c>
      <c s="36">
        <v>0</v>
      </c>
      <c s="36">
        <f>ROUND(G39*H39,6)</f>
      </c>
      <c r="L39" s="38">
        <v>0</v>
      </c>
      <c s="32">
        <f>ROUND(ROUND(L39,2)*ROUND(G39,3),2)</f>
      </c>
      <c s="36" t="s">
        <v>54</v>
      </c>
      <c>
        <f>(M39*21)/100</f>
      </c>
      <c t="s">
        <v>27</v>
      </c>
    </row>
    <row r="40" spans="1:5" ht="12.75">
      <c r="A40" s="35" t="s">
        <v>55</v>
      </c>
      <c r="E40" s="39" t="s">
        <v>51</v>
      </c>
    </row>
    <row r="41" spans="1:5" ht="12.75">
      <c r="A41" s="35" t="s">
        <v>56</v>
      </c>
      <c r="E41" s="40" t="s">
        <v>1143</v>
      </c>
    </row>
    <row r="42" spans="1:5" ht="12.75">
      <c r="A42" t="s">
        <v>57</v>
      </c>
      <c r="E42" s="39" t="s">
        <v>444</v>
      </c>
    </row>
    <row r="43" spans="1:16" ht="25.5">
      <c r="A43" t="s">
        <v>49</v>
      </c>
      <c s="34" t="s">
        <v>154</v>
      </c>
      <c s="34" t="s">
        <v>1144</v>
      </c>
      <c s="35" t="s">
        <v>47</v>
      </c>
      <c s="6" t="s">
        <v>1145</v>
      </c>
      <c s="36" t="s">
        <v>128</v>
      </c>
      <c s="37">
        <v>138.9</v>
      </c>
      <c s="36">
        <v>0</v>
      </c>
      <c s="36">
        <f>ROUND(G43*H43,6)</f>
      </c>
      <c r="L43" s="38">
        <v>0</v>
      </c>
      <c s="32">
        <f>ROUND(ROUND(L43,2)*ROUND(G43,3),2)</f>
      </c>
      <c s="36" t="s">
        <v>54</v>
      </c>
      <c>
        <f>(M43*21)/100</f>
      </c>
      <c t="s">
        <v>27</v>
      </c>
    </row>
    <row r="44" spans="1:5" ht="12.75">
      <c r="A44" s="35" t="s">
        <v>55</v>
      </c>
      <c r="E44" s="39" t="s">
        <v>51</v>
      </c>
    </row>
    <row r="45" spans="1:5" ht="12.75">
      <c r="A45" s="35" t="s">
        <v>56</v>
      </c>
      <c r="E45" s="40" t="s">
        <v>1146</v>
      </c>
    </row>
    <row r="46" spans="1:5" ht="12.75">
      <c r="A46" t="s">
        <v>57</v>
      </c>
      <c r="E46" s="39" t="s">
        <v>444</v>
      </c>
    </row>
    <row r="47" spans="1:16" ht="25.5">
      <c r="A47" t="s">
        <v>49</v>
      </c>
      <c s="34" t="s">
        <v>157</v>
      </c>
      <c s="34" t="s">
        <v>1144</v>
      </c>
      <c s="35" t="s">
        <v>27</v>
      </c>
      <c s="6" t="s">
        <v>1145</v>
      </c>
      <c s="36" t="s">
        <v>128</v>
      </c>
      <c s="37">
        <v>368.5</v>
      </c>
      <c s="36">
        <v>0</v>
      </c>
      <c s="36">
        <f>ROUND(G47*H47,6)</f>
      </c>
      <c r="L47" s="38">
        <v>0</v>
      </c>
      <c s="32">
        <f>ROUND(ROUND(L47,2)*ROUND(G47,3),2)</f>
      </c>
      <c s="36" t="s">
        <v>54</v>
      </c>
      <c>
        <f>(M47*21)/100</f>
      </c>
      <c t="s">
        <v>27</v>
      </c>
    </row>
    <row r="48" spans="1:5" ht="12.75">
      <c r="A48" s="35" t="s">
        <v>55</v>
      </c>
      <c r="E48" s="39" t="s">
        <v>51</v>
      </c>
    </row>
    <row r="49" spans="1:5" ht="12.75">
      <c r="A49" s="35" t="s">
        <v>56</v>
      </c>
      <c r="E49" s="40" t="s">
        <v>1147</v>
      </c>
    </row>
    <row r="50" spans="1:5" ht="12.75">
      <c r="A50" t="s">
        <v>57</v>
      </c>
      <c r="E50" s="39" t="s">
        <v>444</v>
      </c>
    </row>
    <row r="51" spans="1:16" ht="25.5">
      <c r="A51" t="s">
        <v>49</v>
      </c>
      <c s="34" t="s">
        <v>161</v>
      </c>
      <c s="34" t="s">
        <v>1148</v>
      </c>
      <c s="35" t="s">
        <v>51</v>
      </c>
      <c s="6" t="s">
        <v>1149</v>
      </c>
      <c s="36" t="s">
        <v>128</v>
      </c>
      <c s="37">
        <v>12</v>
      </c>
      <c s="36">
        <v>0</v>
      </c>
      <c s="36">
        <f>ROUND(G51*H51,6)</f>
      </c>
      <c r="L51" s="38">
        <v>0</v>
      </c>
      <c s="32">
        <f>ROUND(ROUND(L51,2)*ROUND(G51,3),2)</f>
      </c>
      <c s="36" t="s">
        <v>54</v>
      </c>
      <c>
        <f>(M51*21)/100</f>
      </c>
      <c t="s">
        <v>27</v>
      </c>
    </row>
    <row r="52" spans="1:5" ht="12.75">
      <c r="A52" s="35" t="s">
        <v>55</v>
      </c>
      <c r="E52" s="39" t="s">
        <v>51</v>
      </c>
    </row>
    <row r="53" spans="1:5" ht="12.75">
      <c r="A53" s="35" t="s">
        <v>56</v>
      </c>
      <c r="E53" s="40" t="s">
        <v>1150</v>
      </c>
    </row>
    <row r="54" spans="1:5" ht="12.75">
      <c r="A54" t="s">
        <v>57</v>
      </c>
      <c r="E54" s="39" t="s">
        <v>444</v>
      </c>
    </row>
    <row r="55" spans="1:16" ht="25.5">
      <c r="A55" t="s">
        <v>49</v>
      </c>
      <c s="34" t="s">
        <v>165</v>
      </c>
      <c s="34" t="s">
        <v>1151</v>
      </c>
      <c s="35" t="s">
        <v>51</v>
      </c>
      <c s="6" t="s">
        <v>1152</v>
      </c>
      <c s="36" t="s">
        <v>128</v>
      </c>
      <c s="37">
        <v>7.2</v>
      </c>
      <c s="36">
        <v>0</v>
      </c>
      <c s="36">
        <f>ROUND(G55*H55,6)</f>
      </c>
      <c r="L55" s="38">
        <v>0</v>
      </c>
      <c s="32">
        <f>ROUND(ROUND(L55,2)*ROUND(G55,3),2)</f>
      </c>
      <c s="36" t="s">
        <v>54</v>
      </c>
      <c>
        <f>(M55*21)/100</f>
      </c>
      <c t="s">
        <v>27</v>
      </c>
    </row>
    <row r="56" spans="1:5" ht="12.75">
      <c r="A56" s="35" t="s">
        <v>55</v>
      </c>
      <c r="E56" s="39" t="s">
        <v>51</v>
      </c>
    </row>
    <row r="57" spans="1:5" ht="12.75">
      <c r="A57" s="35" t="s">
        <v>56</v>
      </c>
      <c r="E57" s="40" t="s">
        <v>1153</v>
      </c>
    </row>
    <row r="58" spans="1:5" ht="12.75">
      <c r="A58" t="s">
        <v>57</v>
      </c>
      <c r="E58" s="39" t="s">
        <v>444</v>
      </c>
    </row>
    <row r="59" spans="1:16" ht="12.75">
      <c r="A59" t="s">
        <v>49</v>
      </c>
      <c s="34" t="s">
        <v>180</v>
      </c>
      <c s="34" t="s">
        <v>1154</v>
      </c>
      <c s="35" t="s">
        <v>51</v>
      </c>
      <c s="6" t="s">
        <v>1155</v>
      </c>
      <c s="36" t="s">
        <v>88</v>
      </c>
      <c s="37">
        <v>1</v>
      </c>
      <c s="36">
        <v>0</v>
      </c>
      <c s="36">
        <f>ROUND(G59*H59,6)</f>
      </c>
      <c r="L59" s="38">
        <v>0</v>
      </c>
      <c s="32">
        <f>ROUND(ROUND(L59,2)*ROUND(G59,3),2)</f>
      </c>
      <c s="36" t="s">
        <v>54</v>
      </c>
      <c>
        <f>(M59*21)/100</f>
      </c>
      <c t="s">
        <v>27</v>
      </c>
    </row>
    <row r="60" spans="1:5" ht="12.75">
      <c r="A60" s="35" t="s">
        <v>55</v>
      </c>
      <c r="E60" s="39" t="s">
        <v>51</v>
      </c>
    </row>
    <row r="61" spans="1:5" ht="12.75">
      <c r="A61" s="35" t="s">
        <v>56</v>
      </c>
      <c r="E61" s="40" t="s">
        <v>1156</v>
      </c>
    </row>
    <row r="62" spans="1:5" ht="12.75">
      <c r="A62" t="s">
        <v>57</v>
      </c>
      <c r="E62" s="39" t="s">
        <v>444</v>
      </c>
    </row>
    <row r="63" spans="1:16" ht="12.75">
      <c r="A63" t="s">
        <v>49</v>
      </c>
      <c s="34" t="s">
        <v>183</v>
      </c>
      <c s="34" t="s">
        <v>1157</v>
      </c>
      <c s="35" t="s">
        <v>51</v>
      </c>
      <c s="6" t="s">
        <v>1158</v>
      </c>
      <c s="36" t="s">
        <v>88</v>
      </c>
      <c s="37">
        <v>1</v>
      </c>
      <c s="36">
        <v>0</v>
      </c>
      <c s="36">
        <f>ROUND(G63*H63,6)</f>
      </c>
      <c r="L63" s="38">
        <v>0</v>
      </c>
      <c s="32">
        <f>ROUND(ROUND(L63,2)*ROUND(G63,3),2)</f>
      </c>
      <c s="36" t="s">
        <v>54</v>
      </c>
      <c>
        <f>(M63*21)/100</f>
      </c>
      <c t="s">
        <v>27</v>
      </c>
    </row>
    <row r="64" spans="1:5" ht="12.75">
      <c r="A64" s="35" t="s">
        <v>55</v>
      </c>
      <c r="E64" s="39" t="s">
        <v>51</v>
      </c>
    </row>
    <row r="65" spans="1:5" ht="12.75">
      <c r="A65" s="35" t="s">
        <v>56</v>
      </c>
      <c r="E65" s="40" t="s">
        <v>1156</v>
      </c>
    </row>
    <row r="66" spans="1:5" ht="12.75">
      <c r="A66" t="s">
        <v>57</v>
      </c>
      <c r="E66" s="39" t="s">
        <v>444</v>
      </c>
    </row>
    <row r="67" spans="1:16" ht="25.5">
      <c r="A67" t="s">
        <v>49</v>
      </c>
      <c s="34" t="s">
        <v>186</v>
      </c>
      <c s="34" t="s">
        <v>1159</v>
      </c>
      <c s="35" t="s">
        <v>51</v>
      </c>
      <c s="6" t="s">
        <v>1160</v>
      </c>
      <c s="36" t="s">
        <v>128</v>
      </c>
      <c s="37">
        <v>50</v>
      </c>
      <c s="36">
        <v>0</v>
      </c>
      <c s="36">
        <f>ROUND(G67*H67,6)</f>
      </c>
      <c r="L67" s="38">
        <v>0</v>
      </c>
      <c s="32">
        <f>ROUND(ROUND(L67,2)*ROUND(G67,3),2)</f>
      </c>
      <c s="36" t="s">
        <v>54</v>
      </c>
      <c>
        <f>(M67*21)/100</f>
      </c>
      <c t="s">
        <v>27</v>
      </c>
    </row>
    <row r="68" spans="1:5" ht="12.75">
      <c r="A68" s="35" t="s">
        <v>55</v>
      </c>
      <c r="E68" s="39" t="s">
        <v>51</v>
      </c>
    </row>
    <row r="69" spans="1:5" ht="12.75">
      <c r="A69" s="35" t="s">
        <v>56</v>
      </c>
      <c r="E69" s="40" t="s">
        <v>1161</v>
      </c>
    </row>
    <row r="70" spans="1:5" ht="12.75">
      <c r="A70" t="s">
        <v>57</v>
      </c>
      <c r="E70" s="39" t="s">
        <v>444</v>
      </c>
    </row>
    <row r="71" spans="1:16" ht="25.5">
      <c r="A71" t="s">
        <v>49</v>
      </c>
      <c s="34" t="s">
        <v>190</v>
      </c>
      <c s="34" t="s">
        <v>1162</v>
      </c>
      <c s="35" t="s">
        <v>51</v>
      </c>
      <c s="6" t="s">
        <v>1163</v>
      </c>
      <c s="36" t="s">
        <v>128</v>
      </c>
      <c s="37">
        <v>576.6</v>
      </c>
      <c s="36">
        <v>0</v>
      </c>
      <c s="36">
        <f>ROUND(G71*H71,6)</f>
      </c>
      <c r="L71" s="38">
        <v>0</v>
      </c>
      <c s="32">
        <f>ROUND(ROUND(L71,2)*ROUND(G71,3),2)</f>
      </c>
      <c s="36" t="s">
        <v>54</v>
      </c>
      <c>
        <f>(M71*21)/100</f>
      </c>
      <c t="s">
        <v>27</v>
      </c>
    </row>
    <row r="72" spans="1:5" ht="12.75">
      <c r="A72" s="35" t="s">
        <v>55</v>
      </c>
      <c r="E72" s="39" t="s">
        <v>51</v>
      </c>
    </row>
    <row r="73" spans="1:5" ht="25.5">
      <c r="A73" s="35" t="s">
        <v>56</v>
      </c>
      <c r="E73" s="40" t="s">
        <v>1164</v>
      </c>
    </row>
    <row r="74" spans="1:5" ht="12.75">
      <c r="A74" t="s">
        <v>57</v>
      </c>
      <c r="E74" s="39" t="s">
        <v>444</v>
      </c>
    </row>
    <row r="75" spans="1:16" ht="25.5">
      <c r="A75" t="s">
        <v>49</v>
      </c>
      <c s="34" t="s">
        <v>194</v>
      </c>
      <c s="34" t="s">
        <v>1165</v>
      </c>
      <c s="35" t="s">
        <v>51</v>
      </c>
      <c s="6" t="s">
        <v>1166</v>
      </c>
      <c s="36" t="s">
        <v>128</v>
      </c>
      <c s="37">
        <v>49.847</v>
      </c>
      <c s="36">
        <v>0</v>
      </c>
      <c s="36">
        <f>ROUND(G75*H75,6)</f>
      </c>
      <c r="L75" s="38">
        <v>0</v>
      </c>
      <c s="32">
        <f>ROUND(ROUND(L75,2)*ROUND(G75,3),2)</f>
      </c>
      <c s="36" t="s">
        <v>54</v>
      </c>
      <c>
        <f>(M75*21)/100</f>
      </c>
      <c t="s">
        <v>27</v>
      </c>
    </row>
    <row r="76" spans="1:5" ht="12.75">
      <c r="A76" s="35" t="s">
        <v>55</v>
      </c>
      <c r="E76" s="39" t="s">
        <v>51</v>
      </c>
    </row>
    <row r="77" spans="1:5" ht="12.75">
      <c r="A77" s="35" t="s">
        <v>56</v>
      </c>
      <c r="E77" s="40" t="s">
        <v>1167</v>
      </c>
    </row>
    <row r="78" spans="1:5" ht="12.75">
      <c r="A78" t="s">
        <v>57</v>
      </c>
      <c r="E78" s="39" t="s">
        <v>444</v>
      </c>
    </row>
    <row r="79" spans="1:16" ht="12.75">
      <c r="A79" t="s">
        <v>49</v>
      </c>
      <c s="34" t="s">
        <v>198</v>
      </c>
      <c s="34" t="s">
        <v>1168</v>
      </c>
      <c s="35" t="s">
        <v>51</v>
      </c>
      <c s="6" t="s">
        <v>1169</v>
      </c>
      <c s="36" t="s">
        <v>128</v>
      </c>
      <c s="37">
        <v>49.8</v>
      </c>
      <c s="36">
        <v>0</v>
      </c>
      <c s="36">
        <f>ROUND(G79*H79,6)</f>
      </c>
      <c r="L79" s="38">
        <v>0</v>
      </c>
      <c s="32">
        <f>ROUND(ROUND(L79,2)*ROUND(G79,3),2)</f>
      </c>
      <c s="36" t="s">
        <v>54</v>
      </c>
      <c>
        <f>(M79*21)/100</f>
      </c>
      <c t="s">
        <v>27</v>
      </c>
    </row>
    <row r="80" spans="1:5" ht="12.75">
      <c r="A80" s="35" t="s">
        <v>55</v>
      </c>
      <c r="E80" s="39" t="s">
        <v>51</v>
      </c>
    </row>
    <row r="81" spans="1:5" ht="12.75">
      <c r="A81" s="35" t="s">
        <v>56</v>
      </c>
      <c r="E81" s="40" t="s">
        <v>1170</v>
      </c>
    </row>
    <row r="82" spans="1:5" ht="12.75">
      <c r="A82" t="s">
        <v>57</v>
      </c>
      <c r="E82" s="39" t="s">
        <v>444</v>
      </c>
    </row>
    <row r="83" spans="1:16" ht="12.75">
      <c r="A83" t="s">
        <v>49</v>
      </c>
      <c s="34" t="s">
        <v>206</v>
      </c>
      <c s="34" t="s">
        <v>1171</v>
      </c>
      <c s="35" t="s">
        <v>51</v>
      </c>
      <c s="6" t="s">
        <v>1172</v>
      </c>
      <c s="36" t="s">
        <v>88</v>
      </c>
      <c s="37">
        <v>8</v>
      </c>
      <c s="36">
        <v>0</v>
      </c>
      <c s="36">
        <f>ROUND(G83*H83,6)</f>
      </c>
      <c r="L83" s="38">
        <v>0</v>
      </c>
      <c s="32">
        <f>ROUND(ROUND(L83,2)*ROUND(G83,3),2)</f>
      </c>
      <c s="36" t="s">
        <v>54</v>
      </c>
      <c>
        <f>(M83*21)/100</f>
      </c>
      <c t="s">
        <v>27</v>
      </c>
    </row>
    <row r="84" spans="1:5" ht="12.75">
      <c r="A84" s="35" t="s">
        <v>55</v>
      </c>
      <c r="E84" s="39" t="s">
        <v>51</v>
      </c>
    </row>
    <row r="85" spans="1:5" ht="38.25">
      <c r="A85" s="35" t="s">
        <v>56</v>
      </c>
      <c r="E85" s="40" t="s">
        <v>1173</v>
      </c>
    </row>
    <row r="86" spans="1:5" ht="12.75">
      <c r="A86" t="s">
        <v>57</v>
      </c>
      <c r="E86" s="39" t="s">
        <v>444</v>
      </c>
    </row>
    <row r="87" spans="1:16" ht="12.75">
      <c r="A87" t="s">
        <v>49</v>
      </c>
      <c s="34" t="s">
        <v>210</v>
      </c>
      <c s="34" t="s">
        <v>1174</v>
      </c>
      <c s="35" t="s">
        <v>51</v>
      </c>
      <c s="6" t="s">
        <v>1175</v>
      </c>
      <c s="36" t="s">
        <v>88</v>
      </c>
      <c s="37">
        <v>18</v>
      </c>
      <c s="36">
        <v>0</v>
      </c>
      <c s="36">
        <f>ROUND(G87*H87,6)</f>
      </c>
      <c r="L87" s="38">
        <v>0</v>
      </c>
      <c s="32">
        <f>ROUND(ROUND(L87,2)*ROUND(G87,3),2)</f>
      </c>
      <c s="36" t="s">
        <v>54</v>
      </c>
      <c>
        <f>(M87*21)/100</f>
      </c>
      <c t="s">
        <v>27</v>
      </c>
    </row>
    <row r="88" spans="1:5" ht="12.75">
      <c r="A88" s="35" t="s">
        <v>55</v>
      </c>
      <c r="E88" s="39" t="s">
        <v>51</v>
      </c>
    </row>
    <row r="89" spans="1:5" ht="25.5">
      <c r="A89" s="35" t="s">
        <v>56</v>
      </c>
      <c r="E89" s="40" t="s">
        <v>1176</v>
      </c>
    </row>
    <row r="90" spans="1:5" ht="12.75">
      <c r="A90" t="s">
        <v>57</v>
      </c>
      <c r="E90" s="39" t="s">
        <v>444</v>
      </c>
    </row>
    <row r="91" spans="1:16" ht="25.5">
      <c r="A91" t="s">
        <v>49</v>
      </c>
      <c s="34" t="s">
        <v>1177</v>
      </c>
      <c s="34" t="s">
        <v>1178</v>
      </c>
      <c s="35" t="s">
        <v>51</v>
      </c>
      <c s="6" t="s">
        <v>1179</v>
      </c>
      <c s="36" t="s">
        <v>88</v>
      </c>
      <c s="37">
        <v>1</v>
      </c>
      <c s="36">
        <v>0</v>
      </c>
      <c s="36">
        <f>ROUND(G91*H91,6)</f>
      </c>
      <c r="L91" s="38">
        <v>0</v>
      </c>
      <c s="32">
        <f>ROUND(ROUND(L91,2)*ROUND(G91,3),2)</f>
      </c>
      <c s="36" t="s">
        <v>54</v>
      </c>
      <c>
        <f>(M91*21)/100</f>
      </c>
      <c t="s">
        <v>27</v>
      </c>
    </row>
    <row r="92" spans="1:5" ht="12.75">
      <c r="A92" s="35" t="s">
        <v>55</v>
      </c>
      <c r="E92" s="39" t="s">
        <v>51</v>
      </c>
    </row>
    <row r="93" spans="1:5" ht="12.75">
      <c r="A93" s="35" t="s">
        <v>56</v>
      </c>
      <c r="E93" s="40" t="s">
        <v>1156</v>
      </c>
    </row>
    <row r="94" spans="1:5" ht="12.75">
      <c r="A94" t="s">
        <v>57</v>
      </c>
      <c r="E94" s="39" t="s">
        <v>444</v>
      </c>
    </row>
    <row r="95" spans="1:16" ht="12.75">
      <c r="A95" t="s">
        <v>49</v>
      </c>
      <c s="34" t="s">
        <v>1180</v>
      </c>
      <c s="34" t="s">
        <v>1181</v>
      </c>
      <c s="35" t="s">
        <v>51</v>
      </c>
      <c s="6" t="s">
        <v>1182</v>
      </c>
      <c s="36" t="s">
        <v>1183</v>
      </c>
      <c s="37">
        <v>2</v>
      </c>
      <c s="36">
        <v>0</v>
      </c>
      <c s="36">
        <f>ROUND(G95*H95,6)</f>
      </c>
      <c r="L95" s="38">
        <v>0</v>
      </c>
      <c s="32">
        <f>ROUND(ROUND(L95,2)*ROUND(G95,3),2)</f>
      </c>
      <c s="36" t="s">
        <v>54</v>
      </c>
      <c>
        <f>(M95*21)/100</f>
      </c>
      <c t="s">
        <v>27</v>
      </c>
    </row>
    <row r="96" spans="1:5" ht="12.75">
      <c r="A96" s="35" t="s">
        <v>55</v>
      </c>
      <c r="E96" s="39" t="s">
        <v>51</v>
      </c>
    </row>
    <row r="97" spans="1:5" ht="25.5">
      <c r="A97" s="35" t="s">
        <v>56</v>
      </c>
      <c r="E97" s="40" t="s">
        <v>1184</v>
      </c>
    </row>
    <row r="98" spans="1:5" ht="12.75">
      <c r="A98" t="s">
        <v>57</v>
      </c>
      <c r="E98" s="39" t="s">
        <v>444</v>
      </c>
    </row>
    <row r="99" spans="1:16" ht="12.75">
      <c r="A99" t="s">
        <v>49</v>
      </c>
      <c s="34" t="s">
        <v>1185</v>
      </c>
      <c s="34" t="s">
        <v>1186</v>
      </c>
      <c s="35" t="s">
        <v>51</v>
      </c>
      <c s="6" t="s">
        <v>1187</v>
      </c>
      <c s="36" t="s">
        <v>104</v>
      </c>
      <c s="37">
        <v>7.5</v>
      </c>
      <c s="36">
        <v>0</v>
      </c>
      <c s="36">
        <f>ROUND(G99*H99,6)</f>
      </c>
      <c r="L99" s="38">
        <v>0</v>
      </c>
      <c s="32">
        <f>ROUND(ROUND(L99,2)*ROUND(G99,3),2)</f>
      </c>
      <c s="36" t="s">
        <v>54</v>
      </c>
      <c>
        <f>(M99*21)/100</f>
      </c>
      <c t="s">
        <v>27</v>
      </c>
    </row>
    <row r="100" spans="1:5" ht="12.75">
      <c r="A100" s="35" t="s">
        <v>55</v>
      </c>
      <c r="E100" s="39" t="s">
        <v>51</v>
      </c>
    </row>
    <row r="101" spans="1:5" ht="12.75">
      <c r="A101" s="35" t="s">
        <v>56</v>
      </c>
      <c r="E101" s="40" t="s">
        <v>1188</v>
      </c>
    </row>
    <row r="102" spans="1:5" ht="12.75">
      <c r="A102" t="s">
        <v>57</v>
      </c>
      <c r="E102" s="39" t="s">
        <v>444</v>
      </c>
    </row>
    <row r="103" spans="1:13" ht="12.75">
      <c r="A103" t="s">
        <v>46</v>
      </c>
      <c r="C103" s="31" t="s">
        <v>1189</v>
      </c>
      <c r="E103" s="33" t="s">
        <v>1190</v>
      </c>
      <c r="J103" s="32">
        <f>0</f>
      </c>
      <c s="32">
        <f>0</f>
      </c>
      <c s="32">
        <f>0+L104+L108+L112+L116</f>
      </c>
      <c s="32">
        <f>0+M104+M108+M112+M116</f>
      </c>
    </row>
    <row r="104" spans="1:16" ht="12.75">
      <c r="A104" t="s">
        <v>49</v>
      </c>
      <c s="34" t="s">
        <v>47</v>
      </c>
      <c s="34" t="s">
        <v>1191</v>
      </c>
      <c s="35" t="s">
        <v>51</v>
      </c>
      <c s="6" t="s">
        <v>1192</v>
      </c>
      <c s="36" t="s">
        <v>88</v>
      </c>
      <c s="37">
        <v>12</v>
      </c>
      <c s="36">
        <v>0</v>
      </c>
      <c s="36">
        <f>ROUND(G104*H104,6)</f>
      </c>
      <c r="L104" s="38">
        <v>0</v>
      </c>
      <c s="32">
        <f>ROUND(ROUND(L104,2)*ROUND(G104,3),2)</f>
      </c>
      <c s="36" t="s">
        <v>1193</v>
      </c>
      <c>
        <f>(M104*21)/100</f>
      </c>
      <c t="s">
        <v>27</v>
      </c>
    </row>
    <row r="105" spans="1:5" ht="12.75">
      <c r="A105" s="35" t="s">
        <v>55</v>
      </c>
      <c r="E105" s="39" t="s">
        <v>51</v>
      </c>
    </row>
    <row r="106" spans="1:5" ht="25.5">
      <c r="A106" s="35" t="s">
        <v>56</v>
      </c>
      <c r="E106" s="40" t="s">
        <v>1194</v>
      </c>
    </row>
    <row r="107" spans="1:5" ht="12.75">
      <c r="A107" t="s">
        <v>57</v>
      </c>
      <c r="E107" s="39" t="s">
        <v>444</v>
      </c>
    </row>
    <row r="108" spans="1:16" ht="25.5">
      <c r="A108" t="s">
        <v>49</v>
      </c>
      <c s="34" t="s">
        <v>27</v>
      </c>
      <c s="34" t="s">
        <v>1195</v>
      </c>
      <c s="35" t="s">
        <v>51</v>
      </c>
      <c s="6" t="s">
        <v>1196</v>
      </c>
      <c s="36" t="s">
        <v>88</v>
      </c>
      <c s="37">
        <v>4</v>
      </c>
      <c s="36">
        <v>0</v>
      </c>
      <c s="36">
        <f>ROUND(G108*H108,6)</f>
      </c>
      <c r="L108" s="38">
        <v>0</v>
      </c>
      <c s="32">
        <f>ROUND(ROUND(L108,2)*ROUND(G108,3),2)</f>
      </c>
      <c s="36" t="s">
        <v>54</v>
      </c>
      <c>
        <f>(M108*21)/100</f>
      </c>
      <c t="s">
        <v>27</v>
      </c>
    </row>
    <row r="109" spans="1:5" ht="12.75">
      <c r="A109" s="35" t="s">
        <v>55</v>
      </c>
      <c r="E109" s="39" t="s">
        <v>51</v>
      </c>
    </row>
    <row r="110" spans="1:5" ht="12.75">
      <c r="A110" s="35" t="s">
        <v>56</v>
      </c>
      <c r="E110" s="40" t="s">
        <v>1197</v>
      </c>
    </row>
    <row r="111" spans="1:5" ht="12.75">
      <c r="A111" t="s">
        <v>57</v>
      </c>
      <c r="E111" s="39" t="s">
        <v>444</v>
      </c>
    </row>
    <row r="112" spans="1:16" ht="12.75">
      <c r="A112" t="s">
        <v>49</v>
      </c>
      <c s="34" t="s">
        <v>26</v>
      </c>
      <c s="34" t="s">
        <v>1171</v>
      </c>
      <c s="35" t="s">
        <v>51</v>
      </c>
      <c s="6" t="s">
        <v>1172</v>
      </c>
      <c s="36" t="s">
        <v>88</v>
      </c>
      <c s="37">
        <v>12</v>
      </c>
      <c s="36">
        <v>0</v>
      </c>
      <c s="36">
        <f>ROUND(G112*H112,6)</f>
      </c>
      <c r="L112" s="38">
        <v>0</v>
      </c>
      <c s="32">
        <f>ROUND(ROUND(L112,2)*ROUND(G112,3),2)</f>
      </c>
      <c s="36" t="s">
        <v>54</v>
      </c>
      <c>
        <f>(M112*21)/100</f>
      </c>
      <c t="s">
        <v>27</v>
      </c>
    </row>
    <row r="113" spans="1:5" ht="12.75">
      <c r="A113" s="35" t="s">
        <v>55</v>
      </c>
      <c r="E113" s="39" t="s">
        <v>51</v>
      </c>
    </row>
    <row r="114" spans="1:5" ht="25.5">
      <c r="A114" s="35" t="s">
        <v>56</v>
      </c>
      <c r="E114" s="40" t="s">
        <v>1198</v>
      </c>
    </row>
    <row r="115" spans="1:5" ht="12.75">
      <c r="A115" t="s">
        <v>57</v>
      </c>
      <c r="E115" s="39" t="s">
        <v>444</v>
      </c>
    </row>
    <row r="116" spans="1:16" ht="12.75">
      <c r="A116" t="s">
        <v>49</v>
      </c>
      <c s="34" t="s">
        <v>63</v>
      </c>
      <c s="34" t="s">
        <v>1199</v>
      </c>
      <c s="35" t="s">
        <v>51</v>
      </c>
      <c s="6" t="s">
        <v>1200</v>
      </c>
      <c s="36" t="s">
        <v>128</v>
      </c>
      <c s="37">
        <v>10</v>
      </c>
      <c s="36">
        <v>0</v>
      </c>
      <c s="36">
        <f>ROUND(G116*H116,6)</f>
      </c>
      <c r="L116" s="38">
        <v>0</v>
      </c>
      <c s="32">
        <f>ROUND(ROUND(L116,2)*ROUND(G116,3),2)</f>
      </c>
      <c s="36" t="s">
        <v>54</v>
      </c>
      <c>
        <f>(M116*21)/100</f>
      </c>
      <c t="s">
        <v>27</v>
      </c>
    </row>
    <row r="117" spans="1:5" ht="12.75">
      <c r="A117" s="35" t="s">
        <v>55</v>
      </c>
      <c r="E117" s="39" t="s">
        <v>51</v>
      </c>
    </row>
    <row r="118" spans="1:5" ht="12.75">
      <c r="A118" s="35" t="s">
        <v>56</v>
      </c>
      <c r="E118" s="40" t="s">
        <v>1201</v>
      </c>
    </row>
    <row r="119" spans="1:5" ht="12.75">
      <c r="A119" t="s">
        <v>57</v>
      </c>
      <c r="E119" s="39" t="s">
        <v>444</v>
      </c>
    </row>
    <row r="120" spans="1:13" ht="12.75">
      <c r="A120" t="s">
        <v>46</v>
      </c>
      <c r="C120" s="31" t="s">
        <v>878</v>
      </c>
      <c r="E120" s="33" t="s">
        <v>1202</v>
      </c>
      <c r="J120" s="32">
        <f>0</f>
      </c>
      <c s="32">
        <f>0</f>
      </c>
      <c s="32">
        <f>0+L121+L125+L129+L133</f>
      </c>
      <c s="32">
        <f>0+M121+M125+M129+M133</f>
      </c>
    </row>
    <row r="121" spans="1:16" ht="12.75">
      <c r="A121" t="s">
        <v>49</v>
      </c>
      <c s="34" t="s">
        <v>214</v>
      </c>
      <c s="34" t="s">
        <v>1203</v>
      </c>
      <c s="35" t="s">
        <v>51</v>
      </c>
      <c s="6" t="s">
        <v>1204</v>
      </c>
      <c s="36" t="s">
        <v>79</v>
      </c>
      <c s="37">
        <v>1156.5</v>
      </c>
      <c s="36">
        <v>0</v>
      </c>
      <c s="36">
        <f>ROUND(G121*H121,6)</f>
      </c>
      <c r="L121" s="38">
        <v>0</v>
      </c>
      <c s="32">
        <f>ROUND(ROUND(L121,2)*ROUND(G121,3),2)</f>
      </c>
      <c s="36" t="s">
        <v>1205</v>
      </c>
      <c>
        <f>(M121*21)/100</f>
      </c>
      <c t="s">
        <v>27</v>
      </c>
    </row>
    <row r="122" spans="1:5" ht="12.75">
      <c r="A122" s="35" t="s">
        <v>55</v>
      </c>
      <c r="E122" s="39" t="s">
        <v>51</v>
      </c>
    </row>
    <row r="123" spans="1:5" ht="12.75">
      <c r="A123" s="35" t="s">
        <v>56</v>
      </c>
      <c r="E123" s="40" t="s">
        <v>1206</v>
      </c>
    </row>
    <row r="124" spans="1:5" ht="12.75">
      <c r="A124" t="s">
        <v>57</v>
      </c>
      <c r="E124" s="39" t="s">
        <v>444</v>
      </c>
    </row>
    <row r="125" spans="1:16" ht="12.75">
      <c r="A125" t="s">
        <v>49</v>
      </c>
      <c s="34" t="s">
        <v>218</v>
      </c>
      <c s="34" t="s">
        <v>1207</v>
      </c>
      <c s="35" t="s">
        <v>51</v>
      </c>
      <c s="6" t="s">
        <v>1208</v>
      </c>
      <c s="36" t="s">
        <v>104</v>
      </c>
      <c s="37">
        <v>464.3</v>
      </c>
      <c s="36">
        <v>0</v>
      </c>
      <c s="36">
        <f>ROUND(G125*H125,6)</f>
      </c>
      <c r="L125" s="38">
        <v>0</v>
      </c>
      <c s="32">
        <f>ROUND(ROUND(L125,2)*ROUND(G125,3),2)</f>
      </c>
      <c s="36" t="s">
        <v>1209</v>
      </c>
      <c>
        <f>(M125*21)/100</f>
      </c>
      <c t="s">
        <v>27</v>
      </c>
    </row>
    <row r="126" spans="1:5" ht="12.75">
      <c r="A126" s="35" t="s">
        <v>55</v>
      </c>
      <c r="E126" s="39" t="s">
        <v>51</v>
      </c>
    </row>
    <row r="127" spans="1:5" ht="12.75">
      <c r="A127" s="35" t="s">
        <v>56</v>
      </c>
      <c r="E127" s="40" t="s">
        <v>1210</v>
      </c>
    </row>
    <row r="128" spans="1:5" ht="267.75">
      <c r="A128" t="s">
        <v>57</v>
      </c>
      <c r="E128" s="39" t="s">
        <v>1211</v>
      </c>
    </row>
    <row r="129" spans="1:16" ht="12.75">
      <c r="A129" t="s">
        <v>49</v>
      </c>
      <c s="34" t="s">
        <v>222</v>
      </c>
      <c s="34" t="s">
        <v>1212</v>
      </c>
      <c s="35" t="s">
        <v>51</v>
      </c>
      <c s="6" t="s">
        <v>1213</v>
      </c>
      <c s="36" t="s">
        <v>88</v>
      </c>
      <c s="37">
        <v>1</v>
      </c>
      <c s="36">
        <v>0</v>
      </c>
      <c s="36">
        <f>ROUND(G129*H129,6)</f>
      </c>
      <c r="L129" s="38">
        <v>0</v>
      </c>
      <c s="32">
        <f>ROUND(ROUND(L129,2)*ROUND(G129,3),2)</f>
      </c>
      <c s="36" t="s">
        <v>54</v>
      </c>
      <c>
        <f>(M129*21)/100</f>
      </c>
      <c t="s">
        <v>27</v>
      </c>
    </row>
    <row r="130" spans="1:5" ht="12.75">
      <c r="A130" s="35" t="s">
        <v>55</v>
      </c>
      <c r="E130" s="39" t="s">
        <v>51</v>
      </c>
    </row>
    <row r="131" spans="1:5" ht="12.75">
      <c r="A131" s="35" t="s">
        <v>56</v>
      </c>
      <c r="E131" s="40" t="s">
        <v>1214</v>
      </c>
    </row>
    <row r="132" spans="1:5" ht="12.75">
      <c r="A132" t="s">
        <v>57</v>
      </c>
      <c r="E132" s="39" t="s">
        <v>444</v>
      </c>
    </row>
    <row r="133" spans="1:16" ht="12.75">
      <c r="A133" t="s">
        <v>49</v>
      </c>
      <c s="34" t="s">
        <v>230</v>
      </c>
      <c s="34" t="s">
        <v>1215</v>
      </c>
      <c s="35" t="s">
        <v>51</v>
      </c>
      <c s="6" t="s">
        <v>1216</v>
      </c>
      <c s="36" t="s">
        <v>88</v>
      </c>
      <c s="37">
        <v>1</v>
      </c>
      <c s="36">
        <v>0</v>
      </c>
      <c s="36">
        <f>ROUND(G133*H133,6)</f>
      </c>
      <c r="L133" s="38">
        <v>0</v>
      </c>
      <c s="32">
        <f>ROUND(ROUND(L133,2)*ROUND(G133,3),2)</f>
      </c>
      <c s="36" t="s">
        <v>54</v>
      </c>
      <c>
        <f>(M133*21)/100</f>
      </c>
      <c t="s">
        <v>27</v>
      </c>
    </row>
    <row r="134" spans="1:5" ht="12.75">
      <c r="A134" s="35" t="s">
        <v>55</v>
      </c>
      <c r="E134" s="39" t="s">
        <v>51</v>
      </c>
    </row>
    <row r="135" spans="1:5" ht="12.75">
      <c r="A135" s="35" t="s">
        <v>56</v>
      </c>
      <c r="E135" s="40" t="s">
        <v>1217</v>
      </c>
    </row>
    <row r="136" spans="1:5" ht="12.75">
      <c r="A136" t="s">
        <v>57</v>
      </c>
      <c r="E136" s="39" t="s">
        <v>444</v>
      </c>
    </row>
    <row r="137" spans="1:13" ht="12.75">
      <c r="A137" t="s">
        <v>46</v>
      </c>
      <c r="C137" s="31" t="s">
        <v>1218</v>
      </c>
      <c r="E137" s="33" t="s">
        <v>1219</v>
      </c>
      <c r="J137" s="32">
        <f>0</f>
      </c>
      <c s="32">
        <f>0</f>
      </c>
      <c s="32">
        <f>0+L138+L142+L146+L150+L154+L158+L162</f>
      </c>
      <c s="32">
        <f>0+M138+M142+M146+M150+M154+M158+M162</f>
      </c>
    </row>
    <row r="138" spans="1:16" ht="12.75">
      <c r="A138" t="s">
        <v>49</v>
      </c>
      <c s="34" t="s">
        <v>1220</v>
      </c>
      <c s="34" t="s">
        <v>1221</v>
      </c>
      <c s="35" t="s">
        <v>51</v>
      </c>
      <c s="6" t="s">
        <v>1222</v>
      </c>
      <c s="36" t="s">
        <v>88</v>
      </c>
      <c s="37">
        <v>1</v>
      </c>
      <c s="36">
        <v>0</v>
      </c>
      <c s="36">
        <f>ROUND(G138*H138,6)</f>
      </c>
      <c r="L138" s="38">
        <v>0</v>
      </c>
      <c s="32">
        <f>ROUND(ROUND(L138,2)*ROUND(G138,3),2)</f>
      </c>
      <c s="36" t="s">
        <v>54</v>
      </c>
      <c>
        <f>(M138*21)/100</f>
      </c>
      <c t="s">
        <v>27</v>
      </c>
    </row>
    <row r="139" spans="1:5" ht="12.75">
      <c r="A139" s="35" t="s">
        <v>55</v>
      </c>
      <c r="E139" s="39" t="s">
        <v>51</v>
      </c>
    </row>
    <row r="140" spans="1:5" ht="12.75">
      <c r="A140" s="35" t="s">
        <v>56</v>
      </c>
      <c r="E140" s="40" t="s">
        <v>1223</v>
      </c>
    </row>
    <row r="141" spans="1:5" ht="12.75">
      <c r="A141" t="s">
        <v>57</v>
      </c>
      <c r="E141" s="39" t="s">
        <v>444</v>
      </c>
    </row>
    <row r="142" spans="1:16" ht="12.75">
      <c r="A142" t="s">
        <v>49</v>
      </c>
      <c s="34" t="s">
        <v>1224</v>
      </c>
      <c s="34" t="s">
        <v>1225</v>
      </c>
      <c s="35" t="s">
        <v>51</v>
      </c>
      <c s="6" t="s">
        <v>1226</v>
      </c>
      <c s="36" t="s">
        <v>88</v>
      </c>
      <c s="37">
        <v>1</v>
      </c>
      <c s="36">
        <v>0</v>
      </c>
      <c s="36">
        <f>ROUND(G142*H142,6)</f>
      </c>
      <c r="L142" s="38">
        <v>0</v>
      </c>
      <c s="32">
        <f>ROUND(ROUND(L142,2)*ROUND(G142,3),2)</f>
      </c>
      <c s="36" t="s">
        <v>54</v>
      </c>
      <c>
        <f>(M142*21)/100</f>
      </c>
      <c t="s">
        <v>27</v>
      </c>
    </row>
    <row r="143" spans="1:5" ht="12.75">
      <c r="A143" s="35" t="s">
        <v>55</v>
      </c>
      <c r="E143" s="39" t="s">
        <v>51</v>
      </c>
    </row>
    <row r="144" spans="1:5" ht="12.75">
      <c r="A144" s="35" t="s">
        <v>56</v>
      </c>
      <c r="E144" s="40" t="s">
        <v>1227</v>
      </c>
    </row>
    <row r="145" spans="1:5" ht="12.75">
      <c r="A145" t="s">
        <v>57</v>
      </c>
      <c r="E145" s="39" t="s">
        <v>444</v>
      </c>
    </row>
    <row r="146" spans="1:16" ht="12.75">
      <c r="A146" t="s">
        <v>49</v>
      </c>
      <c s="34" t="s">
        <v>1228</v>
      </c>
      <c s="34" t="s">
        <v>1229</v>
      </c>
      <c s="35" t="s">
        <v>51</v>
      </c>
      <c s="6" t="s">
        <v>1230</v>
      </c>
      <c s="36" t="s">
        <v>88</v>
      </c>
      <c s="37">
        <v>18</v>
      </c>
      <c s="36">
        <v>0</v>
      </c>
      <c s="36">
        <f>ROUND(G146*H146,6)</f>
      </c>
      <c r="L146" s="38">
        <v>0</v>
      </c>
      <c s="32">
        <f>ROUND(ROUND(L146,2)*ROUND(G146,3),2)</f>
      </c>
      <c s="36" t="s">
        <v>54</v>
      </c>
      <c>
        <f>(M146*21)/100</f>
      </c>
      <c t="s">
        <v>27</v>
      </c>
    </row>
    <row r="147" spans="1:5" ht="12.75">
      <c r="A147" s="35" t="s">
        <v>55</v>
      </c>
      <c r="E147" s="39" t="s">
        <v>51</v>
      </c>
    </row>
    <row r="148" spans="1:5" ht="12.75">
      <c r="A148" s="35" t="s">
        <v>56</v>
      </c>
      <c r="E148" s="40" t="s">
        <v>1231</v>
      </c>
    </row>
    <row r="149" spans="1:5" ht="12.75">
      <c r="A149" t="s">
        <v>57</v>
      </c>
      <c r="E149" s="39" t="s">
        <v>444</v>
      </c>
    </row>
    <row r="150" spans="1:16" ht="12.75">
      <c r="A150" t="s">
        <v>49</v>
      </c>
      <c s="34" t="s">
        <v>1232</v>
      </c>
      <c s="34" t="s">
        <v>1233</v>
      </c>
      <c s="35" t="s">
        <v>51</v>
      </c>
      <c s="6" t="s">
        <v>1234</v>
      </c>
      <c s="36" t="s">
        <v>88</v>
      </c>
      <c s="37">
        <v>6</v>
      </c>
      <c s="36">
        <v>0</v>
      </c>
      <c s="36">
        <f>ROUND(G150*H150,6)</f>
      </c>
      <c r="L150" s="38">
        <v>0</v>
      </c>
      <c s="32">
        <f>ROUND(ROUND(L150,2)*ROUND(G150,3),2)</f>
      </c>
      <c s="36" t="s">
        <v>54</v>
      </c>
      <c>
        <f>(M150*21)/100</f>
      </c>
      <c t="s">
        <v>27</v>
      </c>
    </row>
    <row r="151" spans="1:5" ht="12.75">
      <c r="A151" s="35" t="s">
        <v>55</v>
      </c>
      <c r="E151" s="39" t="s">
        <v>51</v>
      </c>
    </row>
    <row r="152" spans="1:5" ht="12.75">
      <c r="A152" s="35" t="s">
        <v>56</v>
      </c>
      <c r="E152" s="40" t="s">
        <v>1235</v>
      </c>
    </row>
    <row r="153" spans="1:5" ht="12.75">
      <c r="A153" t="s">
        <v>57</v>
      </c>
      <c r="E153" s="39" t="s">
        <v>444</v>
      </c>
    </row>
    <row r="154" spans="1:16" ht="12.75">
      <c r="A154" t="s">
        <v>49</v>
      </c>
      <c s="34" t="s">
        <v>1236</v>
      </c>
      <c s="34" t="s">
        <v>1237</v>
      </c>
      <c s="35" t="s">
        <v>51</v>
      </c>
      <c s="6" t="s">
        <v>1238</v>
      </c>
      <c s="36" t="s">
        <v>88</v>
      </c>
      <c s="37">
        <v>1</v>
      </c>
      <c s="36">
        <v>0</v>
      </c>
      <c s="36">
        <f>ROUND(G154*H154,6)</f>
      </c>
      <c r="L154" s="38">
        <v>0</v>
      </c>
      <c s="32">
        <f>ROUND(ROUND(L154,2)*ROUND(G154,3),2)</f>
      </c>
      <c s="36" t="s">
        <v>54</v>
      </c>
      <c>
        <f>(M154*21)/100</f>
      </c>
      <c t="s">
        <v>27</v>
      </c>
    </row>
    <row r="155" spans="1:5" ht="12.75">
      <c r="A155" s="35" t="s">
        <v>55</v>
      </c>
      <c r="E155" s="39" t="s">
        <v>51</v>
      </c>
    </row>
    <row r="156" spans="1:5" ht="12.75">
      <c r="A156" s="35" t="s">
        <v>56</v>
      </c>
      <c r="E156" s="40" t="s">
        <v>1156</v>
      </c>
    </row>
    <row r="157" spans="1:5" ht="12.75">
      <c r="A157" t="s">
        <v>57</v>
      </c>
      <c r="E157" s="39" t="s">
        <v>444</v>
      </c>
    </row>
    <row r="158" spans="1:16" ht="12.75">
      <c r="A158" t="s">
        <v>49</v>
      </c>
      <c s="34" t="s">
        <v>1239</v>
      </c>
      <c s="34" t="s">
        <v>1240</v>
      </c>
      <c s="35" t="s">
        <v>51</v>
      </c>
      <c s="6" t="s">
        <v>1241</v>
      </c>
      <c s="36" t="s">
        <v>88</v>
      </c>
      <c s="37">
        <v>2</v>
      </c>
      <c s="36">
        <v>0</v>
      </c>
      <c s="36">
        <f>ROUND(G158*H158,6)</f>
      </c>
      <c r="L158" s="38">
        <v>0</v>
      </c>
      <c s="32">
        <f>ROUND(ROUND(L158,2)*ROUND(G158,3),2)</f>
      </c>
      <c s="36" t="s">
        <v>54</v>
      </c>
      <c>
        <f>(M158*21)/100</f>
      </c>
      <c t="s">
        <v>27</v>
      </c>
    </row>
    <row r="159" spans="1:5" ht="12.75">
      <c r="A159" s="35" t="s">
        <v>55</v>
      </c>
      <c r="E159" s="39" t="s">
        <v>51</v>
      </c>
    </row>
    <row r="160" spans="1:5" ht="12.75">
      <c r="A160" s="35" t="s">
        <v>56</v>
      </c>
      <c r="E160" s="40" t="s">
        <v>1242</v>
      </c>
    </row>
    <row r="161" spans="1:5" ht="12.75">
      <c r="A161" t="s">
        <v>57</v>
      </c>
      <c r="E161" s="39" t="s">
        <v>444</v>
      </c>
    </row>
    <row r="162" spans="1:16" ht="12.75">
      <c r="A162" t="s">
        <v>49</v>
      </c>
      <c s="34" t="s">
        <v>1243</v>
      </c>
      <c s="34" t="s">
        <v>1244</v>
      </c>
      <c s="35" t="s">
        <v>51</v>
      </c>
      <c s="6" t="s">
        <v>1245</v>
      </c>
      <c s="36" t="s">
        <v>88</v>
      </c>
      <c s="37">
        <v>8</v>
      </c>
      <c s="36">
        <v>0</v>
      </c>
      <c s="36">
        <f>ROUND(G162*H162,6)</f>
      </c>
      <c r="L162" s="38">
        <v>0</v>
      </c>
      <c s="32">
        <f>ROUND(ROUND(L162,2)*ROUND(G162,3),2)</f>
      </c>
      <c s="36" t="s">
        <v>54</v>
      </c>
      <c>
        <f>(M162*21)/100</f>
      </c>
      <c t="s">
        <v>27</v>
      </c>
    </row>
    <row r="163" spans="1:5" ht="12.75">
      <c r="A163" s="35" t="s">
        <v>55</v>
      </c>
      <c r="E163" s="39" t="s">
        <v>51</v>
      </c>
    </row>
    <row r="164" spans="1:5" ht="12.75">
      <c r="A164" s="35" t="s">
        <v>56</v>
      </c>
      <c r="E164" s="40" t="s">
        <v>1246</v>
      </c>
    </row>
    <row r="165" spans="1:5" ht="12.75">
      <c r="A165" t="s">
        <v>57</v>
      </c>
      <c r="E165" s="39" t="s">
        <v>444</v>
      </c>
    </row>
    <row r="166" spans="1:13" ht="12.75">
      <c r="A166" t="s">
        <v>46</v>
      </c>
      <c r="C166" s="31" t="s">
        <v>896</v>
      </c>
      <c r="E166" s="33" t="s">
        <v>1247</v>
      </c>
      <c r="J166" s="32">
        <f>0</f>
      </c>
      <c s="32">
        <f>0</f>
      </c>
      <c s="32">
        <f>0+L167+L171+L175+L179+L183+L187+L191+L195+L199+L203+L207+L211+L215+L219+L223+L227+L231+L235</f>
      </c>
      <c s="32">
        <f>0+M167+M171+M175+M179+M183+M187+M191+M195+M199+M203+M207+M211+M215+M219+M223+M227+M231+M235</f>
      </c>
    </row>
    <row r="167" spans="1:16" ht="12.75">
      <c r="A167" t="s">
        <v>49</v>
      </c>
      <c s="34" t="s">
        <v>66</v>
      </c>
      <c s="34" t="s">
        <v>1248</v>
      </c>
      <c s="35" t="s">
        <v>51</v>
      </c>
      <c s="6" t="s">
        <v>1249</v>
      </c>
      <c s="36" t="s">
        <v>104</v>
      </c>
      <c s="37">
        <v>707.6</v>
      </c>
      <c s="36">
        <v>0</v>
      </c>
      <c s="36">
        <f>ROUND(G167*H167,6)</f>
      </c>
      <c r="L167" s="38">
        <v>0</v>
      </c>
      <c s="32">
        <f>ROUND(ROUND(L167,2)*ROUND(G167,3),2)</f>
      </c>
      <c s="36" t="s">
        <v>54</v>
      </c>
      <c>
        <f>(M167*21)/100</f>
      </c>
      <c t="s">
        <v>27</v>
      </c>
    </row>
    <row r="168" spans="1:5" ht="12.75">
      <c r="A168" s="35" t="s">
        <v>55</v>
      </c>
      <c r="E168" s="39" t="s">
        <v>51</v>
      </c>
    </row>
    <row r="169" spans="1:5" ht="12.75">
      <c r="A169" s="35" t="s">
        <v>56</v>
      </c>
      <c r="E169" s="40" t="s">
        <v>1250</v>
      </c>
    </row>
    <row r="170" spans="1:5" ht="12.75">
      <c r="A170" t="s">
        <v>57</v>
      </c>
      <c r="E170" s="39" t="s">
        <v>444</v>
      </c>
    </row>
    <row r="171" spans="1:16" ht="25.5">
      <c r="A171" t="s">
        <v>49</v>
      </c>
      <c s="34" t="s">
        <v>69</v>
      </c>
      <c s="34" t="s">
        <v>1251</v>
      </c>
      <c s="35" t="s">
        <v>51</v>
      </c>
      <c s="6" t="s">
        <v>1252</v>
      </c>
      <c s="36" t="s">
        <v>1253</v>
      </c>
      <c s="37">
        <v>5456</v>
      </c>
      <c s="36">
        <v>0</v>
      </c>
      <c s="36">
        <f>ROUND(G171*H171,6)</f>
      </c>
      <c r="L171" s="38">
        <v>0</v>
      </c>
      <c s="32">
        <f>ROUND(ROUND(L171,2)*ROUND(G171,3),2)</f>
      </c>
      <c s="36" t="s">
        <v>54</v>
      </c>
      <c>
        <f>(M171*21)/100</f>
      </c>
      <c t="s">
        <v>27</v>
      </c>
    </row>
    <row r="172" spans="1:5" ht="12.75">
      <c r="A172" s="35" t="s">
        <v>55</v>
      </c>
      <c r="E172" s="39" t="s">
        <v>51</v>
      </c>
    </row>
    <row r="173" spans="1:5" ht="25.5">
      <c r="A173" s="35" t="s">
        <v>56</v>
      </c>
      <c r="E173" s="40" t="s">
        <v>1254</v>
      </c>
    </row>
    <row r="174" spans="1:5" ht="12.75">
      <c r="A174" t="s">
        <v>57</v>
      </c>
      <c r="E174" s="39" t="s">
        <v>444</v>
      </c>
    </row>
    <row r="175" spans="1:16" ht="25.5">
      <c r="A175" t="s">
        <v>49</v>
      </c>
      <c s="34" t="s">
        <v>72</v>
      </c>
      <c s="34" t="s">
        <v>1255</v>
      </c>
      <c s="35" t="s">
        <v>51</v>
      </c>
      <c s="6" t="s">
        <v>1256</v>
      </c>
      <c s="36" t="s">
        <v>1253</v>
      </c>
      <c s="37">
        <v>162</v>
      </c>
      <c s="36">
        <v>0</v>
      </c>
      <c s="36">
        <f>ROUND(G175*H175,6)</f>
      </c>
      <c r="L175" s="38">
        <v>0</v>
      </c>
      <c s="32">
        <f>ROUND(ROUND(L175,2)*ROUND(G175,3),2)</f>
      </c>
      <c s="36" t="s">
        <v>54</v>
      </c>
      <c>
        <f>(M175*21)/100</f>
      </c>
      <c t="s">
        <v>27</v>
      </c>
    </row>
    <row r="176" spans="1:5" ht="12.75">
      <c r="A176" s="35" t="s">
        <v>55</v>
      </c>
      <c r="E176" s="39" t="s">
        <v>51</v>
      </c>
    </row>
    <row r="177" spans="1:5" ht="12.75">
      <c r="A177" s="35" t="s">
        <v>56</v>
      </c>
      <c r="E177" s="40" t="s">
        <v>1257</v>
      </c>
    </row>
    <row r="178" spans="1:5" ht="12.75">
      <c r="A178" t="s">
        <v>57</v>
      </c>
      <c r="E178" s="39" t="s">
        <v>444</v>
      </c>
    </row>
    <row r="179" spans="1:16" ht="25.5">
      <c r="A179" t="s">
        <v>49</v>
      </c>
      <c s="34" t="s">
        <v>76</v>
      </c>
      <c s="34" t="s">
        <v>1258</v>
      </c>
      <c s="35" t="s">
        <v>51</v>
      </c>
      <c s="6" t="s">
        <v>1259</v>
      </c>
      <c s="36" t="s">
        <v>128</v>
      </c>
      <c s="37">
        <v>342</v>
      </c>
      <c s="36">
        <v>0</v>
      </c>
      <c s="36">
        <f>ROUND(G179*H179,6)</f>
      </c>
      <c r="L179" s="38">
        <v>0</v>
      </c>
      <c s="32">
        <f>ROUND(ROUND(L179,2)*ROUND(G179,3),2)</f>
      </c>
      <c s="36" t="s">
        <v>54</v>
      </c>
      <c>
        <f>(M179*21)/100</f>
      </c>
      <c t="s">
        <v>27</v>
      </c>
    </row>
    <row r="180" spans="1:5" ht="12.75">
      <c r="A180" s="35" t="s">
        <v>55</v>
      </c>
      <c r="E180" s="39" t="s">
        <v>51</v>
      </c>
    </row>
    <row r="181" spans="1:5" ht="12.75">
      <c r="A181" s="35" t="s">
        <v>56</v>
      </c>
      <c r="E181" s="40" t="s">
        <v>1260</v>
      </c>
    </row>
    <row r="182" spans="1:5" ht="12.75">
      <c r="A182" t="s">
        <v>57</v>
      </c>
      <c r="E182" s="39" t="s">
        <v>444</v>
      </c>
    </row>
    <row r="183" spans="1:16" ht="25.5">
      <c r="A183" t="s">
        <v>49</v>
      </c>
      <c s="34" t="s">
        <v>81</v>
      </c>
      <c s="34" t="s">
        <v>1261</v>
      </c>
      <c s="35" t="s">
        <v>51</v>
      </c>
      <c s="6" t="s">
        <v>1262</v>
      </c>
      <c s="36" t="s">
        <v>463</v>
      </c>
      <c s="37">
        <v>115.7</v>
      </c>
      <c s="36">
        <v>0</v>
      </c>
      <c s="36">
        <f>ROUND(G183*H183,6)</f>
      </c>
      <c r="L183" s="38">
        <v>0</v>
      </c>
      <c s="32">
        <f>ROUND(ROUND(L183,2)*ROUND(G183,3),2)</f>
      </c>
      <c s="36" t="s">
        <v>54</v>
      </c>
      <c>
        <f>(M183*21)/100</f>
      </c>
      <c t="s">
        <v>27</v>
      </c>
    </row>
    <row r="184" spans="1:5" ht="12.75">
      <c r="A184" s="35" t="s">
        <v>55</v>
      </c>
      <c r="E184" s="39" t="s">
        <v>51</v>
      </c>
    </row>
    <row r="185" spans="1:5" ht="38.25">
      <c r="A185" s="35" t="s">
        <v>56</v>
      </c>
      <c r="E185" s="40" t="s">
        <v>1263</v>
      </c>
    </row>
    <row r="186" spans="1:5" ht="12.75">
      <c r="A186" t="s">
        <v>57</v>
      </c>
      <c r="E186" s="39" t="s">
        <v>444</v>
      </c>
    </row>
    <row r="187" spans="1:16" ht="25.5">
      <c r="A187" t="s">
        <v>49</v>
      </c>
      <c s="34" t="s">
        <v>85</v>
      </c>
      <c s="34" t="s">
        <v>1264</v>
      </c>
      <c s="35" t="s">
        <v>51</v>
      </c>
      <c s="6" t="s">
        <v>1265</v>
      </c>
      <c s="36" t="s">
        <v>128</v>
      </c>
      <c s="37">
        <v>231.3</v>
      </c>
      <c s="36">
        <v>0</v>
      </c>
      <c s="36">
        <f>ROUND(G187*H187,6)</f>
      </c>
      <c r="L187" s="38">
        <v>0</v>
      </c>
      <c s="32">
        <f>ROUND(ROUND(L187,2)*ROUND(G187,3),2)</f>
      </c>
      <c s="36" t="s">
        <v>54</v>
      </c>
      <c>
        <f>(M187*21)/100</f>
      </c>
      <c t="s">
        <v>27</v>
      </c>
    </row>
    <row r="188" spans="1:5" ht="12.75">
      <c r="A188" s="35" t="s">
        <v>55</v>
      </c>
      <c r="E188" s="39" t="s">
        <v>51</v>
      </c>
    </row>
    <row r="189" spans="1:5" ht="12.75">
      <c r="A189" s="35" t="s">
        <v>56</v>
      </c>
      <c r="E189" s="40" t="s">
        <v>1266</v>
      </c>
    </row>
    <row r="190" spans="1:5" ht="12.75">
      <c r="A190" t="s">
        <v>57</v>
      </c>
      <c r="E190" s="39" t="s">
        <v>444</v>
      </c>
    </row>
    <row r="191" spans="1:16" ht="25.5">
      <c r="A191" t="s">
        <v>49</v>
      </c>
      <c s="34" t="s">
        <v>90</v>
      </c>
      <c s="34" t="s">
        <v>1267</v>
      </c>
      <c s="35" t="s">
        <v>51</v>
      </c>
      <c s="6" t="s">
        <v>1268</v>
      </c>
      <c s="36" t="s">
        <v>463</v>
      </c>
      <c s="37">
        <v>252</v>
      </c>
      <c s="36">
        <v>0</v>
      </c>
      <c s="36">
        <f>ROUND(G191*H191,6)</f>
      </c>
      <c r="L191" s="38">
        <v>0</v>
      </c>
      <c s="32">
        <f>ROUND(ROUND(L191,2)*ROUND(G191,3),2)</f>
      </c>
      <c s="36" t="s">
        <v>54</v>
      </c>
      <c>
        <f>(M191*21)/100</f>
      </c>
      <c t="s">
        <v>27</v>
      </c>
    </row>
    <row r="192" spans="1:5" ht="12.75">
      <c r="A192" s="35" t="s">
        <v>55</v>
      </c>
      <c r="E192" s="39" t="s">
        <v>51</v>
      </c>
    </row>
    <row r="193" spans="1:5" ht="38.25">
      <c r="A193" s="35" t="s">
        <v>56</v>
      </c>
      <c r="E193" s="40" t="s">
        <v>1269</v>
      </c>
    </row>
    <row r="194" spans="1:5" ht="12.75">
      <c r="A194" t="s">
        <v>57</v>
      </c>
      <c r="E194" s="39" t="s">
        <v>444</v>
      </c>
    </row>
    <row r="195" spans="1:16" ht="38.25">
      <c r="A195" t="s">
        <v>49</v>
      </c>
      <c s="34" t="s">
        <v>93</v>
      </c>
      <c s="34" t="s">
        <v>1270</v>
      </c>
      <c s="35" t="s">
        <v>51</v>
      </c>
      <c s="6" t="s">
        <v>1271</v>
      </c>
      <c s="36" t="s">
        <v>128</v>
      </c>
      <c s="37">
        <v>149.5</v>
      </c>
      <c s="36">
        <v>0</v>
      </c>
      <c s="36">
        <f>ROUND(G195*H195,6)</f>
      </c>
      <c r="L195" s="38">
        <v>0</v>
      </c>
      <c s="32">
        <f>ROUND(ROUND(L195,2)*ROUND(G195,3),2)</f>
      </c>
      <c s="36" t="s">
        <v>54</v>
      </c>
      <c>
        <f>(M195*21)/100</f>
      </c>
      <c t="s">
        <v>27</v>
      </c>
    </row>
    <row r="196" spans="1:5" ht="12.75">
      <c r="A196" s="35" t="s">
        <v>55</v>
      </c>
      <c r="E196" s="39" t="s">
        <v>51</v>
      </c>
    </row>
    <row r="197" spans="1:5" ht="12.75">
      <c r="A197" s="35" t="s">
        <v>56</v>
      </c>
      <c r="E197" s="40" t="s">
        <v>1272</v>
      </c>
    </row>
    <row r="198" spans="1:5" ht="12.75">
      <c r="A198" t="s">
        <v>57</v>
      </c>
      <c r="E198" s="39" t="s">
        <v>444</v>
      </c>
    </row>
    <row r="199" spans="1:16" ht="38.25">
      <c r="A199" t="s">
        <v>49</v>
      </c>
      <c s="34" t="s">
        <v>97</v>
      </c>
      <c s="34" t="s">
        <v>1273</v>
      </c>
      <c s="35" t="s">
        <v>51</v>
      </c>
      <c s="6" t="s">
        <v>1274</v>
      </c>
      <c s="36" t="s">
        <v>463</v>
      </c>
      <c s="37">
        <v>110.88</v>
      </c>
      <c s="36">
        <v>0</v>
      </c>
      <c s="36">
        <f>ROUND(G199*H199,6)</f>
      </c>
      <c r="L199" s="38">
        <v>0</v>
      </c>
      <c s="32">
        <f>ROUND(ROUND(L199,2)*ROUND(G199,3),2)</f>
      </c>
      <c s="36" t="s">
        <v>54</v>
      </c>
      <c>
        <f>(M199*21)/100</f>
      </c>
      <c t="s">
        <v>27</v>
      </c>
    </row>
    <row r="200" spans="1:5" ht="12.75">
      <c r="A200" s="35" t="s">
        <v>55</v>
      </c>
      <c r="E200" s="39" t="s">
        <v>51</v>
      </c>
    </row>
    <row r="201" spans="1:5" ht="38.25">
      <c r="A201" s="35" t="s">
        <v>56</v>
      </c>
      <c r="E201" s="40" t="s">
        <v>1275</v>
      </c>
    </row>
    <row r="202" spans="1:5" ht="12.75">
      <c r="A202" t="s">
        <v>57</v>
      </c>
      <c r="E202" s="39" t="s">
        <v>444</v>
      </c>
    </row>
    <row r="203" spans="1:16" ht="12.75">
      <c r="A203" t="s">
        <v>49</v>
      </c>
      <c s="34" t="s">
        <v>101</v>
      </c>
      <c s="34" t="s">
        <v>1276</v>
      </c>
      <c s="35" t="s">
        <v>51</v>
      </c>
      <c s="6" t="s">
        <v>1277</v>
      </c>
      <c s="36" t="s">
        <v>88</v>
      </c>
      <c s="37">
        <v>3</v>
      </c>
      <c s="36">
        <v>0</v>
      </c>
      <c s="36">
        <f>ROUND(G203*H203,6)</f>
      </c>
      <c r="L203" s="38">
        <v>0</v>
      </c>
      <c s="32">
        <f>ROUND(ROUND(L203,2)*ROUND(G203,3),2)</f>
      </c>
      <c s="36" t="s">
        <v>54</v>
      </c>
      <c>
        <f>(M203*21)/100</f>
      </c>
      <c t="s">
        <v>27</v>
      </c>
    </row>
    <row r="204" spans="1:5" ht="12.75">
      <c r="A204" s="35" t="s">
        <v>55</v>
      </c>
      <c r="E204" s="39" t="s">
        <v>51</v>
      </c>
    </row>
    <row r="205" spans="1:5" ht="12.75">
      <c r="A205" s="35" t="s">
        <v>56</v>
      </c>
      <c r="E205" s="40" t="s">
        <v>1278</v>
      </c>
    </row>
    <row r="206" spans="1:5" ht="12.75">
      <c r="A206" t="s">
        <v>57</v>
      </c>
      <c r="E206" s="39" t="s">
        <v>444</v>
      </c>
    </row>
    <row r="207" spans="1:16" ht="25.5">
      <c r="A207" t="s">
        <v>49</v>
      </c>
      <c s="34" t="s">
        <v>106</v>
      </c>
      <c s="34" t="s">
        <v>1279</v>
      </c>
      <c s="35" t="s">
        <v>51</v>
      </c>
      <c s="6" t="s">
        <v>1280</v>
      </c>
      <c s="36" t="s">
        <v>463</v>
      </c>
      <c s="37">
        <v>1.68</v>
      </c>
      <c s="36">
        <v>0</v>
      </c>
      <c s="36">
        <f>ROUND(G207*H207,6)</f>
      </c>
      <c r="L207" s="38">
        <v>0</v>
      </c>
      <c s="32">
        <f>ROUND(ROUND(L207,2)*ROUND(G207,3),2)</f>
      </c>
      <c s="36" t="s">
        <v>54</v>
      </c>
      <c>
        <f>(M207*21)/100</f>
      </c>
      <c t="s">
        <v>27</v>
      </c>
    </row>
    <row r="208" spans="1:5" ht="12.75">
      <c r="A208" s="35" t="s">
        <v>55</v>
      </c>
      <c r="E208" s="39" t="s">
        <v>51</v>
      </c>
    </row>
    <row r="209" spans="1:5" ht="12.75">
      <c r="A209" s="35" t="s">
        <v>56</v>
      </c>
      <c r="E209" s="40" t="s">
        <v>1281</v>
      </c>
    </row>
    <row r="210" spans="1:5" ht="12.75">
      <c r="A210" t="s">
        <v>57</v>
      </c>
      <c r="E210" s="39" t="s">
        <v>444</v>
      </c>
    </row>
    <row r="211" spans="1:16" ht="12.75">
      <c r="A211" t="s">
        <v>49</v>
      </c>
      <c s="34" t="s">
        <v>116</v>
      </c>
      <c s="34" t="s">
        <v>1282</v>
      </c>
      <c s="35" t="s">
        <v>51</v>
      </c>
      <c s="6" t="s">
        <v>1283</v>
      </c>
      <c s="36" t="s">
        <v>128</v>
      </c>
      <c s="37">
        <v>2.8</v>
      </c>
      <c s="36">
        <v>0</v>
      </c>
      <c s="36">
        <f>ROUND(G211*H211,6)</f>
      </c>
      <c r="L211" s="38">
        <v>0</v>
      </c>
      <c s="32">
        <f>ROUND(ROUND(L211,2)*ROUND(G211,3),2)</f>
      </c>
      <c s="36" t="s">
        <v>54</v>
      </c>
      <c>
        <f>(M211*21)/100</f>
      </c>
      <c t="s">
        <v>27</v>
      </c>
    </row>
    <row r="212" spans="1:5" ht="12.75">
      <c r="A212" s="35" t="s">
        <v>55</v>
      </c>
      <c r="E212" s="39" t="s">
        <v>51</v>
      </c>
    </row>
    <row r="213" spans="1:5" ht="12.75">
      <c r="A213" s="35" t="s">
        <v>56</v>
      </c>
      <c r="E213" s="40" t="s">
        <v>1284</v>
      </c>
    </row>
    <row r="214" spans="1:5" ht="12.75">
      <c r="A214" t="s">
        <v>57</v>
      </c>
      <c r="E214" s="39" t="s">
        <v>444</v>
      </c>
    </row>
    <row r="215" spans="1:16" ht="12.75">
      <c r="A215" t="s">
        <v>49</v>
      </c>
      <c s="34" t="s">
        <v>120</v>
      </c>
      <c s="34" t="s">
        <v>1285</v>
      </c>
      <c s="35" t="s">
        <v>51</v>
      </c>
      <c s="6" t="s">
        <v>1286</v>
      </c>
      <c s="36" t="s">
        <v>128</v>
      </c>
      <c s="37">
        <v>2.8</v>
      </c>
      <c s="36">
        <v>0</v>
      </c>
      <c s="36">
        <f>ROUND(G215*H215,6)</f>
      </c>
      <c r="L215" s="38">
        <v>0</v>
      </c>
      <c s="32">
        <f>ROUND(ROUND(L215,2)*ROUND(G215,3),2)</f>
      </c>
      <c s="36" t="s">
        <v>54</v>
      </c>
      <c>
        <f>(M215*21)/100</f>
      </c>
      <c t="s">
        <v>27</v>
      </c>
    </row>
    <row r="216" spans="1:5" ht="12.75">
      <c r="A216" s="35" t="s">
        <v>55</v>
      </c>
      <c r="E216" s="39" t="s">
        <v>51</v>
      </c>
    </row>
    <row r="217" spans="1:5" ht="25.5">
      <c r="A217" s="35" t="s">
        <v>56</v>
      </c>
      <c r="E217" s="40" t="s">
        <v>1287</v>
      </c>
    </row>
    <row r="218" spans="1:5" ht="12.75">
      <c r="A218" t="s">
        <v>57</v>
      </c>
      <c r="E218" s="39" t="s">
        <v>444</v>
      </c>
    </row>
    <row r="219" spans="1:16" ht="12.75">
      <c r="A219" t="s">
        <v>49</v>
      </c>
      <c s="34" t="s">
        <v>134</v>
      </c>
      <c s="34" t="s">
        <v>1288</v>
      </c>
      <c s="35" t="s">
        <v>51</v>
      </c>
      <c s="6" t="s">
        <v>1289</v>
      </c>
      <c s="36" t="s">
        <v>79</v>
      </c>
      <c s="37">
        <v>354.9</v>
      </c>
      <c s="36">
        <v>0</v>
      </c>
      <c s="36">
        <f>ROUND(G219*H219,6)</f>
      </c>
      <c r="L219" s="38">
        <v>0</v>
      </c>
      <c s="32">
        <f>ROUND(ROUND(L219,2)*ROUND(G219,3),2)</f>
      </c>
      <c s="36" t="s">
        <v>54</v>
      </c>
      <c>
        <f>(M219*21)/100</f>
      </c>
      <c t="s">
        <v>27</v>
      </c>
    </row>
    <row r="220" spans="1:5" ht="12.75">
      <c r="A220" s="35" t="s">
        <v>55</v>
      </c>
      <c r="E220" s="39" t="s">
        <v>51</v>
      </c>
    </row>
    <row r="221" spans="1:5" ht="12.75">
      <c r="A221" s="35" t="s">
        <v>56</v>
      </c>
      <c r="E221" s="40" t="s">
        <v>1290</v>
      </c>
    </row>
    <row r="222" spans="1:5" ht="12.75">
      <c r="A222" t="s">
        <v>57</v>
      </c>
      <c r="E222" s="39" t="s">
        <v>444</v>
      </c>
    </row>
    <row r="223" spans="1:16" ht="12.75">
      <c r="A223" t="s">
        <v>49</v>
      </c>
      <c s="34" t="s">
        <v>1291</v>
      </c>
      <c s="34" t="s">
        <v>1292</v>
      </c>
      <c s="35" t="s">
        <v>51</v>
      </c>
      <c s="6" t="s">
        <v>1293</v>
      </c>
      <c s="36" t="s">
        <v>88</v>
      </c>
      <c s="37">
        <v>4</v>
      </c>
      <c s="36">
        <v>0</v>
      </c>
      <c s="36">
        <f>ROUND(G223*H223,6)</f>
      </c>
      <c r="L223" s="38">
        <v>0</v>
      </c>
      <c s="32">
        <f>ROUND(ROUND(L223,2)*ROUND(G223,3),2)</f>
      </c>
      <c s="36" t="s">
        <v>54</v>
      </c>
      <c>
        <f>(M223*21)/100</f>
      </c>
      <c t="s">
        <v>27</v>
      </c>
    </row>
    <row r="224" spans="1:5" ht="12.75">
      <c r="A224" s="35" t="s">
        <v>55</v>
      </c>
      <c r="E224" s="39" t="s">
        <v>51</v>
      </c>
    </row>
    <row r="225" spans="1:5" ht="12.75">
      <c r="A225" s="35" t="s">
        <v>56</v>
      </c>
      <c r="E225" s="40" t="s">
        <v>1294</v>
      </c>
    </row>
    <row r="226" spans="1:5" ht="12.75">
      <c r="A226" t="s">
        <v>57</v>
      </c>
      <c r="E226" s="39" t="s">
        <v>444</v>
      </c>
    </row>
    <row r="227" spans="1:16" ht="25.5">
      <c r="A227" t="s">
        <v>49</v>
      </c>
      <c s="34" t="s">
        <v>1295</v>
      </c>
      <c s="34" t="s">
        <v>1296</v>
      </c>
      <c s="35" t="s">
        <v>51</v>
      </c>
      <c s="6" t="s">
        <v>1297</v>
      </c>
      <c s="36" t="s">
        <v>463</v>
      </c>
      <c s="37">
        <v>1.736</v>
      </c>
      <c s="36">
        <v>0</v>
      </c>
      <c s="36">
        <f>ROUND(G227*H227,6)</f>
      </c>
      <c r="L227" s="38">
        <v>0</v>
      </c>
      <c s="32">
        <f>ROUND(ROUND(L227,2)*ROUND(G227,3),2)</f>
      </c>
      <c s="36" t="s">
        <v>54</v>
      </c>
      <c>
        <f>(M227*21)/100</f>
      </c>
      <c t="s">
        <v>27</v>
      </c>
    </row>
    <row r="228" spans="1:5" ht="12.75">
      <c r="A228" s="35" t="s">
        <v>55</v>
      </c>
      <c r="E228" s="39" t="s">
        <v>51</v>
      </c>
    </row>
    <row r="229" spans="1:5" ht="38.25">
      <c r="A229" s="35" t="s">
        <v>56</v>
      </c>
      <c r="E229" s="40" t="s">
        <v>1298</v>
      </c>
    </row>
    <row r="230" spans="1:5" ht="12.75">
      <c r="A230" t="s">
        <v>57</v>
      </c>
      <c r="E230" s="39" t="s">
        <v>444</v>
      </c>
    </row>
    <row r="231" spans="1:16" ht="25.5">
      <c r="A231" t="s">
        <v>49</v>
      </c>
      <c s="34" t="s">
        <v>1299</v>
      </c>
      <c s="34" t="s">
        <v>1300</v>
      </c>
      <c s="35" t="s">
        <v>47</v>
      </c>
      <c s="6" t="s">
        <v>1301</v>
      </c>
      <c s="36" t="s">
        <v>463</v>
      </c>
      <c s="37">
        <v>1</v>
      </c>
      <c s="36">
        <v>0</v>
      </c>
      <c s="36">
        <f>ROUND(G231*H231,6)</f>
      </c>
      <c r="L231" s="38">
        <v>0</v>
      </c>
      <c s="32">
        <f>ROUND(ROUND(L231,2)*ROUND(G231,3),2)</f>
      </c>
      <c s="36" t="s">
        <v>54</v>
      </c>
      <c>
        <f>(M231*21)/100</f>
      </c>
      <c t="s">
        <v>27</v>
      </c>
    </row>
    <row r="232" spans="1:5" ht="12.75">
      <c r="A232" s="35" t="s">
        <v>55</v>
      </c>
      <c r="E232" s="39" t="s">
        <v>51</v>
      </c>
    </row>
    <row r="233" spans="1:5" ht="12.75">
      <c r="A233" s="35" t="s">
        <v>56</v>
      </c>
      <c r="E233" s="40" t="s">
        <v>1302</v>
      </c>
    </row>
    <row r="234" spans="1:5" ht="12.75">
      <c r="A234" t="s">
        <v>57</v>
      </c>
      <c r="E234" s="39" t="s">
        <v>444</v>
      </c>
    </row>
    <row r="235" spans="1:16" ht="25.5">
      <c r="A235" t="s">
        <v>49</v>
      </c>
      <c s="34" t="s">
        <v>1303</v>
      </c>
      <c s="34" t="s">
        <v>1300</v>
      </c>
      <c s="35" t="s">
        <v>27</v>
      </c>
      <c s="6" t="s">
        <v>1301</v>
      </c>
      <c s="36" t="s">
        <v>463</v>
      </c>
      <c s="37">
        <v>6.325</v>
      </c>
      <c s="36">
        <v>0</v>
      </c>
      <c s="36">
        <f>ROUND(G235*H235,6)</f>
      </c>
      <c r="L235" s="38">
        <v>0</v>
      </c>
      <c s="32">
        <f>ROUND(ROUND(L235,2)*ROUND(G235,3),2)</f>
      </c>
      <c s="36" t="s">
        <v>54</v>
      </c>
      <c>
        <f>(M235*21)/100</f>
      </c>
      <c t="s">
        <v>27</v>
      </c>
    </row>
    <row r="236" spans="1:5" ht="12.75">
      <c r="A236" s="35" t="s">
        <v>55</v>
      </c>
      <c r="E236" s="39" t="s">
        <v>51</v>
      </c>
    </row>
    <row r="237" spans="1:5" ht="25.5">
      <c r="A237" s="35" t="s">
        <v>56</v>
      </c>
      <c r="E237" s="40" t="s">
        <v>1304</v>
      </c>
    </row>
    <row r="238" spans="1:5" ht="12.75">
      <c r="A238" t="s">
        <v>57</v>
      </c>
      <c r="E238"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1305</v>
      </c>
      <c s="41">
        <f>Rekapitulace!C24</f>
      </c>
      <c s="20" t="s">
        <v>0</v>
      </c>
      <c t="s">
        <v>23</v>
      </c>
      <c t="s">
        <v>27</v>
      </c>
    </row>
    <row r="4" spans="1:16" ht="32" customHeight="1">
      <c r="A4" s="24" t="s">
        <v>20</v>
      </c>
      <c s="25" t="s">
        <v>28</v>
      </c>
      <c s="27" t="s">
        <v>1305</v>
      </c>
      <c r="E4" s="26" t="s">
        <v>1306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1309</v>
      </c>
      <c r="E8" s="30" t="s">
        <v>1308</v>
      </c>
      <c r="J8" s="29">
        <f>0+J9+J18+J63+J72+J77+J90+J111+J116</f>
      </c>
      <c s="29">
        <f>0+K9+K18+K63+K72+K77+K90+K111+K116</f>
      </c>
      <c s="29">
        <f>0+L9+L18+L63+L72+L77+L90+L111+L116</f>
      </c>
      <c s="29">
        <f>0+M9+M18+M63+M72+M77+M90+M111+M116</f>
      </c>
    </row>
    <row r="9" spans="1:13" ht="12.75">
      <c r="A9" t="s">
        <v>46</v>
      </c>
      <c r="C9" s="31" t="s">
        <v>1121</v>
      </c>
      <c r="E9" s="33" t="s">
        <v>1122</v>
      </c>
      <c r="J9" s="32">
        <f>0</f>
      </c>
      <c s="32">
        <f>0</f>
      </c>
      <c s="32">
        <f>0+L10+L14</f>
      </c>
      <c s="32">
        <f>0+M10+M14</f>
      </c>
    </row>
    <row r="10" spans="1:16" ht="25.5">
      <c r="A10" t="s">
        <v>49</v>
      </c>
      <c s="34" t="s">
        <v>47</v>
      </c>
      <c s="34" t="s">
        <v>50</v>
      </c>
      <c s="35" t="s">
        <v>51</v>
      </c>
      <c s="6" t="s">
        <v>1310</v>
      </c>
      <c s="36" t="s">
        <v>53</v>
      </c>
      <c s="37">
        <v>3749.1</v>
      </c>
      <c s="36">
        <v>0</v>
      </c>
      <c s="36">
        <f>ROUND(G10*H10,6)</f>
      </c>
      <c r="L10" s="38">
        <v>0</v>
      </c>
      <c s="32">
        <f>ROUND(ROUND(L10,2)*ROUND(G10,3),2)</f>
      </c>
      <c s="36" t="s">
        <v>54</v>
      </c>
      <c>
        <f>(M10*21)/100</f>
      </c>
      <c t="s">
        <v>27</v>
      </c>
    </row>
    <row r="11" spans="1:5" ht="12.75">
      <c r="A11" s="35" t="s">
        <v>55</v>
      </c>
      <c r="E11" s="39" t="s">
        <v>51</v>
      </c>
    </row>
    <row r="12" spans="1:5" ht="12.75">
      <c r="A12" s="35" t="s">
        <v>56</v>
      </c>
      <c r="E12" s="40" t="s">
        <v>1311</v>
      </c>
    </row>
    <row r="13" spans="1:5" ht="12.75">
      <c r="A13" t="s">
        <v>57</v>
      </c>
      <c r="E13" s="39" t="s">
        <v>444</v>
      </c>
    </row>
    <row r="14" spans="1:16" ht="25.5">
      <c r="A14" t="s">
        <v>49</v>
      </c>
      <c s="34" t="s">
        <v>26</v>
      </c>
      <c s="34" t="s">
        <v>61</v>
      </c>
      <c s="35" t="s">
        <v>51</v>
      </c>
      <c s="6" t="s">
        <v>62</v>
      </c>
      <c s="36" t="s">
        <v>53</v>
      </c>
      <c s="37">
        <v>3.5</v>
      </c>
      <c s="36">
        <v>0</v>
      </c>
      <c s="36">
        <f>ROUND(G14*H14,6)</f>
      </c>
      <c r="L14" s="38">
        <v>0</v>
      </c>
      <c s="32">
        <f>ROUND(ROUND(L14,2)*ROUND(G14,3),2)</f>
      </c>
      <c s="36" t="s">
        <v>54</v>
      </c>
      <c>
        <f>(M14*21)/100</f>
      </c>
      <c t="s">
        <v>27</v>
      </c>
    </row>
    <row r="15" spans="1:5" ht="12.75">
      <c r="A15" s="35" t="s">
        <v>55</v>
      </c>
      <c r="E15" s="39" t="s">
        <v>51</v>
      </c>
    </row>
    <row r="16" spans="1:5" ht="12.75">
      <c r="A16" s="35" t="s">
        <v>56</v>
      </c>
      <c r="E16" s="40" t="s">
        <v>1312</v>
      </c>
    </row>
    <row r="17" spans="1:5" ht="12.75">
      <c r="A17" t="s">
        <v>57</v>
      </c>
      <c r="E17" s="39" t="s">
        <v>444</v>
      </c>
    </row>
    <row r="18" spans="1:13" ht="12.75">
      <c r="A18" t="s">
        <v>46</v>
      </c>
      <c r="C18" s="31" t="s">
        <v>85</v>
      </c>
      <c r="E18" s="33" t="s">
        <v>435</v>
      </c>
      <c r="J18" s="32">
        <f>0</f>
      </c>
      <c s="32">
        <f>0</f>
      </c>
      <c s="32">
        <f>0+L19+L23+L27+L31+L35+L39+L43+L47+L51+L55+L59</f>
      </c>
      <c s="32">
        <f>0+M19+M23+M27+M31+M35+M39+M43+M47+M51+M55+M59</f>
      </c>
    </row>
    <row r="19" spans="1:16" ht="12.75">
      <c r="A19" t="s">
        <v>49</v>
      </c>
      <c s="34" t="s">
        <v>63</v>
      </c>
      <c s="34" t="s">
        <v>1313</v>
      </c>
      <c s="35" t="s">
        <v>51</v>
      </c>
      <c s="6" t="s">
        <v>1314</v>
      </c>
      <c s="36" t="s">
        <v>104</v>
      </c>
      <c s="37">
        <v>1607.8</v>
      </c>
      <c s="36">
        <v>0</v>
      </c>
      <c s="36">
        <f>ROUND(G19*H19,6)</f>
      </c>
      <c r="L19" s="38">
        <v>0</v>
      </c>
      <c s="32">
        <f>ROUND(ROUND(L19,2)*ROUND(G19,3),2)</f>
      </c>
      <c s="36" t="s">
        <v>54</v>
      </c>
      <c>
        <f>(M19*21)/100</f>
      </c>
      <c t="s">
        <v>27</v>
      </c>
    </row>
    <row r="20" spans="1:5" ht="12.75">
      <c r="A20" s="35" t="s">
        <v>55</v>
      </c>
      <c r="E20" s="39" t="s">
        <v>51</v>
      </c>
    </row>
    <row r="21" spans="1:5" ht="25.5">
      <c r="A21" s="35" t="s">
        <v>56</v>
      </c>
      <c r="E21" s="40" t="s">
        <v>1315</v>
      </c>
    </row>
    <row r="22" spans="1:5" ht="12.75">
      <c r="A22" t="s">
        <v>57</v>
      </c>
      <c r="E22" s="39" t="s">
        <v>444</v>
      </c>
    </row>
    <row r="23" spans="1:16" ht="12.75">
      <c r="A23" t="s">
        <v>49</v>
      </c>
      <c s="34" t="s">
        <v>66</v>
      </c>
      <c s="34" t="s">
        <v>1316</v>
      </c>
      <c s="35" t="s">
        <v>51</v>
      </c>
      <c s="6" t="s">
        <v>1317</v>
      </c>
      <c s="36" t="s">
        <v>104</v>
      </c>
      <c s="37">
        <v>306.33</v>
      </c>
      <c s="36">
        <v>0</v>
      </c>
      <c s="36">
        <f>ROUND(G23*H23,6)</f>
      </c>
      <c r="L23" s="38">
        <v>0</v>
      </c>
      <c s="32">
        <f>ROUND(ROUND(L23,2)*ROUND(G23,3),2)</f>
      </c>
      <c s="36" t="s">
        <v>54</v>
      </c>
      <c>
        <f>(M23*21)/100</f>
      </c>
      <c t="s">
        <v>27</v>
      </c>
    </row>
    <row r="24" spans="1:5" ht="12.75">
      <c r="A24" s="35" t="s">
        <v>55</v>
      </c>
      <c r="E24" s="39" t="s">
        <v>51</v>
      </c>
    </row>
    <row r="25" spans="1:5" ht="25.5">
      <c r="A25" s="35" t="s">
        <v>56</v>
      </c>
      <c r="E25" s="40" t="s">
        <v>1318</v>
      </c>
    </row>
    <row r="26" spans="1:5" ht="12.75">
      <c r="A26" t="s">
        <v>57</v>
      </c>
      <c r="E26" s="39" t="s">
        <v>444</v>
      </c>
    </row>
    <row r="27" spans="1:16" ht="12.75">
      <c r="A27" t="s">
        <v>49</v>
      </c>
      <c s="34" t="s">
        <v>69</v>
      </c>
      <c s="34" t="s">
        <v>1319</v>
      </c>
      <c s="35" t="s">
        <v>51</v>
      </c>
      <c s="6" t="s">
        <v>1320</v>
      </c>
      <c s="36" t="s">
        <v>104</v>
      </c>
      <c s="37">
        <v>14.8</v>
      </c>
      <c s="36">
        <v>0</v>
      </c>
      <c s="36">
        <f>ROUND(G27*H27,6)</f>
      </c>
      <c r="L27" s="38">
        <v>0</v>
      </c>
      <c s="32">
        <f>ROUND(ROUND(L27,2)*ROUND(G27,3),2)</f>
      </c>
      <c s="36" t="s">
        <v>54</v>
      </c>
      <c>
        <f>(M27*21)/100</f>
      </c>
      <c t="s">
        <v>27</v>
      </c>
    </row>
    <row r="28" spans="1:5" ht="12.75">
      <c r="A28" s="35" t="s">
        <v>55</v>
      </c>
      <c r="E28" s="39" t="s">
        <v>51</v>
      </c>
    </row>
    <row r="29" spans="1:5" ht="12.75">
      <c r="A29" s="35" t="s">
        <v>56</v>
      </c>
      <c r="E29" s="40" t="s">
        <v>1321</v>
      </c>
    </row>
    <row r="30" spans="1:5" ht="12.75">
      <c r="A30" t="s">
        <v>57</v>
      </c>
      <c r="E30" s="39" t="s">
        <v>444</v>
      </c>
    </row>
    <row r="31" spans="1:16" ht="12.75">
      <c r="A31" t="s">
        <v>49</v>
      </c>
      <c s="34" t="s">
        <v>72</v>
      </c>
      <c s="34" t="s">
        <v>1322</v>
      </c>
      <c s="35" t="s">
        <v>51</v>
      </c>
      <c s="6" t="s">
        <v>1323</v>
      </c>
      <c s="36" t="s">
        <v>104</v>
      </c>
      <c s="37">
        <v>6.3</v>
      </c>
      <c s="36">
        <v>0</v>
      </c>
      <c s="36">
        <f>ROUND(G31*H31,6)</f>
      </c>
      <c r="L31" s="38">
        <v>0</v>
      </c>
      <c s="32">
        <f>ROUND(ROUND(L31,2)*ROUND(G31,3),2)</f>
      </c>
      <c s="36" t="s">
        <v>54</v>
      </c>
      <c>
        <f>(M31*21)/100</f>
      </c>
      <c t="s">
        <v>27</v>
      </c>
    </row>
    <row r="32" spans="1:5" ht="12.75">
      <c r="A32" s="35" t="s">
        <v>55</v>
      </c>
      <c r="E32" s="39" t="s">
        <v>51</v>
      </c>
    </row>
    <row r="33" spans="1:5" ht="12.75">
      <c r="A33" s="35" t="s">
        <v>56</v>
      </c>
      <c r="E33" s="40" t="s">
        <v>1324</v>
      </c>
    </row>
    <row r="34" spans="1:5" ht="12.75">
      <c r="A34" t="s">
        <v>57</v>
      </c>
      <c r="E34" s="39" t="s">
        <v>444</v>
      </c>
    </row>
    <row r="35" spans="1:16" ht="12.75">
      <c r="A35" t="s">
        <v>49</v>
      </c>
      <c s="34" t="s">
        <v>76</v>
      </c>
      <c s="34" t="s">
        <v>1325</v>
      </c>
      <c s="35" t="s">
        <v>51</v>
      </c>
      <c s="6" t="s">
        <v>1326</v>
      </c>
      <c s="36" t="s">
        <v>104</v>
      </c>
      <c s="37">
        <v>137.3</v>
      </c>
      <c s="36">
        <v>0</v>
      </c>
      <c s="36">
        <f>ROUND(G35*H35,6)</f>
      </c>
      <c r="L35" s="38">
        <v>0</v>
      </c>
      <c s="32">
        <f>ROUND(ROUND(L35,2)*ROUND(G35,3),2)</f>
      </c>
      <c s="36" t="s">
        <v>54</v>
      </c>
      <c>
        <f>(M35*21)/100</f>
      </c>
      <c t="s">
        <v>27</v>
      </c>
    </row>
    <row r="36" spans="1:5" ht="12.75">
      <c r="A36" s="35" t="s">
        <v>55</v>
      </c>
      <c r="E36" s="39" t="s">
        <v>51</v>
      </c>
    </row>
    <row r="37" spans="1:5" ht="12.75">
      <c r="A37" s="35" t="s">
        <v>56</v>
      </c>
      <c r="E37" s="40" t="s">
        <v>1327</v>
      </c>
    </row>
    <row r="38" spans="1:5" ht="12.75">
      <c r="A38" t="s">
        <v>57</v>
      </c>
      <c r="E38" s="39" t="s">
        <v>444</v>
      </c>
    </row>
    <row r="39" spans="1:16" ht="12.75">
      <c r="A39" t="s">
        <v>49</v>
      </c>
      <c s="34" t="s">
        <v>81</v>
      </c>
      <c s="34" t="s">
        <v>1328</v>
      </c>
      <c s="35" t="s">
        <v>51</v>
      </c>
      <c s="6" t="s">
        <v>1329</v>
      </c>
      <c s="36" t="s">
        <v>104</v>
      </c>
      <c s="37">
        <v>58.9</v>
      </c>
      <c s="36">
        <v>0</v>
      </c>
      <c s="36">
        <f>ROUND(G39*H39,6)</f>
      </c>
      <c r="L39" s="38">
        <v>0</v>
      </c>
      <c s="32">
        <f>ROUND(ROUND(L39,2)*ROUND(G39,3),2)</f>
      </c>
      <c s="36" t="s">
        <v>54</v>
      </c>
      <c>
        <f>(M39*21)/100</f>
      </c>
      <c t="s">
        <v>27</v>
      </c>
    </row>
    <row r="40" spans="1:5" ht="12.75">
      <c r="A40" s="35" t="s">
        <v>55</v>
      </c>
      <c r="E40" s="39" t="s">
        <v>51</v>
      </c>
    </row>
    <row r="41" spans="1:5" ht="12.75">
      <c r="A41" s="35" t="s">
        <v>56</v>
      </c>
      <c r="E41" s="40" t="s">
        <v>1330</v>
      </c>
    </row>
    <row r="42" spans="1:5" ht="12.75">
      <c r="A42" t="s">
        <v>57</v>
      </c>
      <c r="E42" s="39" t="s">
        <v>444</v>
      </c>
    </row>
    <row r="43" spans="1:16" ht="12.75">
      <c r="A43" t="s">
        <v>49</v>
      </c>
      <c s="34" t="s">
        <v>85</v>
      </c>
      <c s="34" t="s">
        <v>1331</v>
      </c>
      <c s="35" t="s">
        <v>51</v>
      </c>
      <c s="6" t="s">
        <v>1332</v>
      </c>
      <c s="36" t="s">
        <v>104</v>
      </c>
      <c s="37">
        <v>144.5</v>
      </c>
      <c s="36">
        <v>0</v>
      </c>
      <c s="36">
        <f>ROUND(G43*H43,6)</f>
      </c>
      <c r="L43" s="38">
        <v>0</v>
      </c>
      <c s="32">
        <f>ROUND(ROUND(L43,2)*ROUND(G43,3),2)</f>
      </c>
      <c s="36" t="s">
        <v>54</v>
      </c>
      <c>
        <f>(M43*21)/100</f>
      </c>
      <c t="s">
        <v>27</v>
      </c>
    </row>
    <row r="44" spans="1:5" ht="12.75">
      <c r="A44" s="35" t="s">
        <v>55</v>
      </c>
      <c r="E44" s="39" t="s">
        <v>51</v>
      </c>
    </row>
    <row r="45" spans="1:5" ht="12.75">
      <c r="A45" s="35" t="s">
        <v>56</v>
      </c>
      <c r="E45" s="40" t="s">
        <v>1333</v>
      </c>
    </row>
    <row r="46" spans="1:5" ht="12.75">
      <c r="A46" t="s">
        <v>57</v>
      </c>
      <c r="E46" s="39" t="s">
        <v>444</v>
      </c>
    </row>
    <row r="47" spans="1:16" ht="12.75">
      <c r="A47" t="s">
        <v>49</v>
      </c>
      <c s="34" t="s">
        <v>90</v>
      </c>
      <c s="34" t="s">
        <v>445</v>
      </c>
      <c s="35" t="s">
        <v>51</v>
      </c>
      <c s="6" t="s">
        <v>446</v>
      </c>
      <c s="36" t="s">
        <v>104</v>
      </c>
      <c s="37">
        <v>124.1</v>
      </c>
      <c s="36">
        <v>0</v>
      </c>
      <c s="36">
        <f>ROUND(G47*H47,6)</f>
      </c>
      <c r="L47" s="38">
        <v>0</v>
      </c>
      <c s="32">
        <f>ROUND(ROUND(L47,2)*ROUND(G47,3),2)</f>
      </c>
      <c s="36" t="s">
        <v>54</v>
      </c>
      <c>
        <f>(M47*21)/100</f>
      </c>
      <c t="s">
        <v>27</v>
      </c>
    </row>
    <row r="48" spans="1:5" ht="12.75">
      <c r="A48" s="35" t="s">
        <v>55</v>
      </c>
      <c r="E48" s="39" t="s">
        <v>51</v>
      </c>
    </row>
    <row r="49" spans="1:5" ht="12.75">
      <c r="A49" s="35" t="s">
        <v>56</v>
      </c>
      <c r="E49" s="40" t="s">
        <v>1334</v>
      </c>
    </row>
    <row r="50" spans="1:5" ht="12.75">
      <c r="A50" t="s">
        <v>57</v>
      </c>
      <c r="E50" s="39" t="s">
        <v>444</v>
      </c>
    </row>
    <row r="51" spans="1:16" ht="12.75">
      <c r="A51" t="s">
        <v>49</v>
      </c>
      <c s="34" t="s">
        <v>93</v>
      </c>
      <c s="34" t="s">
        <v>1335</v>
      </c>
      <c s="35" t="s">
        <v>51</v>
      </c>
      <c s="6" t="s">
        <v>1336</v>
      </c>
      <c s="36" t="s">
        <v>79</v>
      </c>
      <c s="37">
        <v>2178.1</v>
      </c>
      <c s="36">
        <v>0</v>
      </c>
      <c s="36">
        <f>ROUND(G51*H51,6)</f>
      </c>
      <c r="L51" s="38">
        <v>0</v>
      </c>
      <c s="32">
        <f>ROUND(ROUND(L51,2)*ROUND(G51,3),2)</f>
      </c>
      <c s="36" t="s">
        <v>54</v>
      </c>
      <c>
        <f>(M51*21)/100</f>
      </c>
      <c t="s">
        <v>27</v>
      </c>
    </row>
    <row r="52" spans="1:5" ht="12.75">
      <c r="A52" s="35" t="s">
        <v>55</v>
      </c>
      <c r="E52" s="39" t="s">
        <v>51</v>
      </c>
    </row>
    <row r="53" spans="1:5" ht="12.75">
      <c r="A53" s="35" t="s">
        <v>56</v>
      </c>
      <c r="E53" s="40" t="s">
        <v>1337</v>
      </c>
    </row>
    <row r="54" spans="1:5" ht="12.75">
      <c r="A54" t="s">
        <v>57</v>
      </c>
      <c r="E54" s="39" t="s">
        <v>444</v>
      </c>
    </row>
    <row r="55" spans="1:16" ht="12.75">
      <c r="A55" t="s">
        <v>49</v>
      </c>
      <c s="34" t="s">
        <v>157</v>
      </c>
      <c s="34" t="s">
        <v>1338</v>
      </c>
      <c s="35" t="s">
        <v>51</v>
      </c>
      <c s="6" t="s">
        <v>1339</v>
      </c>
      <c s="36" t="s">
        <v>104</v>
      </c>
      <c s="37">
        <v>54.3</v>
      </c>
      <c s="36">
        <v>0</v>
      </c>
      <c s="36">
        <f>ROUND(G55*H55,6)</f>
      </c>
      <c r="L55" s="38">
        <v>0</v>
      </c>
      <c s="32">
        <f>ROUND(ROUND(L55,2)*ROUND(G55,3),2)</f>
      </c>
      <c s="36" t="s">
        <v>54</v>
      </c>
      <c>
        <f>(M55*21)/100</f>
      </c>
      <c t="s">
        <v>27</v>
      </c>
    </row>
    <row r="56" spans="1:5" ht="12.75">
      <c r="A56" s="35" t="s">
        <v>55</v>
      </c>
      <c r="E56" s="39" t="s">
        <v>51</v>
      </c>
    </row>
    <row r="57" spans="1:5" ht="12.75">
      <c r="A57" s="35" t="s">
        <v>56</v>
      </c>
      <c r="E57" s="40" t="s">
        <v>1340</v>
      </c>
    </row>
    <row r="58" spans="1:5" ht="12.75">
      <c r="A58" t="s">
        <v>57</v>
      </c>
      <c r="E58" s="39" t="s">
        <v>444</v>
      </c>
    </row>
    <row r="59" spans="1:16" ht="12.75">
      <c r="A59" t="s">
        <v>49</v>
      </c>
      <c s="34" t="s">
        <v>1341</v>
      </c>
      <c s="34" t="s">
        <v>1342</v>
      </c>
      <c s="35" t="s">
        <v>51</v>
      </c>
      <c s="6" t="s">
        <v>1343</v>
      </c>
      <c s="36" t="s">
        <v>104</v>
      </c>
      <c s="37">
        <v>20.4</v>
      </c>
      <c s="36">
        <v>0</v>
      </c>
      <c s="36">
        <f>ROUND(G59*H59,6)</f>
      </c>
      <c r="L59" s="38">
        <v>0</v>
      </c>
      <c s="32">
        <f>ROUND(ROUND(L59,2)*ROUND(G59,3),2)</f>
      </c>
      <c s="36" t="s">
        <v>54</v>
      </c>
      <c>
        <f>(M59*21)/100</f>
      </c>
      <c t="s">
        <v>27</v>
      </c>
    </row>
    <row r="60" spans="1:5" ht="12.75">
      <c r="A60" s="35" t="s">
        <v>55</v>
      </c>
      <c r="E60" s="39" t="s">
        <v>51</v>
      </c>
    </row>
    <row r="61" spans="1:5" ht="12.75">
      <c r="A61" s="35" t="s">
        <v>56</v>
      </c>
      <c r="E61" s="40" t="s">
        <v>1344</v>
      </c>
    </row>
    <row r="62" spans="1:5" ht="12.75">
      <c r="A62" t="s">
        <v>57</v>
      </c>
      <c r="E62" s="39" t="s">
        <v>444</v>
      </c>
    </row>
    <row r="63" spans="1:13" ht="12.75">
      <c r="A63" t="s">
        <v>46</v>
      </c>
      <c r="C63" s="31" t="s">
        <v>125</v>
      </c>
      <c r="E63" s="33" t="s">
        <v>1345</v>
      </c>
      <c r="J63" s="32">
        <f>0</f>
      </c>
      <c s="32">
        <f>0</f>
      </c>
      <c s="32">
        <f>0+L64+L68</f>
      </c>
      <c s="32">
        <f>0+M64+M68</f>
      </c>
    </row>
    <row r="64" spans="1:16" ht="12.75">
      <c r="A64" t="s">
        <v>49</v>
      </c>
      <c s="34" t="s">
        <v>106</v>
      </c>
      <c s="34" t="s">
        <v>1346</v>
      </c>
      <c s="35" t="s">
        <v>51</v>
      </c>
      <c s="6" t="s">
        <v>1347</v>
      </c>
      <c s="36" t="s">
        <v>128</v>
      </c>
      <c s="37">
        <v>448.6</v>
      </c>
      <c s="36">
        <v>0</v>
      </c>
      <c s="36">
        <f>ROUND(G64*H64,6)</f>
      </c>
      <c r="L64" s="38">
        <v>0</v>
      </c>
      <c s="32">
        <f>ROUND(ROUND(L64,2)*ROUND(G64,3),2)</f>
      </c>
      <c s="36" t="s">
        <v>54</v>
      </c>
      <c>
        <f>(M64*21)/100</f>
      </c>
      <c t="s">
        <v>27</v>
      </c>
    </row>
    <row r="65" spans="1:5" ht="12.75">
      <c r="A65" s="35" t="s">
        <v>55</v>
      </c>
      <c r="E65" s="39" t="s">
        <v>51</v>
      </c>
    </row>
    <row r="66" spans="1:5" ht="12.75">
      <c r="A66" s="35" t="s">
        <v>56</v>
      </c>
      <c r="E66" s="40" t="s">
        <v>1348</v>
      </c>
    </row>
    <row r="67" spans="1:5" ht="12.75">
      <c r="A67" t="s">
        <v>57</v>
      </c>
      <c r="E67" s="39" t="s">
        <v>444</v>
      </c>
    </row>
    <row r="68" spans="1:16" ht="12.75">
      <c r="A68" t="s">
        <v>49</v>
      </c>
      <c s="34" t="s">
        <v>109</v>
      </c>
      <c s="34" t="s">
        <v>1349</v>
      </c>
      <c s="35" t="s">
        <v>51</v>
      </c>
      <c s="6" t="s">
        <v>1350</v>
      </c>
      <c s="36" t="s">
        <v>79</v>
      </c>
      <c s="37">
        <v>1264.8</v>
      </c>
      <c s="36">
        <v>0</v>
      </c>
      <c s="36">
        <f>ROUND(G68*H68,6)</f>
      </c>
      <c r="L68" s="38">
        <v>0</v>
      </c>
      <c s="32">
        <f>ROUND(ROUND(L68,2)*ROUND(G68,3),2)</f>
      </c>
      <c s="36" t="s">
        <v>54</v>
      </c>
      <c>
        <f>(M68*21)/100</f>
      </c>
      <c t="s">
        <v>27</v>
      </c>
    </row>
    <row r="69" spans="1:5" ht="12.75">
      <c r="A69" s="35" t="s">
        <v>55</v>
      </c>
      <c r="E69" s="39" t="s">
        <v>51</v>
      </c>
    </row>
    <row r="70" spans="1:5" ht="12.75">
      <c r="A70" s="35" t="s">
        <v>56</v>
      </c>
      <c r="E70" s="40" t="s">
        <v>1351</v>
      </c>
    </row>
    <row r="71" spans="1:5" ht="12.75">
      <c r="A71" t="s">
        <v>57</v>
      </c>
      <c r="E71" s="39" t="s">
        <v>444</v>
      </c>
    </row>
    <row r="72" spans="1:13" ht="12.75">
      <c r="A72" t="s">
        <v>46</v>
      </c>
      <c r="C72" s="31" t="s">
        <v>202</v>
      </c>
      <c r="E72" s="33" t="s">
        <v>1352</v>
      </c>
      <c r="J72" s="32">
        <f>0</f>
      </c>
      <c s="32">
        <f>0</f>
      </c>
      <c s="32">
        <f>0+L73</f>
      </c>
      <c s="32">
        <f>0+M73</f>
      </c>
    </row>
    <row r="73" spans="1:16" ht="12.75">
      <c r="A73" t="s">
        <v>49</v>
      </c>
      <c s="34" t="s">
        <v>1353</v>
      </c>
      <c s="34" t="s">
        <v>1354</v>
      </c>
      <c s="35" t="s">
        <v>51</v>
      </c>
      <c s="6" t="s">
        <v>1355</v>
      </c>
      <c s="36" t="s">
        <v>104</v>
      </c>
      <c s="37">
        <v>1.2</v>
      </c>
      <c s="36">
        <v>0</v>
      </c>
      <c s="36">
        <f>ROUND(G73*H73,6)</f>
      </c>
      <c r="L73" s="38">
        <v>0</v>
      </c>
      <c s="32">
        <f>ROUND(ROUND(L73,2)*ROUND(G73,3),2)</f>
      </c>
      <c s="36" t="s">
        <v>54</v>
      </c>
      <c>
        <f>(M73*21)/100</f>
      </c>
      <c t="s">
        <v>27</v>
      </c>
    </row>
    <row r="74" spans="1:5" ht="12.75">
      <c r="A74" s="35" t="s">
        <v>55</v>
      </c>
      <c r="E74" s="39" t="s">
        <v>51</v>
      </c>
    </row>
    <row r="75" spans="1:5" ht="12.75">
      <c r="A75" s="35" t="s">
        <v>56</v>
      </c>
      <c r="E75" s="40" t="s">
        <v>1356</v>
      </c>
    </row>
    <row r="76" spans="1:5" ht="12.75">
      <c r="A76" t="s">
        <v>57</v>
      </c>
      <c r="E76" s="39" t="s">
        <v>444</v>
      </c>
    </row>
    <row r="77" spans="1:13" ht="12.75">
      <c r="A77" t="s">
        <v>46</v>
      </c>
      <c r="C77" s="31" t="s">
        <v>242</v>
      </c>
      <c r="E77" s="33" t="s">
        <v>1357</v>
      </c>
      <c r="J77" s="32">
        <f>0</f>
      </c>
      <c s="32">
        <f>0</f>
      </c>
      <c s="32">
        <f>0+L78+L82+L86</f>
      </c>
      <c s="32">
        <f>0+M78+M82+M86</f>
      </c>
    </row>
    <row r="78" spans="1:16" ht="25.5">
      <c r="A78" t="s">
        <v>49</v>
      </c>
      <c s="34" t="s">
        <v>130</v>
      </c>
      <c s="34" t="s">
        <v>1358</v>
      </c>
      <c s="35" t="s">
        <v>51</v>
      </c>
      <c s="6" t="s">
        <v>1359</v>
      </c>
      <c s="36" t="s">
        <v>104</v>
      </c>
      <c s="37">
        <v>562.6</v>
      </c>
      <c s="36">
        <v>0</v>
      </c>
      <c s="36">
        <f>ROUND(G78*H78,6)</f>
      </c>
      <c r="L78" s="38">
        <v>0</v>
      </c>
      <c s="32">
        <f>ROUND(ROUND(L78,2)*ROUND(G78,3),2)</f>
      </c>
      <c s="36" t="s">
        <v>54</v>
      </c>
      <c>
        <f>(M78*21)/100</f>
      </c>
      <c t="s">
        <v>27</v>
      </c>
    </row>
    <row r="79" spans="1:5" ht="12.75">
      <c r="A79" s="35" t="s">
        <v>55</v>
      </c>
      <c r="E79" s="39" t="s">
        <v>51</v>
      </c>
    </row>
    <row r="80" spans="1:5" ht="12.75">
      <c r="A80" s="35" t="s">
        <v>56</v>
      </c>
      <c r="E80" s="40" t="s">
        <v>1360</v>
      </c>
    </row>
    <row r="81" spans="1:5" ht="12.75">
      <c r="A81" t="s">
        <v>57</v>
      </c>
      <c r="E81" s="39" t="s">
        <v>444</v>
      </c>
    </row>
    <row r="82" spans="1:16" ht="25.5">
      <c r="A82" t="s">
        <v>49</v>
      </c>
      <c s="34" t="s">
        <v>141</v>
      </c>
      <c s="34" t="s">
        <v>1361</v>
      </c>
      <c s="35" t="s">
        <v>51</v>
      </c>
      <c s="6" t="s">
        <v>1362</v>
      </c>
      <c s="36" t="s">
        <v>104</v>
      </c>
      <c s="37">
        <v>101.5</v>
      </c>
      <c s="36">
        <v>0</v>
      </c>
      <c s="36">
        <f>ROUND(G82*H82,6)</f>
      </c>
      <c r="L82" s="38">
        <v>0</v>
      </c>
      <c s="32">
        <f>ROUND(ROUND(L82,2)*ROUND(G82,3),2)</f>
      </c>
      <c s="36" t="s">
        <v>54</v>
      </c>
      <c>
        <f>(M82*21)/100</f>
      </c>
      <c t="s">
        <v>27</v>
      </c>
    </row>
    <row r="83" spans="1:5" ht="12.75">
      <c r="A83" s="35" t="s">
        <v>55</v>
      </c>
      <c r="E83" s="39" t="s">
        <v>51</v>
      </c>
    </row>
    <row r="84" spans="1:5" ht="25.5">
      <c r="A84" s="35" t="s">
        <v>56</v>
      </c>
      <c r="E84" s="40" t="s">
        <v>1363</v>
      </c>
    </row>
    <row r="85" spans="1:5" ht="12.75">
      <c r="A85" t="s">
        <v>57</v>
      </c>
      <c r="E85" s="39" t="s">
        <v>444</v>
      </c>
    </row>
    <row r="86" spans="1:16" ht="25.5">
      <c r="A86" t="s">
        <v>49</v>
      </c>
      <c s="34" t="s">
        <v>1364</v>
      </c>
      <c s="34" t="s">
        <v>1365</v>
      </c>
      <c s="35" t="s">
        <v>51</v>
      </c>
      <c s="6" t="s">
        <v>1366</v>
      </c>
      <c s="36" t="s">
        <v>104</v>
      </c>
      <c s="37">
        <v>205.52</v>
      </c>
      <c s="36">
        <v>0</v>
      </c>
      <c s="36">
        <f>ROUND(G86*H86,6)</f>
      </c>
      <c r="L86" s="38">
        <v>0</v>
      </c>
      <c s="32">
        <f>ROUND(ROUND(L86,2)*ROUND(G86,3),2)</f>
      </c>
      <c s="36" t="s">
        <v>54</v>
      </c>
      <c>
        <f>(M86*21)/100</f>
      </c>
      <c t="s">
        <v>27</v>
      </c>
    </row>
    <row r="87" spans="1:5" ht="12.75">
      <c r="A87" s="35" t="s">
        <v>55</v>
      </c>
      <c r="E87" s="39" t="s">
        <v>51</v>
      </c>
    </row>
    <row r="88" spans="1:5" ht="12.75">
      <c r="A88" s="35" t="s">
        <v>56</v>
      </c>
      <c r="E88" s="40" t="s">
        <v>1367</v>
      </c>
    </row>
    <row r="89" spans="1:5" ht="12.75">
      <c r="A89" t="s">
        <v>57</v>
      </c>
      <c r="E89" s="39" t="s">
        <v>444</v>
      </c>
    </row>
    <row r="90" spans="1:13" ht="12.75">
      <c r="A90" t="s">
        <v>46</v>
      </c>
      <c r="C90" s="31" t="s">
        <v>360</v>
      </c>
      <c r="E90" s="33" t="s">
        <v>1368</v>
      </c>
      <c r="J90" s="32">
        <f>0</f>
      </c>
      <c s="32">
        <f>0</f>
      </c>
      <c s="32">
        <f>0+L91+L95+L99+L103+L107</f>
      </c>
      <c s="32">
        <f>0+M91+M95+M99+M103+M107</f>
      </c>
    </row>
    <row r="91" spans="1:16" ht="12.75">
      <c r="A91" t="s">
        <v>49</v>
      </c>
      <c s="34" t="s">
        <v>146</v>
      </c>
      <c s="34" t="s">
        <v>1369</v>
      </c>
      <c s="35" t="s">
        <v>51</v>
      </c>
      <c s="6" t="s">
        <v>1370</v>
      </c>
      <c s="36" t="s">
        <v>88</v>
      </c>
      <c s="37">
        <v>8</v>
      </c>
      <c s="36">
        <v>0</v>
      </c>
      <c s="36">
        <f>ROUND(G91*H91,6)</f>
      </c>
      <c r="L91" s="38">
        <v>0</v>
      </c>
      <c s="32">
        <f>ROUND(ROUND(L91,2)*ROUND(G91,3),2)</f>
      </c>
      <c s="36" t="s">
        <v>54</v>
      </c>
      <c>
        <f>(M91*21)/100</f>
      </c>
      <c t="s">
        <v>27</v>
      </c>
    </row>
    <row r="92" spans="1:5" ht="12.75">
      <c r="A92" s="35" t="s">
        <v>55</v>
      </c>
      <c r="E92" s="39" t="s">
        <v>51</v>
      </c>
    </row>
    <row r="93" spans="1:5" ht="12.75">
      <c r="A93" s="35" t="s">
        <v>56</v>
      </c>
      <c r="E93" s="40" t="s">
        <v>1371</v>
      </c>
    </row>
    <row r="94" spans="1:5" ht="12.75">
      <c r="A94" t="s">
        <v>57</v>
      </c>
      <c r="E94" s="39" t="s">
        <v>444</v>
      </c>
    </row>
    <row r="95" spans="1:16" ht="12.75">
      <c r="A95" t="s">
        <v>49</v>
      </c>
      <c s="34" t="s">
        <v>151</v>
      </c>
      <c s="34" t="s">
        <v>1372</v>
      </c>
      <c s="35" t="s">
        <v>51</v>
      </c>
      <c s="6" t="s">
        <v>1373</v>
      </c>
      <c s="36" t="s">
        <v>88</v>
      </c>
      <c s="37">
        <v>5</v>
      </c>
      <c s="36">
        <v>0</v>
      </c>
      <c s="36">
        <f>ROUND(G95*H95,6)</f>
      </c>
      <c r="L95" s="38">
        <v>0</v>
      </c>
      <c s="32">
        <f>ROUND(ROUND(L95,2)*ROUND(G95,3),2)</f>
      </c>
      <c s="36" t="s">
        <v>54</v>
      </c>
      <c>
        <f>(M95*21)/100</f>
      </c>
      <c t="s">
        <v>27</v>
      </c>
    </row>
    <row r="96" spans="1:5" ht="12.75">
      <c r="A96" s="35" t="s">
        <v>55</v>
      </c>
      <c r="E96" s="39" t="s">
        <v>51</v>
      </c>
    </row>
    <row r="97" spans="1:5" ht="25.5">
      <c r="A97" s="35" t="s">
        <v>56</v>
      </c>
      <c r="E97" s="40" t="s">
        <v>1374</v>
      </c>
    </row>
    <row r="98" spans="1:5" ht="12.75">
      <c r="A98" t="s">
        <v>57</v>
      </c>
      <c r="E98" s="39" t="s">
        <v>444</v>
      </c>
    </row>
    <row r="99" spans="1:16" ht="12.75">
      <c r="A99" t="s">
        <v>49</v>
      </c>
      <c s="34" t="s">
        <v>154</v>
      </c>
      <c s="34" t="s">
        <v>1375</v>
      </c>
      <c s="35" t="s">
        <v>51</v>
      </c>
      <c s="6" t="s">
        <v>1376</v>
      </c>
      <c s="36" t="s">
        <v>128</v>
      </c>
      <c s="37">
        <v>135.8</v>
      </c>
      <c s="36">
        <v>0</v>
      </c>
      <c s="36">
        <f>ROUND(G99*H99,6)</f>
      </c>
      <c r="L99" s="38">
        <v>0</v>
      </c>
      <c s="32">
        <f>ROUND(ROUND(L99,2)*ROUND(G99,3),2)</f>
      </c>
      <c s="36" t="s">
        <v>54</v>
      </c>
      <c>
        <f>(M99*21)/100</f>
      </c>
      <c t="s">
        <v>27</v>
      </c>
    </row>
    <row r="100" spans="1:5" ht="12.75">
      <c r="A100" s="35" t="s">
        <v>55</v>
      </c>
      <c r="E100" s="39" t="s">
        <v>51</v>
      </c>
    </row>
    <row r="101" spans="1:5" ht="12.75">
      <c r="A101" s="35" t="s">
        <v>56</v>
      </c>
      <c r="E101" s="40" t="s">
        <v>1377</v>
      </c>
    </row>
    <row r="102" spans="1:5" ht="12.75">
      <c r="A102" t="s">
        <v>57</v>
      </c>
      <c r="E102" s="39" t="s">
        <v>444</v>
      </c>
    </row>
    <row r="103" spans="1:16" ht="12.75">
      <c r="A103" t="s">
        <v>49</v>
      </c>
      <c s="34" t="s">
        <v>157</v>
      </c>
      <c s="34" t="s">
        <v>1378</v>
      </c>
      <c s="35" t="s">
        <v>51</v>
      </c>
      <c s="6" t="s">
        <v>1379</v>
      </c>
      <c s="36" t="s">
        <v>104</v>
      </c>
      <c s="37">
        <v>10.5</v>
      </c>
      <c s="36">
        <v>0</v>
      </c>
      <c s="36">
        <f>ROUND(G103*H103,6)</f>
      </c>
      <c r="L103" s="38">
        <v>0</v>
      </c>
      <c s="32">
        <f>ROUND(ROUND(L103,2)*ROUND(G103,3),2)</f>
      </c>
      <c s="36" t="s">
        <v>54</v>
      </c>
      <c>
        <f>(M103*21)/100</f>
      </c>
      <c t="s">
        <v>27</v>
      </c>
    </row>
    <row r="104" spans="1:5" ht="12.75">
      <c r="A104" s="35" t="s">
        <v>55</v>
      </c>
      <c r="E104" s="39" t="s">
        <v>51</v>
      </c>
    </row>
    <row r="105" spans="1:5" ht="12.75">
      <c r="A105" s="35" t="s">
        <v>56</v>
      </c>
      <c r="E105" s="40" t="s">
        <v>1380</v>
      </c>
    </row>
    <row r="106" spans="1:5" ht="12.75">
      <c r="A106" t="s">
        <v>57</v>
      </c>
      <c r="E106" s="39" t="s">
        <v>444</v>
      </c>
    </row>
    <row r="107" spans="1:16" ht="12.75">
      <c r="A107" t="s">
        <v>49</v>
      </c>
      <c s="34" t="s">
        <v>161</v>
      </c>
      <c s="34" t="s">
        <v>1381</v>
      </c>
      <c s="35" t="s">
        <v>51</v>
      </c>
      <c s="6" t="s">
        <v>1382</v>
      </c>
      <c s="36" t="s">
        <v>88</v>
      </c>
      <c s="37">
        <v>1</v>
      </c>
      <c s="36">
        <v>0</v>
      </c>
      <c s="36">
        <f>ROUND(G107*H107,6)</f>
      </c>
      <c r="L107" s="38">
        <v>0</v>
      </c>
      <c s="32">
        <f>ROUND(ROUND(L107,2)*ROUND(G107,3),2)</f>
      </c>
      <c s="36" t="s">
        <v>54</v>
      </c>
      <c>
        <f>(M107*21)/100</f>
      </c>
      <c t="s">
        <v>27</v>
      </c>
    </row>
    <row r="108" spans="1:5" ht="12.75">
      <c r="A108" s="35" t="s">
        <v>55</v>
      </c>
      <c r="E108" s="39" t="s">
        <v>51</v>
      </c>
    </row>
    <row r="109" spans="1:5" ht="12.75">
      <c r="A109" s="35" t="s">
        <v>56</v>
      </c>
      <c r="E109" s="40" t="s">
        <v>1217</v>
      </c>
    </row>
    <row r="110" spans="1:5" ht="12.75">
      <c r="A110" t="s">
        <v>57</v>
      </c>
      <c r="E110" s="39" t="s">
        <v>444</v>
      </c>
    </row>
    <row r="111" spans="1:13" ht="12.75">
      <c r="A111" t="s">
        <v>46</v>
      </c>
      <c r="C111" s="31" t="s">
        <v>878</v>
      </c>
      <c r="E111" s="33" t="s">
        <v>1202</v>
      </c>
      <c r="J111" s="32">
        <f>0</f>
      </c>
      <c s="32">
        <f>0</f>
      </c>
      <c s="32">
        <f>0+L112</f>
      </c>
      <c s="32">
        <f>0+M112</f>
      </c>
    </row>
    <row r="112" spans="1:16" ht="12.75">
      <c r="A112" t="s">
        <v>49</v>
      </c>
      <c s="34" t="s">
        <v>1383</v>
      </c>
      <c s="34" t="s">
        <v>1384</v>
      </c>
      <c s="35" t="s">
        <v>51</v>
      </c>
      <c s="6" t="s">
        <v>1385</v>
      </c>
      <c s="36" t="s">
        <v>128</v>
      </c>
      <c s="37">
        <v>9</v>
      </c>
      <c s="36">
        <v>0</v>
      </c>
      <c s="36">
        <f>ROUND(G112*H112,6)</f>
      </c>
      <c r="L112" s="38">
        <v>0</v>
      </c>
      <c s="32">
        <f>ROUND(ROUND(L112,2)*ROUND(G112,3),2)</f>
      </c>
      <c s="36" t="s">
        <v>54</v>
      </c>
      <c>
        <f>(M112*21)/100</f>
      </c>
      <c t="s">
        <v>27</v>
      </c>
    </row>
    <row r="113" spans="1:5" ht="12.75">
      <c r="A113" s="35" t="s">
        <v>55</v>
      </c>
      <c r="E113" s="39" t="s">
        <v>51</v>
      </c>
    </row>
    <row r="114" spans="1:5" ht="12.75">
      <c r="A114" s="35" t="s">
        <v>56</v>
      </c>
      <c r="E114" s="40" t="s">
        <v>1386</v>
      </c>
    </row>
    <row r="115" spans="1:5" ht="12.75">
      <c r="A115" t="s">
        <v>57</v>
      </c>
      <c r="E115" s="39" t="s">
        <v>444</v>
      </c>
    </row>
    <row r="116" spans="1:13" ht="12.75">
      <c r="A116" t="s">
        <v>46</v>
      </c>
      <c r="C116" s="31" t="s">
        <v>896</v>
      </c>
      <c r="E116" s="33" t="s">
        <v>1247</v>
      </c>
      <c r="J116" s="32">
        <f>0</f>
      </c>
      <c s="32">
        <f>0</f>
      </c>
      <c s="32">
        <f>0+L117</f>
      </c>
      <c s="32">
        <f>0+M117</f>
      </c>
    </row>
    <row r="117" spans="1:16" ht="12.75">
      <c r="A117" t="s">
        <v>49</v>
      </c>
      <c s="34" t="s">
        <v>169</v>
      </c>
      <c s="34" t="s">
        <v>1387</v>
      </c>
      <c s="35" t="s">
        <v>51</v>
      </c>
      <c s="6" t="s">
        <v>1388</v>
      </c>
      <c s="36" t="s">
        <v>104</v>
      </c>
      <c s="37">
        <v>1.5</v>
      </c>
      <c s="36">
        <v>0</v>
      </c>
      <c s="36">
        <f>ROUND(G117*H117,6)</f>
      </c>
      <c r="L117" s="38">
        <v>0</v>
      </c>
      <c s="32">
        <f>ROUND(ROUND(L117,2)*ROUND(G117,3),2)</f>
      </c>
      <c s="36" t="s">
        <v>54</v>
      </c>
      <c>
        <f>(M117*21)/100</f>
      </c>
      <c t="s">
        <v>27</v>
      </c>
    </row>
    <row r="118" spans="1:5" ht="12.75">
      <c r="A118" s="35" t="s">
        <v>55</v>
      </c>
      <c r="E118" s="39" t="s">
        <v>51</v>
      </c>
    </row>
    <row r="119" spans="1:5" ht="12.75">
      <c r="A119" s="35" t="s">
        <v>56</v>
      </c>
      <c r="E119" s="40" t="s">
        <v>1389</v>
      </c>
    </row>
    <row r="120" spans="1:5" ht="12.75">
      <c r="A120" t="s">
        <v>57</v>
      </c>
      <c r="E120"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1390</v>
      </c>
      <c s="41">
        <f>Rekapitulace!C26</f>
      </c>
      <c s="20" t="s">
        <v>0</v>
      </c>
      <c t="s">
        <v>23</v>
      </c>
      <c t="s">
        <v>27</v>
      </c>
    </row>
    <row r="4" spans="1:16" ht="32" customHeight="1">
      <c r="A4" s="24" t="s">
        <v>20</v>
      </c>
      <c s="25" t="s">
        <v>28</v>
      </c>
      <c s="27" t="s">
        <v>1390</v>
      </c>
      <c r="E4" s="26" t="s">
        <v>1391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COUNTIFS(L8:L96,"=0",A8:A96,"P")+COUNTIFS(L8:L96,"",A8:A96,"P")+SUM(Q8:Q96)</f>
      </c>
    </row>
    <row r="8" spans="1:13" ht="12.75">
      <c r="A8" t="s">
        <v>44</v>
      </c>
      <c r="C8" s="28" t="s">
        <v>1394</v>
      </c>
      <c r="E8" s="30" t="s">
        <v>1393</v>
      </c>
      <c r="J8" s="29">
        <f>0+J9+J18+J35+J44+J57+J70+J75</f>
      </c>
      <c s="29">
        <f>0+K9+K18+K35+K44+K57+K70+K75</f>
      </c>
      <c s="29">
        <f>0+L9+L18+L35+L44+L57+L70+L75</f>
      </c>
      <c s="29">
        <f>0+M9+M18+M35+M44+M57+M70+M75</f>
      </c>
    </row>
    <row r="9" spans="1:13" ht="12.75">
      <c r="A9" t="s">
        <v>46</v>
      </c>
      <c r="C9" s="31" t="s">
        <v>1121</v>
      </c>
      <c r="E9" s="33" t="s">
        <v>1122</v>
      </c>
      <c r="J9" s="32">
        <f>0</f>
      </c>
      <c s="32">
        <f>0</f>
      </c>
      <c s="32">
        <f>0+L10+L14</f>
      </c>
      <c s="32">
        <f>0+M10+M14</f>
      </c>
    </row>
    <row r="10" spans="1:16" ht="25.5">
      <c r="A10" t="s">
        <v>49</v>
      </c>
      <c s="34" t="s">
        <v>214</v>
      </c>
      <c s="34" t="s">
        <v>50</v>
      </c>
      <c s="35" t="s">
        <v>51</v>
      </c>
      <c s="6" t="s">
        <v>1310</v>
      </c>
      <c s="36" t="s">
        <v>53</v>
      </c>
      <c s="37">
        <v>17.25</v>
      </c>
      <c s="36">
        <v>0</v>
      </c>
      <c s="36">
        <f>ROUND(G10*H10,6)</f>
      </c>
      <c r="L10" s="38">
        <v>0</v>
      </c>
      <c s="32">
        <f>ROUND(ROUND(L10,2)*ROUND(G10,3),2)</f>
      </c>
      <c s="36" t="s">
        <v>54</v>
      </c>
      <c>
        <f>(M10*21)/100</f>
      </c>
      <c t="s">
        <v>27</v>
      </c>
    </row>
    <row r="11" spans="1:5" ht="12.75">
      <c r="A11" s="35" t="s">
        <v>55</v>
      </c>
      <c r="E11" s="39" t="s">
        <v>51</v>
      </c>
    </row>
    <row r="12" spans="1:5" ht="12.75">
      <c r="A12" s="35" t="s">
        <v>56</v>
      </c>
      <c r="E12" s="40" t="s">
        <v>1395</v>
      </c>
    </row>
    <row r="13" spans="1:5" ht="12.75">
      <c r="A13" t="s">
        <v>57</v>
      </c>
      <c r="E13" s="39" t="s">
        <v>444</v>
      </c>
    </row>
    <row r="14" spans="1:16" ht="25.5">
      <c r="A14" t="s">
        <v>49</v>
      </c>
      <c s="34" t="s">
        <v>222</v>
      </c>
      <c s="34" t="s">
        <v>61</v>
      </c>
      <c s="35" t="s">
        <v>51</v>
      </c>
      <c s="6" t="s">
        <v>62</v>
      </c>
      <c s="36" t="s">
        <v>53</v>
      </c>
      <c s="37">
        <v>6.46</v>
      </c>
      <c s="36">
        <v>0</v>
      </c>
      <c s="36">
        <f>ROUND(G14*H14,6)</f>
      </c>
      <c r="L14" s="38">
        <v>0</v>
      </c>
      <c s="32">
        <f>ROUND(ROUND(L14,2)*ROUND(G14,3),2)</f>
      </c>
      <c s="36" t="s">
        <v>54</v>
      </c>
      <c>
        <f>(M14*21)/100</f>
      </c>
      <c t="s">
        <v>27</v>
      </c>
    </row>
    <row r="15" spans="1:5" ht="12.75">
      <c r="A15" s="35" t="s">
        <v>55</v>
      </c>
      <c r="E15" s="39" t="s">
        <v>51</v>
      </c>
    </row>
    <row r="16" spans="1:5" ht="12.75">
      <c r="A16" s="35" t="s">
        <v>56</v>
      </c>
      <c r="E16" s="40" t="s">
        <v>1396</v>
      </c>
    </row>
    <row r="17" spans="1:5" ht="12.75">
      <c r="A17" t="s">
        <v>57</v>
      </c>
      <c r="E17" s="39" t="s">
        <v>444</v>
      </c>
    </row>
    <row r="18" spans="1:13" ht="12.75">
      <c r="A18" t="s">
        <v>46</v>
      </c>
      <c r="C18" s="31" t="s">
        <v>85</v>
      </c>
      <c r="E18" s="33" t="s">
        <v>435</v>
      </c>
      <c r="J18" s="32">
        <f>0</f>
      </c>
      <c s="32">
        <f>0</f>
      </c>
      <c s="32">
        <f>0+L19+L23+L27+L31</f>
      </c>
      <c s="32">
        <f>0+M19+M23+M27+M31</f>
      </c>
    </row>
    <row r="19" spans="1:16" ht="12.75">
      <c r="A19" t="s">
        <v>49</v>
      </c>
      <c s="34" t="s">
        <v>106</v>
      </c>
      <c s="34" t="s">
        <v>1331</v>
      </c>
      <c s="35" t="s">
        <v>51</v>
      </c>
      <c s="6" t="s">
        <v>1332</v>
      </c>
      <c s="36" t="s">
        <v>104</v>
      </c>
      <c s="37">
        <v>323.66</v>
      </c>
      <c s="36">
        <v>0</v>
      </c>
      <c s="36">
        <f>ROUND(G19*H19,6)</f>
      </c>
      <c r="L19" s="38">
        <v>0</v>
      </c>
      <c s="32">
        <f>ROUND(ROUND(L19,2)*ROUND(G19,3),2)</f>
      </c>
      <c s="36" t="s">
        <v>54</v>
      </c>
      <c>
        <f>(M19*21)/100</f>
      </c>
      <c t="s">
        <v>27</v>
      </c>
    </row>
    <row r="20" spans="1:5" ht="12.75">
      <c r="A20" s="35" t="s">
        <v>55</v>
      </c>
      <c r="E20" s="39" t="s">
        <v>51</v>
      </c>
    </row>
    <row r="21" spans="1:5" ht="25.5">
      <c r="A21" s="35" t="s">
        <v>56</v>
      </c>
      <c r="E21" s="40" t="s">
        <v>1397</v>
      </c>
    </row>
    <row r="22" spans="1:5" ht="12.75">
      <c r="A22" t="s">
        <v>57</v>
      </c>
      <c r="E22" s="39" t="s">
        <v>444</v>
      </c>
    </row>
    <row r="23" spans="1:16" ht="12.75">
      <c r="A23" t="s">
        <v>49</v>
      </c>
      <c s="34" t="s">
        <v>109</v>
      </c>
      <c s="34" t="s">
        <v>1398</v>
      </c>
      <c s="35" t="s">
        <v>51</v>
      </c>
      <c s="6" t="s">
        <v>1399</v>
      </c>
      <c s="36" t="s">
        <v>104</v>
      </c>
      <c s="37">
        <v>323.66</v>
      </c>
      <c s="36">
        <v>0</v>
      </c>
      <c s="36">
        <f>ROUND(G23*H23,6)</f>
      </c>
      <c r="L23" s="38">
        <v>0</v>
      </c>
      <c s="32">
        <f>ROUND(ROUND(L23,2)*ROUND(G23,3),2)</f>
      </c>
      <c s="36" t="s">
        <v>54</v>
      </c>
      <c>
        <f>(M23*21)/100</f>
      </c>
      <c t="s">
        <v>27</v>
      </c>
    </row>
    <row r="24" spans="1:5" ht="12.75">
      <c r="A24" s="35" t="s">
        <v>55</v>
      </c>
      <c r="E24" s="39" t="s">
        <v>51</v>
      </c>
    </row>
    <row r="25" spans="1:5" ht="12.75">
      <c r="A25" s="35" t="s">
        <v>56</v>
      </c>
      <c r="E25" s="40" t="s">
        <v>1400</v>
      </c>
    </row>
    <row r="26" spans="1:5" ht="12.75">
      <c r="A26" t="s">
        <v>57</v>
      </c>
      <c r="E26" s="39" t="s">
        <v>444</v>
      </c>
    </row>
    <row r="27" spans="1:16" ht="12.75">
      <c r="A27" t="s">
        <v>49</v>
      </c>
      <c s="34" t="s">
        <v>381</v>
      </c>
      <c s="34" t="s">
        <v>1325</v>
      </c>
      <c s="35" t="s">
        <v>51</v>
      </c>
      <c s="6" t="s">
        <v>1326</v>
      </c>
      <c s="36" t="s">
        <v>104</v>
      </c>
      <c s="37">
        <v>1.4</v>
      </c>
      <c s="36">
        <v>0</v>
      </c>
      <c s="36">
        <f>ROUND(G27*H27,6)</f>
      </c>
      <c r="L27" s="38">
        <v>0</v>
      </c>
      <c s="32">
        <f>ROUND(ROUND(L27,2)*ROUND(G27,3),2)</f>
      </c>
      <c s="36" t="s">
        <v>54</v>
      </c>
      <c>
        <f>(M27*21)/100</f>
      </c>
      <c t="s">
        <v>27</v>
      </c>
    </row>
    <row r="28" spans="1:5" ht="12.75">
      <c r="A28" s="35" t="s">
        <v>55</v>
      </c>
      <c r="E28" s="39" t="s">
        <v>51</v>
      </c>
    </row>
    <row r="29" spans="1:5" ht="12.75">
      <c r="A29" s="35" t="s">
        <v>56</v>
      </c>
      <c r="E29" s="40" t="s">
        <v>1401</v>
      </c>
    </row>
    <row r="30" spans="1:5" ht="12.75">
      <c r="A30" t="s">
        <v>57</v>
      </c>
      <c r="E30" s="39" t="s">
        <v>444</v>
      </c>
    </row>
    <row r="31" spans="1:16" ht="12.75">
      <c r="A31" t="s">
        <v>49</v>
      </c>
      <c s="34" t="s">
        <v>1402</v>
      </c>
      <c s="34" t="s">
        <v>1313</v>
      </c>
      <c s="35" t="s">
        <v>51</v>
      </c>
      <c s="6" t="s">
        <v>1314</v>
      </c>
      <c s="36" t="s">
        <v>104</v>
      </c>
      <c s="37">
        <v>11.5</v>
      </c>
      <c s="36">
        <v>0</v>
      </c>
      <c s="36">
        <f>ROUND(G31*H31,6)</f>
      </c>
      <c r="L31" s="38">
        <v>0</v>
      </c>
      <c s="32">
        <f>ROUND(ROUND(L31,2)*ROUND(G31,3),2)</f>
      </c>
      <c s="36" t="s">
        <v>54</v>
      </c>
      <c>
        <f>(M31*21)/100</f>
      </c>
      <c t="s">
        <v>27</v>
      </c>
    </row>
    <row r="32" spans="1:5" ht="12.75">
      <c r="A32" s="35" t="s">
        <v>55</v>
      </c>
      <c r="E32" s="39" t="s">
        <v>51</v>
      </c>
    </row>
    <row r="33" spans="1:5" ht="12.75">
      <c r="A33" s="35" t="s">
        <v>56</v>
      </c>
      <c r="E33" s="40" t="s">
        <v>1403</v>
      </c>
    </row>
    <row r="34" spans="1:5" ht="12.75">
      <c r="A34" t="s">
        <v>57</v>
      </c>
      <c r="E34" s="39" t="s">
        <v>444</v>
      </c>
    </row>
    <row r="35" spans="1:13" ht="12.75">
      <c r="A35" t="s">
        <v>46</v>
      </c>
      <c r="C35" s="31" t="s">
        <v>242</v>
      </c>
      <c r="E35" s="33" t="s">
        <v>1357</v>
      </c>
      <c r="J35" s="32">
        <f>0</f>
      </c>
      <c s="32">
        <f>0</f>
      </c>
      <c s="32">
        <f>0+L36+L40</f>
      </c>
      <c s="32">
        <f>0+M36+M40</f>
      </c>
    </row>
    <row r="36" spans="1:16" ht="12.75">
      <c r="A36" t="s">
        <v>49</v>
      </c>
      <c s="34" t="s">
        <v>146</v>
      </c>
      <c s="34" t="s">
        <v>1404</v>
      </c>
      <c s="35" t="s">
        <v>51</v>
      </c>
      <c s="6" t="s">
        <v>1405</v>
      </c>
      <c s="36" t="s">
        <v>79</v>
      </c>
      <c s="37">
        <v>713.58</v>
      </c>
      <c s="36">
        <v>0</v>
      </c>
      <c s="36">
        <f>ROUND(G36*H36,6)</f>
      </c>
      <c r="L36" s="38">
        <v>0</v>
      </c>
      <c s="32">
        <f>ROUND(ROUND(L36,2)*ROUND(G36,3),2)</f>
      </c>
      <c s="36" t="s">
        <v>54</v>
      </c>
      <c>
        <f>(M36*21)/100</f>
      </c>
      <c t="s">
        <v>27</v>
      </c>
    </row>
    <row r="37" spans="1:5" ht="12.75">
      <c r="A37" s="35" t="s">
        <v>55</v>
      </c>
      <c r="E37" s="39" t="s">
        <v>51</v>
      </c>
    </row>
    <row r="38" spans="1:5" ht="25.5">
      <c r="A38" s="35" t="s">
        <v>56</v>
      </c>
      <c r="E38" s="40" t="s">
        <v>1406</v>
      </c>
    </row>
    <row r="39" spans="1:5" ht="12.75">
      <c r="A39" t="s">
        <v>57</v>
      </c>
      <c r="E39" s="39" t="s">
        <v>444</v>
      </c>
    </row>
    <row r="40" spans="1:16" ht="12.75">
      <c r="A40" t="s">
        <v>49</v>
      </c>
      <c s="34" t="s">
        <v>364</v>
      </c>
      <c s="34" t="s">
        <v>1407</v>
      </c>
      <c s="35" t="s">
        <v>51</v>
      </c>
      <c s="6" t="s">
        <v>1408</v>
      </c>
      <c s="36" t="s">
        <v>104</v>
      </c>
      <c s="37">
        <v>131.73</v>
      </c>
      <c s="36">
        <v>0</v>
      </c>
      <c s="36">
        <f>ROUND(G40*H40,6)</f>
      </c>
      <c r="L40" s="38">
        <v>0</v>
      </c>
      <c s="32">
        <f>ROUND(ROUND(L40,2)*ROUND(G40,3),2)</f>
      </c>
      <c s="36" t="s">
        <v>54</v>
      </c>
      <c>
        <f>(M40*21)/100</f>
      </c>
      <c t="s">
        <v>27</v>
      </c>
    </row>
    <row r="41" spans="1:5" ht="12.75">
      <c r="A41" s="35" t="s">
        <v>55</v>
      </c>
      <c r="E41" s="39" t="s">
        <v>51</v>
      </c>
    </row>
    <row r="42" spans="1:5" ht="12.75">
      <c r="A42" s="35" t="s">
        <v>56</v>
      </c>
      <c r="E42" s="40" t="s">
        <v>1409</v>
      </c>
    </row>
    <row r="43" spans="1:5" ht="12.75">
      <c r="A43" t="s">
        <v>57</v>
      </c>
      <c r="E43" s="39" t="s">
        <v>444</v>
      </c>
    </row>
    <row r="44" spans="1:13" ht="12.75">
      <c r="A44" t="s">
        <v>46</v>
      </c>
      <c r="C44" s="31" t="s">
        <v>360</v>
      </c>
      <c r="E44" s="33" t="s">
        <v>1368</v>
      </c>
      <c r="J44" s="32">
        <f>0</f>
      </c>
      <c s="32">
        <f>0</f>
      </c>
      <c s="32">
        <f>0+L45+L49+L53</f>
      </c>
      <c s="32">
        <f>0+M45+M49+M53</f>
      </c>
    </row>
    <row r="45" spans="1:16" ht="12.75">
      <c r="A45" t="s">
        <v>49</v>
      </c>
      <c s="34" t="s">
        <v>210</v>
      </c>
      <c s="34" t="s">
        <v>1410</v>
      </c>
      <c s="35" t="s">
        <v>51</v>
      </c>
      <c s="6" t="s">
        <v>1411</v>
      </c>
      <c s="36" t="s">
        <v>128</v>
      </c>
      <c s="37">
        <v>1.8</v>
      </c>
      <c s="36">
        <v>0</v>
      </c>
      <c s="36">
        <f>ROUND(G45*H45,6)</f>
      </c>
      <c r="L45" s="38">
        <v>0</v>
      </c>
      <c s="32">
        <f>ROUND(ROUND(L45,2)*ROUND(G45,3),2)</f>
      </c>
      <c s="36" t="s">
        <v>54</v>
      </c>
      <c>
        <f>(M45*21)/100</f>
      </c>
      <c t="s">
        <v>27</v>
      </c>
    </row>
    <row r="46" spans="1:5" ht="12.75">
      <c r="A46" s="35" t="s">
        <v>55</v>
      </c>
      <c r="E46" s="39" t="s">
        <v>51</v>
      </c>
    </row>
    <row r="47" spans="1:5" ht="12.75">
      <c r="A47" s="35" t="s">
        <v>56</v>
      </c>
      <c r="E47" s="40" t="s">
        <v>1412</v>
      </c>
    </row>
    <row r="48" spans="1:5" ht="12.75">
      <c r="A48" t="s">
        <v>57</v>
      </c>
      <c r="E48" s="39" t="s">
        <v>444</v>
      </c>
    </row>
    <row r="49" spans="1:16" ht="12.75">
      <c r="A49" t="s">
        <v>49</v>
      </c>
      <c s="34" t="s">
        <v>1413</v>
      </c>
      <c s="34" t="s">
        <v>1375</v>
      </c>
      <c s="35" t="s">
        <v>51</v>
      </c>
      <c s="6" t="s">
        <v>1376</v>
      </c>
      <c s="36" t="s">
        <v>128</v>
      </c>
      <c s="37">
        <v>60</v>
      </c>
      <c s="36">
        <v>0</v>
      </c>
      <c s="36">
        <f>ROUND(G49*H49,6)</f>
      </c>
      <c r="L49" s="38">
        <v>0</v>
      </c>
      <c s="32">
        <f>ROUND(ROUND(L49,2)*ROUND(G49,3),2)</f>
      </c>
      <c s="36" t="s">
        <v>54</v>
      </c>
      <c>
        <f>(M49*21)/100</f>
      </c>
      <c t="s">
        <v>27</v>
      </c>
    </row>
    <row r="50" spans="1:5" ht="12.75">
      <c r="A50" s="35" t="s">
        <v>55</v>
      </c>
      <c r="E50" s="39" t="s">
        <v>51</v>
      </c>
    </row>
    <row r="51" spans="1:5" ht="12.75">
      <c r="A51" s="35" t="s">
        <v>56</v>
      </c>
      <c r="E51" s="40" t="s">
        <v>1414</v>
      </c>
    </row>
    <row r="52" spans="1:5" ht="12.75">
      <c r="A52" t="s">
        <v>57</v>
      </c>
      <c r="E52" s="39" t="s">
        <v>444</v>
      </c>
    </row>
    <row r="53" spans="1:16" ht="12.75">
      <c r="A53" t="s">
        <v>49</v>
      </c>
      <c s="34" t="s">
        <v>1415</v>
      </c>
      <c s="34" t="s">
        <v>1416</v>
      </c>
      <c s="35" t="s">
        <v>51</v>
      </c>
      <c s="6" t="s">
        <v>1417</v>
      </c>
      <c s="36" t="s">
        <v>88</v>
      </c>
      <c s="37">
        <v>3</v>
      </c>
      <c s="36">
        <v>0</v>
      </c>
      <c s="36">
        <f>ROUND(G53*H53,6)</f>
      </c>
      <c r="L53" s="38">
        <v>0</v>
      </c>
      <c s="32">
        <f>ROUND(ROUND(L53,2)*ROUND(G53,3),2)</f>
      </c>
      <c s="36" t="s">
        <v>54</v>
      </c>
      <c>
        <f>(M53*21)/100</f>
      </c>
      <c t="s">
        <v>27</v>
      </c>
    </row>
    <row r="54" spans="1:5" ht="12.75">
      <c r="A54" s="35" t="s">
        <v>55</v>
      </c>
      <c r="E54" s="39" t="s">
        <v>51</v>
      </c>
    </row>
    <row r="55" spans="1:5" ht="12.75">
      <c r="A55" s="35" t="s">
        <v>56</v>
      </c>
      <c r="E55" s="40" t="s">
        <v>1418</v>
      </c>
    </row>
    <row r="56" spans="1:5" ht="12.75">
      <c r="A56" t="s">
        <v>57</v>
      </c>
      <c r="E56" s="39" t="s">
        <v>444</v>
      </c>
    </row>
    <row r="57" spans="1:13" ht="12.75">
      <c r="A57" t="s">
        <v>46</v>
      </c>
      <c r="C57" s="31" t="s">
        <v>878</v>
      </c>
      <c r="E57" s="33" t="s">
        <v>1202</v>
      </c>
      <c r="J57" s="32">
        <f>0</f>
      </c>
      <c s="32">
        <f>0</f>
      </c>
      <c s="32">
        <f>0+L58+L62+L66</f>
      </c>
      <c s="32">
        <f>0+M58+M62+M66</f>
      </c>
    </row>
    <row r="58" spans="1:16" ht="12.75">
      <c r="A58" t="s">
        <v>49</v>
      </c>
      <c s="34" t="s">
        <v>169</v>
      </c>
      <c s="34" t="s">
        <v>1419</v>
      </c>
      <c s="35" t="s">
        <v>51</v>
      </c>
      <c s="6" t="s">
        <v>1420</v>
      </c>
      <c s="36" t="s">
        <v>128</v>
      </c>
      <c s="37">
        <v>79.56</v>
      </c>
      <c s="36">
        <v>0</v>
      </c>
      <c s="36">
        <f>ROUND(G58*H58,6)</f>
      </c>
      <c r="L58" s="38">
        <v>0</v>
      </c>
      <c s="32">
        <f>ROUND(ROUND(L58,2)*ROUND(G58,3),2)</f>
      </c>
      <c s="36" t="s">
        <v>54</v>
      </c>
      <c>
        <f>(M58*21)/100</f>
      </c>
      <c t="s">
        <v>27</v>
      </c>
    </row>
    <row r="59" spans="1:5" ht="12.75">
      <c r="A59" s="35" t="s">
        <v>55</v>
      </c>
      <c r="E59" s="39" t="s">
        <v>51</v>
      </c>
    </row>
    <row r="60" spans="1:5" ht="12.75">
      <c r="A60" s="35" t="s">
        <v>56</v>
      </c>
      <c r="E60" s="40" t="s">
        <v>1421</v>
      </c>
    </row>
    <row r="61" spans="1:5" ht="12.75">
      <c r="A61" t="s">
        <v>57</v>
      </c>
      <c r="E61" s="39" t="s">
        <v>444</v>
      </c>
    </row>
    <row r="62" spans="1:16" ht="12.75">
      <c r="A62" t="s">
        <v>49</v>
      </c>
      <c s="34" t="s">
        <v>172</v>
      </c>
      <c s="34" t="s">
        <v>1422</v>
      </c>
      <c s="35" t="s">
        <v>51</v>
      </c>
      <c s="6" t="s">
        <v>1423</v>
      </c>
      <c s="36" t="s">
        <v>128</v>
      </c>
      <c s="37">
        <v>107.13</v>
      </c>
      <c s="36">
        <v>0</v>
      </c>
      <c s="36">
        <f>ROUND(G62*H62,6)</f>
      </c>
      <c r="L62" s="38">
        <v>0</v>
      </c>
      <c s="32">
        <f>ROUND(ROUND(L62,2)*ROUND(G62,3),2)</f>
      </c>
      <c s="36" t="s">
        <v>54</v>
      </c>
      <c>
        <f>(M62*21)/100</f>
      </c>
      <c t="s">
        <v>27</v>
      </c>
    </row>
    <row r="63" spans="1:5" ht="12.75">
      <c r="A63" s="35" t="s">
        <v>55</v>
      </c>
      <c r="E63" s="39" t="s">
        <v>51</v>
      </c>
    </row>
    <row r="64" spans="1:5" ht="12.75">
      <c r="A64" s="35" t="s">
        <v>56</v>
      </c>
      <c r="E64" s="40" t="s">
        <v>1424</v>
      </c>
    </row>
    <row r="65" spans="1:5" ht="12.75">
      <c r="A65" t="s">
        <v>57</v>
      </c>
      <c r="E65" s="39" t="s">
        <v>444</v>
      </c>
    </row>
    <row r="66" spans="1:16" ht="12.75">
      <c r="A66" t="s">
        <v>49</v>
      </c>
      <c s="34" t="s">
        <v>183</v>
      </c>
      <c s="34" t="s">
        <v>1425</v>
      </c>
      <c s="35" t="s">
        <v>51</v>
      </c>
      <c s="6" t="s">
        <v>1426</v>
      </c>
      <c s="36" t="s">
        <v>128</v>
      </c>
      <c s="37">
        <v>53.4</v>
      </c>
      <c s="36">
        <v>0</v>
      </c>
      <c s="36">
        <f>ROUND(G66*H66,6)</f>
      </c>
      <c r="L66" s="38">
        <v>0</v>
      </c>
      <c s="32">
        <f>ROUND(ROUND(L66,2)*ROUND(G66,3),2)</f>
      </c>
      <c s="36" t="s">
        <v>54</v>
      </c>
      <c>
        <f>(M66*21)/100</f>
      </c>
      <c t="s">
        <v>27</v>
      </c>
    </row>
    <row r="67" spans="1:5" ht="12.75">
      <c r="A67" s="35" t="s">
        <v>55</v>
      </c>
      <c r="E67" s="39" t="s">
        <v>51</v>
      </c>
    </row>
    <row r="68" spans="1:5" ht="12.75">
      <c r="A68" s="35" t="s">
        <v>56</v>
      </c>
      <c r="E68" s="40" t="s">
        <v>1427</v>
      </c>
    </row>
    <row r="69" spans="1:5" ht="12.75">
      <c r="A69" t="s">
        <v>57</v>
      </c>
      <c r="E69" s="39" t="s">
        <v>444</v>
      </c>
    </row>
    <row r="70" spans="1:13" ht="12.75">
      <c r="A70" t="s">
        <v>46</v>
      </c>
      <c r="C70" s="31" t="s">
        <v>884</v>
      </c>
      <c r="E70" s="33" t="s">
        <v>1428</v>
      </c>
      <c r="J70" s="32">
        <f>0</f>
      </c>
      <c s="32">
        <f>0</f>
      </c>
      <c s="32">
        <f>0+L71</f>
      </c>
      <c s="32">
        <f>0+M71</f>
      </c>
    </row>
    <row r="71" spans="1:16" ht="12.75">
      <c r="A71" t="s">
        <v>49</v>
      </c>
      <c s="34" t="s">
        <v>130</v>
      </c>
      <c s="34" t="s">
        <v>1429</v>
      </c>
      <c s="35" t="s">
        <v>51</v>
      </c>
      <c s="6" t="s">
        <v>1430</v>
      </c>
      <c s="36" t="s">
        <v>128</v>
      </c>
      <c s="37">
        <v>202.87</v>
      </c>
      <c s="36">
        <v>0</v>
      </c>
      <c s="36">
        <f>ROUND(G71*H71,6)</f>
      </c>
      <c r="L71" s="38">
        <v>0</v>
      </c>
      <c s="32">
        <f>ROUND(ROUND(L71,2)*ROUND(G71,3),2)</f>
      </c>
      <c s="36" t="s">
        <v>54</v>
      </c>
      <c>
        <f>(M71*21)/100</f>
      </c>
      <c t="s">
        <v>27</v>
      </c>
    </row>
    <row r="72" spans="1:5" ht="12.75">
      <c r="A72" s="35" t="s">
        <v>55</v>
      </c>
      <c r="E72" s="39" t="s">
        <v>51</v>
      </c>
    </row>
    <row r="73" spans="1:5" ht="12.75">
      <c r="A73" s="35" t="s">
        <v>56</v>
      </c>
      <c r="E73" s="40" t="s">
        <v>1431</v>
      </c>
    </row>
    <row r="74" spans="1:5" ht="12.75">
      <c r="A74" t="s">
        <v>57</v>
      </c>
      <c r="E74" s="39" t="s">
        <v>444</v>
      </c>
    </row>
    <row r="75" spans="1:13" ht="12.75">
      <c r="A75" t="s">
        <v>46</v>
      </c>
      <c r="C75" s="31" t="s">
        <v>896</v>
      </c>
      <c r="E75" s="33" t="s">
        <v>1247</v>
      </c>
      <c r="J75" s="32">
        <f>0</f>
      </c>
      <c s="32">
        <f>0</f>
      </c>
      <c s="32">
        <f>0+L76+L80+L84+L88+L92+L96</f>
      </c>
      <c s="32">
        <f>0+M76+M80+M84+M88+M92+M96</f>
      </c>
    </row>
    <row r="76" spans="1:16" ht="12.75">
      <c r="A76" t="s">
        <v>49</v>
      </c>
      <c s="34" t="s">
        <v>47</v>
      </c>
      <c s="34" t="s">
        <v>1432</v>
      </c>
      <c s="35" t="s">
        <v>51</v>
      </c>
      <c s="6" t="s">
        <v>1433</v>
      </c>
      <c s="36" t="s">
        <v>128</v>
      </c>
      <c s="37">
        <v>2.6</v>
      </c>
      <c s="36">
        <v>0</v>
      </c>
      <c s="36">
        <f>ROUND(G76*H76,6)</f>
      </c>
      <c r="L76" s="38">
        <v>0</v>
      </c>
      <c s="32">
        <f>ROUND(ROUND(L76,2)*ROUND(G76,3),2)</f>
      </c>
      <c s="36" t="s">
        <v>54</v>
      </c>
      <c>
        <f>(M76*21)/100</f>
      </c>
      <c t="s">
        <v>27</v>
      </c>
    </row>
    <row r="77" spans="1:5" ht="12.75">
      <c r="A77" s="35" t="s">
        <v>55</v>
      </c>
      <c r="E77" s="39" t="s">
        <v>51</v>
      </c>
    </row>
    <row r="78" spans="1:5" ht="12.75">
      <c r="A78" s="35" t="s">
        <v>56</v>
      </c>
      <c r="E78" s="40" t="s">
        <v>1434</v>
      </c>
    </row>
    <row r="79" spans="1:5" ht="12.75">
      <c r="A79" t="s">
        <v>57</v>
      </c>
      <c r="E79" s="39" t="s">
        <v>444</v>
      </c>
    </row>
    <row r="80" spans="1:16" ht="25.5">
      <c r="A80" t="s">
        <v>49</v>
      </c>
      <c s="34" t="s">
        <v>27</v>
      </c>
      <c s="34" t="s">
        <v>1435</v>
      </c>
      <c s="35" t="s">
        <v>51</v>
      </c>
      <c s="6" t="s">
        <v>1436</v>
      </c>
      <c s="36" t="s">
        <v>463</v>
      </c>
      <c s="37">
        <v>3.757</v>
      </c>
      <c s="36">
        <v>0</v>
      </c>
      <c s="36">
        <f>ROUND(G80*H80,6)</f>
      </c>
      <c r="L80" s="38">
        <v>0</v>
      </c>
      <c s="32">
        <f>ROUND(ROUND(L80,2)*ROUND(G80,3),2)</f>
      </c>
      <c s="36" t="s">
        <v>54</v>
      </c>
      <c>
        <f>(M80*21)/100</f>
      </c>
      <c t="s">
        <v>27</v>
      </c>
    </row>
    <row r="81" spans="1:5" ht="12.75">
      <c r="A81" s="35" t="s">
        <v>55</v>
      </c>
      <c r="E81" s="39" t="s">
        <v>51</v>
      </c>
    </row>
    <row r="82" spans="1:5" ht="12.75">
      <c r="A82" s="35" t="s">
        <v>56</v>
      </c>
      <c r="E82" s="40" t="s">
        <v>1437</v>
      </c>
    </row>
    <row r="83" spans="1:5" ht="12.75">
      <c r="A83" t="s">
        <v>57</v>
      </c>
      <c r="E83" s="39" t="s">
        <v>444</v>
      </c>
    </row>
    <row r="84" spans="1:16" ht="12.75">
      <c r="A84" t="s">
        <v>49</v>
      </c>
      <c s="34" t="s">
        <v>72</v>
      </c>
      <c s="34" t="s">
        <v>1438</v>
      </c>
      <c s="35" t="s">
        <v>51</v>
      </c>
      <c s="6" t="s">
        <v>1439</v>
      </c>
      <c s="36" t="s">
        <v>53</v>
      </c>
      <c s="37">
        <v>0.03</v>
      </c>
      <c s="36">
        <v>0</v>
      </c>
      <c s="36">
        <f>ROUND(G84*H84,6)</f>
      </c>
      <c r="L84" s="38">
        <v>0</v>
      </c>
      <c s="32">
        <f>ROUND(ROUND(L84,2)*ROUND(G84,3),2)</f>
      </c>
      <c s="36" t="s">
        <v>54</v>
      </c>
      <c>
        <f>(M84*21)/100</f>
      </c>
      <c t="s">
        <v>27</v>
      </c>
    </row>
    <row r="85" spans="1:5" ht="12.75">
      <c r="A85" s="35" t="s">
        <v>55</v>
      </c>
      <c r="E85" s="39" t="s">
        <v>51</v>
      </c>
    </row>
    <row r="86" spans="1:5" ht="12.75">
      <c r="A86" s="35" t="s">
        <v>56</v>
      </c>
      <c r="E86" s="40" t="s">
        <v>1440</v>
      </c>
    </row>
    <row r="87" spans="1:5" ht="12.75">
      <c r="A87" t="s">
        <v>57</v>
      </c>
      <c r="E87" s="39" t="s">
        <v>444</v>
      </c>
    </row>
    <row r="88" spans="1:16" ht="12.75">
      <c r="A88" t="s">
        <v>49</v>
      </c>
      <c s="34" t="s">
        <v>81</v>
      </c>
      <c s="34" t="s">
        <v>1441</v>
      </c>
      <c s="35" t="s">
        <v>51</v>
      </c>
      <c s="6" t="s">
        <v>1442</v>
      </c>
      <c s="36" t="s">
        <v>104</v>
      </c>
      <c s="37">
        <v>0.162</v>
      </c>
      <c s="36">
        <v>0</v>
      </c>
      <c s="36">
        <f>ROUND(G88*H88,6)</f>
      </c>
      <c r="L88" s="38">
        <v>0</v>
      </c>
      <c s="32">
        <f>ROUND(ROUND(L88,2)*ROUND(G88,3),2)</f>
      </c>
      <c s="36" t="s">
        <v>54</v>
      </c>
      <c>
        <f>(M88*21)/100</f>
      </c>
      <c t="s">
        <v>27</v>
      </c>
    </row>
    <row r="89" spans="1:5" ht="12.75">
      <c r="A89" s="35" t="s">
        <v>55</v>
      </c>
      <c r="E89" s="39" t="s">
        <v>51</v>
      </c>
    </row>
    <row r="90" spans="1:5" ht="12.75">
      <c r="A90" s="35" t="s">
        <v>56</v>
      </c>
      <c r="E90" s="40" t="s">
        <v>1443</v>
      </c>
    </row>
    <row r="91" spans="1:5" ht="12.75">
      <c r="A91" t="s">
        <v>57</v>
      </c>
      <c r="E91" s="39" t="s">
        <v>444</v>
      </c>
    </row>
    <row r="92" spans="1:16" ht="12.75">
      <c r="A92" t="s">
        <v>49</v>
      </c>
      <c s="34" t="s">
        <v>90</v>
      </c>
      <c s="34" t="s">
        <v>1444</v>
      </c>
      <c s="35" t="s">
        <v>51</v>
      </c>
      <c s="6" t="s">
        <v>1445</v>
      </c>
      <c s="36" t="s">
        <v>128</v>
      </c>
      <c s="37">
        <v>40</v>
      </c>
      <c s="36">
        <v>0</v>
      </c>
      <c s="36">
        <f>ROUND(G92*H92,6)</f>
      </c>
      <c r="L92" s="38">
        <v>0</v>
      </c>
      <c s="32">
        <f>ROUND(ROUND(L92,2)*ROUND(G92,3),2)</f>
      </c>
      <c s="36" t="s">
        <v>54</v>
      </c>
      <c>
        <f>(M92*21)/100</f>
      </c>
      <c t="s">
        <v>27</v>
      </c>
    </row>
    <row r="93" spans="1:5" ht="12.75">
      <c r="A93" s="35" t="s">
        <v>55</v>
      </c>
      <c r="E93" s="39" t="s">
        <v>51</v>
      </c>
    </row>
    <row r="94" spans="1:5" ht="12.75">
      <c r="A94" s="35" t="s">
        <v>56</v>
      </c>
      <c r="E94" s="40" t="s">
        <v>1446</v>
      </c>
    </row>
    <row r="95" spans="1:5" ht="12.75">
      <c r="A95" t="s">
        <v>57</v>
      </c>
      <c r="E95" s="39" t="s">
        <v>444</v>
      </c>
    </row>
    <row r="96" spans="1:16" ht="25.5">
      <c r="A96" t="s">
        <v>49</v>
      </c>
      <c s="34" t="s">
        <v>93</v>
      </c>
      <c s="34" t="s">
        <v>1447</v>
      </c>
      <c s="35" t="s">
        <v>51</v>
      </c>
      <c s="6" t="s">
        <v>1448</v>
      </c>
      <c s="36" t="s">
        <v>463</v>
      </c>
      <c s="37">
        <v>168.64</v>
      </c>
      <c s="36">
        <v>0</v>
      </c>
      <c s="36">
        <f>ROUND(G96*H96,6)</f>
      </c>
      <c r="L96" s="38">
        <v>0</v>
      </c>
      <c s="32">
        <f>ROUND(ROUND(L96,2)*ROUND(G96,3),2)</f>
      </c>
      <c s="36" t="s">
        <v>54</v>
      </c>
      <c>
        <f>(M96*21)/100</f>
      </c>
      <c t="s">
        <v>27</v>
      </c>
    </row>
    <row r="97" spans="1:5" ht="12.75">
      <c r="A97" s="35" t="s">
        <v>55</v>
      </c>
      <c r="E97" s="39" t="s">
        <v>51</v>
      </c>
    </row>
    <row r="98" spans="1:5" ht="25.5">
      <c r="A98" s="35" t="s">
        <v>56</v>
      </c>
      <c r="E98" s="40" t="s">
        <v>1449</v>
      </c>
    </row>
    <row r="99" spans="1:5" ht="12.75">
      <c r="A99" t="s">
        <v>57</v>
      </c>
      <c r="E99"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1450</v>
      </c>
      <c s="41">
        <f>Rekapitulace!C28</f>
      </c>
      <c s="20" t="s">
        <v>0</v>
      </c>
      <c t="s">
        <v>23</v>
      </c>
      <c t="s">
        <v>27</v>
      </c>
    </row>
    <row r="4" spans="1:16" ht="32" customHeight="1">
      <c r="A4" s="24" t="s">
        <v>20</v>
      </c>
      <c s="25" t="s">
        <v>28</v>
      </c>
      <c s="27" t="s">
        <v>1450</v>
      </c>
      <c r="E4" s="26" t="s">
        <v>1451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1454</v>
      </c>
      <c r="E8" s="30" t="s">
        <v>1453</v>
      </c>
      <c r="J8" s="29">
        <f>0+J9+J18+J55+J64+J89+J134+J151+J172+J189</f>
      </c>
      <c s="29">
        <f>0+K9+K18+K55+K64+K89+K134+K151+K172+K189</f>
      </c>
      <c s="29">
        <f>0+L9+L18+L55+L64+L89+L134+L151+L172+L189</f>
      </c>
      <c s="29">
        <f>0+M9+M18+M55+M64+M89+M134+M151+M172+M189</f>
      </c>
    </row>
    <row r="9" spans="1:13" ht="12.75">
      <c r="A9" t="s">
        <v>46</v>
      </c>
      <c r="C9" s="31" t="s">
        <v>371</v>
      </c>
      <c r="E9" s="33" t="s">
        <v>927</v>
      </c>
      <c r="J9" s="32">
        <f>0</f>
      </c>
      <c s="32">
        <f>0</f>
      </c>
      <c s="32">
        <f>0+L10+L14</f>
      </c>
      <c s="32">
        <f>0+M10+M14</f>
      </c>
    </row>
    <row r="10" spans="1:16" ht="25.5">
      <c r="A10" t="s">
        <v>49</v>
      </c>
      <c s="34" t="s">
        <v>246</v>
      </c>
      <c s="34" t="s">
        <v>1455</v>
      </c>
      <c s="35" t="s">
        <v>51</v>
      </c>
      <c s="6" t="s">
        <v>1456</v>
      </c>
      <c s="36" t="s">
        <v>53</v>
      </c>
      <c s="37">
        <v>803.8</v>
      </c>
      <c s="36">
        <v>0</v>
      </c>
      <c s="36">
        <f>ROUND(G10*H10,6)</f>
      </c>
      <c r="L10" s="38">
        <v>0</v>
      </c>
      <c s="32">
        <f>ROUND(ROUND(L10,2)*ROUND(G10,3),2)</f>
      </c>
      <c s="36" t="s">
        <v>655</v>
      </c>
      <c>
        <f>(M10*21)/100</f>
      </c>
      <c t="s">
        <v>27</v>
      </c>
    </row>
    <row r="11" spans="1:5" ht="12.75">
      <c r="A11" s="35" t="s">
        <v>55</v>
      </c>
      <c r="E11" s="39" t="s">
        <v>51</v>
      </c>
    </row>
    <row r="12" spans="1:5" ht="25.5">
      <c r="A12" s="35" t="s">
        <v>56</v>
      </c>
      <c r="E12" s="40" t="s">
        <v>1457</v>
      </c>
    </row>
    <row r="13" spans="1:5" ht="165.75">
      <c r="A13" t="s">
        <v>57</v>
      </c>
      <c r="E13" s="39" t="s">
        <v>1458</v>
      </c>
    </row>
    <row r="14" spans="1:16" ht="25.5">
      <c r="A14" t="s">
        <v>49</v>
      </c>
      <c s="34" t="s">
        <v>251</v>
      </c>
      <c s="34" t="s">
        <v>1459</v>
      </c>
      <c s="35" t="s">
        <v>51</v>
      </c>
      <c s="6" t="s">
        <v>1460</v>
      </c>
      <c s="36" t="s">
        <v>53</v>
      </c>
      <c s="37">
        <v>230.458</v>
      </c>
      <c s="36">
        <v>0</v>
      </c>
      <c s="36">
        <f>ROUND(G14*H14,6)</f>
      </c>
      <c r="L14" s="38">
        <v>0</v>
      </c>
      <c s="32">
        <f>ROUND(ROUND(L14,2)*ROUND(G14,3),2)</f>
      </c>
      <c s="36" t="s">
        <v>655</v>
      </c>
      <c>
        <f>(M14*21)/100</f>
      </c>
      <c t="s">
        <v>27</v>
      </c>
    </row>
    <row r="15" spans="1:5" ht="12.75">
      <c r="A15" s="35" t="s">
        <v>55</v>
      </c>
      <c r="E15" s="39" t="s">
        <v>51</v>
      </c>
    </row>
    <row r="16" spans="1:5" ht="25.5">
      <c r="A16" s="35" t="s">
        <v>56</v>
      </c>
      <c r="E16" s="40" t="s">
        <v>1461</v>
      </c>
    </row>
    <row r="17" spans="1:5" ht="165.75">
      <c r="A17" t="s">
        <v>57</v>
      </c>
      <c r="E17" s="39" t="s">
        <v>1458</v>
      </c>
    </row>
    <row r="18" spans="1:13" ht="12.75">
      <c r="A18" t="s">
        <v>46</v>
      </c>
      <c r="C18" s="31" t="s">
        <v>47</v>
      </c>
      <c r="E18" s="33" t="s">
        <v>435</v>
      </c>
      <c r="J18" s="32">
        <f>0</f>
      </c>
      <c s="32">
        <f>0</f>
      </c>
      <c s="32">
        <f>0+L19+L23+L27+L31+L35+L39+L43+L47+L51</f>
      </c>
      <c s="32">
        <f>0+M19+M23+M27+M31+M35+M39+M43+M47+M51</f>
      </c>
    </row>
    <row r="19" spans="1:16" ht="12.75">
      <c r="A19" t="s">
        <v>49</v>
      </c>
      <c s="34" t="s">
        <v>47</v>
      </c>
      <c s="34" t="s">
        <v>77</v>
      </c>
      <c s="35" t="s">
        <v>51</v>
      </c>
      <c s="6" t="s">
        <v>78</v>
      </c>
      <c s="36" t="s">
        <v>79</v>
      </c>
      <c s="37">
        <v>842</v>
      </c>
      <c s="36">
        <v>0</v>
      </c>
      <c s="36">
        <f>ROUND(G19*H19,6)</f>
      </c>
      <c r="L19" s="38">
        <v>0</v>
      </c>
      <c s="32">
        <f>ROUND(ROUND(L19,2)*ROUND(G19,3),2)</f>
      </c>
      <c s="36" t="s">
        <v>54</v>
      </c>
      <c>
        <f>(M19*21)/100</f>
      </c>
      <c t="s">
        <v>27</v>
      </c>
    </row>
    <row r="20" spans="1:5" ht="12.75">
      <c r="A20" s="35" t="s">
        <v>55</v>
      </c>
      <c r="E20" s="39" t="s">
        <v>51</v>
      </c>
    </row>
    <row r="21" spans="1:5" ht="153">
      <c r="A21" s="35" t="s">
        <v>56</v>
      </c>
      <c r="E21" s="40" t="s">
        <v>1462</v>
      </c>
    </row>
    <row r="22" spans="1:5" ht="38.25">
      <c r="A22" t="s">
        <v>57</v>
      </c>
      <c r="E22" s="39" t="s">
        <v>1463</v>
      </c>
    </row>
    <row r="23" spans="1:16" ht="12.75">
      <c r="A23" t="s">
        <v>49</v>
      </c>
      <c s="34" t="s">
        <v>27</v>
      </c>
      <c s="34" t="s">
        <v>1464</v>
      </c>
      <c s="35" t="s">
        <v>51</v>
      </c>
      <c s="6" t="s">
        <v>1465</v>
      </c>
      <c s="36" t="s">
        <v>104</v>
      </c>
      <c s="37">
        <v>6</v>
      </c>
      <c s="36">
        <v>0</v>
      </c>
      <c s="36">
        <f>ROUND(G23*H23,6)</f>
      </c>
      <c r="L23" s="38">
        <v>0</v>
      </c>
      <c s="32">
        <f>ROUND(ROUND(L23,2)*ROUND(G23,3),2)</f>
      </c>
      <c s="36" t="s">
        <v>54</v>
      </c>
      <c>
        <f>(M23*21)/100</f>
      </c>
      <c t="s">
        <v>27</v>
      </c>
    </row>
    <row r="24" spans="1:5" ht="12.75">
      <c r="A24" s="35" t="s">
        <v>55</v>
      </c>
      <c r="E24" s="39" t="s">
        <v>51</v>
      </c>
    </row>
    <row r="25" spans="1:5" ht="89.25">
      <c r="A25" s="35" t="s">
        <v>56</v>
      </c>
      <c r="E25" s="40" t="s">
        <v>1466</v>
      </c>
    </row>
    <row r="26" spans="1:5" ht="38.25">
      <c r="A26" t="s">
        <v>57</v>
      </c>
      <c r="E26" s="39" t="s">
        <v>1467</v>
      </c>
    </row>
    <row r="27" spans="1:16" ht="12.75">
      <c r="A27" t="s">
        <v>49</v>
      </c>
      <c s="34" t="s">
        <v>26</v>
      </c>
      <c s="34" t="s">
        <v>1468</v>
      </c>
      <c s="35" t="s">
        <v>51</v>
      </c>
      <c s="6" t="s">
        <v>1469</v>
      </c>
      <c s="36" t="s">
        <v>104</v>
      </c>
      <c s="37">
        <v>401.9</v>
      </c>
      <c s="36">
        <v>0</v>
      </c>
      <c s="36">
        <f>ROUND(G27*H27,6)</f>
      </c>
      <c r="L27" s="38">
        <v>0</v>
      </c>
      <c s="32">
        <f>ROUND(ROUND(L27,2)*ROUND(G27,3),2)</f>
      </c>
      <c s="36" t="s">
        <v>54</v>
      </c>
      <c>
        <f>(M27*21)/100</f>
      </c>
      <c t="s">
        <v>27</v>
      </c>
    </row>
    <row r="28" spans="1:5" ht="12.75">
      <c r="A28" s="35" t="s">
        <v>55</v>
      </c>
      <c r="E28" s="39" t="s">
        <v>51</v>
      </c>
    </row>
    <row r="29" spans="1:5" ht="140.25">
      <c r="A29" s="35" t="s">
        <v>56</v>
      </c>
      <c r="E29" s="40" t="s">
        <v>1470</v>
      </c>
    </row>
    <row r="30" spans="1:5" ht="318.75">
      <c r="A30" t="s">
        <v>57</v>
      </c>
      <c r="E30" s="39" t="s">
        <v>1471</v>
      </c>
    </row>
    <row r="31" spans="1:16" ht="12.75">
      <c r="A31" t="s">
        <v>49</v>
      </c>
      <c s="34" t="s">
        <v>63</v>
      </c>
      <c s="34" t="s">
        <v>1472</v>
      </c>
      <c s="35" t="s">
        <v>51</v>
      </c>
      <c s="6" t="s">
        <v>1473</v>
      </c>
      <c s="36" t="s">
        <v>104</v>
      </c>
      <c s="37">
        <v>401.9</v>
      </c>
      <c s="36">
        <v>0</v>
      </c>
      <c s="36">
        <f>ROUND(G31*H31,6)</f>
      </c>
      <c r="L31" s="38">
        <v>0</v>
      </c>
      <c s="32">
        <f>ROUND(ROUND(L31,2)*ROUND(G31,3),2)</f>
      </c>
      <c s="36" t="s">
        <v>54</v>
      </c>
      <c>
        <f>(M31*21)/100</f>
      </c>
      <c t="s">
        <v>27</v>
      </c>
    </row>
    <row r="32" spans="1:5" ht="12.75">
      <c r="A32" s="35" t="s">
        <v>55</v>
      </c>
      <c r="E32" s="39" t="s">
        <v>51</v>
      </c>
    </row>
    <row r="33" spans="1:5" ht="12.75">
      <c r="A33" s="35" t="s">
        <v>56</v>
      </c>
      <c r="E33" s="40" t="s">
        <v>1474</v>
      </c>
    </row>
    <row r="34" spans="1:5" ht="191.25">
      <c r="A34" t="s">
        <v>57</v>
      </c>
      <c r="E34" s="39" t="s">
        <v>1475</v>
      </c>
    </row>
    <row r="35" spans="1:16" ht="12.75">
      <c r="A35" t="s">
        <v>49</v>
      </c>
      <c s="34" t="s">
        <v>66</v>
      </c>
      <c s="34" t="s">
        <v>1476</v>
      </c>
      <c s="35" t="s">
        <v>51</v>
      </c>
      <c s="6" t="s">
        <v>1477</v>
      </c>
      <c s="36" t="s">
        <v>104</v>
      </c>
      <c s="37">
        <v>106.228</v>
      </c>
      <c s="36">
        <v>0</v>
      </c>
      <c s="36">
        <f>ROUND(G35*H35,6)</f>
      </c>
      <c r="L35" s="38">
        <v>0</v>
      </c>
      <c s="32">
        <f>ROUND(ROUND(L35,2)*ROUND(G35,3),2)</f>
      </c>
      <c s="36" t="s">
        <v>54</v>
      </c>
      <c>
        <f>(M35*21)/100</f>
      </c>
      <c t="s">
        <v>27</v>
      </c>
    </row>
    <row r="36" spans="1:5" ht="12.75">
      <c r="A36" s="35" t="s">
        <v>55</v>
      </c>
      <c r="E36" s="39" t="s">
        <v>51</v>
      </c>
    </row>
    <row r="37" spans="1:5" ht="153">
      <c r="A37" s="35" t="s">
        <v>56</v>
      </c>
      <c r="E37" s="40" t="s">
        <v>1478</v>
      </c>
    </row>
    <row r="38" spans="1:5" ht="229.5">
      <c r="A38" t="s">
        <v>57</v>
      </c>
      <c r="E38" s="39" t="s">
        <v>1479</v>
      </c>
    </row>
    <row r="39" spans="1:16" ht="12.75">
      <c r="A39" t="s">
        <v>49</v>
      </c>
      <c s="34" t="s">
        <v>69</v>
      </c>
      <c s="34" t="s">
        <v>1338</v>
      </c>
      <c s="35" t="s">
        <v>51</v>
      </c>
      <c s="6" t="s">
        <v>1339</v>
      </c>
      <c s="36" t="s">
        <v>104</v>
      </c>
      <c s="37">
        <v>6.888</v>
      </c>
      <c s="36">
        <v>0</v>
      </c>
      <c s="36">
        <f>ROUND(G39*H39,6)</f>
      </c>
      <c r="L39" s="38">
        <v>0</v>
      </c>
      <c s="32">
        <f>ROUND(ROUND(L39,2)*ROUND(G39,3),2)</f>
      </c>
      <c s="36" t="s">
        <v>54</v>
      </c>
      <c>
        <f>(M39*21)/100</f>
      </c>
      <c t="s">
        <v>27</v>
      </c>
    </row>
    <row r="40" spans="1:5" ht="12.75">
      <c r="A40" s="35" t="s">
        <v>55</v>
      </c>
      <c r="E40" s="39" t="s">
        <v>51</v>
      </c>
    </row>
    <row r="41" spans="1:5" ht="76.5">
      <c r="A41" s="35" t="s">
        <v>56</v>
      </c>
      <c r="E41" s="40" t="s">
        <v>1480</v>
      </c>
    </row>
    <row r="42" spans="1:5" ht="293.25">
      <c r="A42" t="s">
        <v>57</v>
      </c>
      <c r="E42" s="39" t="s">
        <v>1481</v>
      </c>
    </row>
    <row r="43" spans="1:16" ht="12.75">
      <c r="A43" t="s">
        <v>49</v>
      </c>
      <c s="34" t="s">
        <v>72</v>
      </c>
      <c s="34" t="s">
        <v>1482</v>
      </c>
      <c s="35" t="s">
        <v>51</v>
      </c>
      <c s="6" t="s">
        <v>1483</v>
      </c>
      <c s="36" t="s">
        <v>79</v>
      </c>
      <c s="37">
        <v>74</v>
      </c>
      <c s="36">
        <v>0</v>
      </c>
      <c s="36">
        <f>ROUND(G43*H43,6)</f>
      </c>
      <c r="L43" s="38">
        <v>0</v>
      </c>
      <c s="32">
        <f>ROUND(ROUND(L43,2)*ROUND(G43,3),2)</f>
      </c>
      <c s="36" t="s">
        <v>54</v>
      </c>
      <c>
        <f>(M43*21)/100</f>
      </c>
      <c t="s">
        <v>27</v>
      </c>
    </row>
    <row r="44" spans="1:5" ht="12.75">
      <c r="A44" s="35" t="s">
        <v>55</v>
      </c>
      <c r="E44" s="39" t="s">
        <v>51</v>
      </c>
    </row>
    <row r="45" spans="1:5" ht="76.5">
      <c r="A45" s="35" t="s">
        <v>56</v>
      </c>
      <c r="E45" s="40" t="s">
        <v>1484</v>
      </c>
    </row>
    <row r="46" spans="1:5" ht="38.25">
      <c r="A46" t="s">
        <v>57</v>
      </c>
      <c r="E46" s="39" t="s">
        <v>1485</v>
      </c>
    </row>
    <row r="47" spans="1:16" ht="12.75">
      <c r="A47" t="s">
        <v>49</v>
      </c>
      <c s="34" t="s">
        <v>76</v>
      </c>
      <c s="34" t="s">
        <v>1486</v>
      </c>
      <c s="35" t="s">
        <v>51</v>
      </c>
      <c s="6" t="s">
        <v>1487</v>
      </c>
      <c s="36" t="s">
        <v>79</v>
      </c>
      <c s="37">
        <v>74</v>
      </c>
      <c s="36">
        <v>0</v>
      </c>
      <c s="36">
        <f>ROUND(G47*H47,6)</f>
      </c>
      <c r="L47" s="38">
        <v>0</v>
      </c>
      <c s="32">
        <f>ROUND(ROUND(L47,2)*ROUND(G47,3),2)</f>
      </c>
      <c s="36" t="s">
        <v>54</v>
      </c>
      <c>
        <f>(M47*21)/100</f>
      </c>
      <c t="s">
        <v>27</v>
      </c>
    </row>
    <row r="48" spans="1:5" ht="12.75">
      <c r="A48" s="35" t="s">
        <v>55</v>
      </c>
      <c r="E48" s="39" t="s">
        <v>51</v>
      </c>
    </row>
    <row r="49" spans="1:5" ht="76.5">
      <c r="A49" s="35" t="s">
        <v>56</v>
      </c>
      <c r="E49" s="40" t="s">
        <v>1484</v>
      </c>
    </row>
    <row r="50" spans="1:5" ht="25.5">
      <c r="A50" t="s">
        <v>57</v>
      </c>
      <c r="E50" s="39" t="s">
        <v>1488</v>
      </c>
    </row>
    <row r="51" spans="1:16" ht="12.75">
      <c r="A51" t="s">
        <v>49</v>
      </c>
      <c s="34" t="s">
        <v>81</v>
      </c>
      <c s="34" t="s">
        <v>1489</v>
      </c>
      <c s="35" t="s">
        <v>51</v>
      </c>
      <c s="6" t="s">
        <v>1490</v>
      </c>
      <c s="36" t="s">
        <v>79</v>
      </c>
      <c s="37">
        <v>74</v>
      </c>
      <c s="36">
        <v>0</v>
      </c>
      <c s="36">
        <f>ROUND(G51*H51,6)</f>
      </c>
      <c r="L51" s="38">
        <v>0</v>
      </c>
      <c s="32">
        <f>ROUND(ROUND(L51,2)*ROUND(G51,3),2)</f>
      </c>
      <c s="36" t="s">
        <v>54</v>
      </c>
      <c>
        <f>(M51*21)/100</f>
      </c>
      <c t="s">
        <v>27</v>
      </c>
    </row>
    <row r="52" spans="1:5" ht="12.75">
      <c r="A52" s="35" t="s">
        <v>55</v>
      </c>
      <c r="E52" s="39" t="s">
        <v>51</v>
      </c>
    </row>
    <row r="53" spans="1:5" ht="76.5">
      <c r="A53" s="35" t="s">
        <v>56</v>
      </c>
      <c r="E53" s="40" t="s">
        <v>1484</v>
      </c>
    </row>
    <row r="54" spans="1:5" ht="38.25">
      <c r="A54" t="s">
        <v>57</v>
      </c>
      <c r="E54" s="39" t="s">
        <v>1491</v>
      </c>
    </row>
    <row r="55" spans="1:13" ht="12.75">
      <c r="A55" t="s">
        <v>46</v>
      </c>
      <c r="C55" s="31" t="s">
        <v>27</v>
      </c>
      <c r="E55" s="33" t="s">
        <v>1345</v>
      </c>
      <c r="J55" s="32">
        <f>0</f>
      </c>
      <c s="32">
        <f>0</f>
      </c>
      <c s="32">
        <f>0+L56+L60</f>
      </c>
      <c s="32">
        <f>0+M56+M60</f>
      </c>
    </row>
    <row r="56" spans="1:16" ht="12.75">
      <c r="A56" t="s">
        <v>49</v>
      </c>
      <c s="34" t="s">
        <v>85</v>
      </c>
      <c s="34" t="s">
        <v>1492</v>
      </c>
      <c s="35" t="s">
        <v>51</v>
      </c>
      <c s="6" t="s">
        <v>1493</v>
      </c>
      <c s="36" t="s">
        <v>104</v>
      </c>
      <c s="37">
        <v>2.2</v>
      </c>
      <c s="36">
        <v>0</v>
      </c>
      <c s="36">
        <f>ROUND(G56*H56,6)</f>
      </c>
      <c r="L56" s="38">
        <v>0</v>
      </c>
      <c s="32">
        <f>ROUND(ROUND(L56,2)*ROUND(G56,3),2)</f>
      </c>
      <c s="36" t="s">
        <v>54</v>
      </c>
      <c>
        <f>(M56*21)/100</f>
      </c>
      <c t="s">
        <v>27</v>
      </c>
    </row>
    <row r="57" spans="1:5" ht="12.75">
      <c r="A57" s="35" t="s">
        <v>55</v>
      </c>
      <c r="E57" s="39" t="s">
        <v>51</v>
      </c>
    </row>
    <row r="58" spans="1:5" ht="25.5">
      <c r="A58" s="35" t="s">
        <v>56</v>
      </c>
      <c r="E58" s="40" t="s">
        <v>1494</v>
      </c>
    </row>
    <row r="59" spans="1:5" ht="51">
      <c r="A59" t="s">
        <v>57</v>
      </c>
      <c r="E59" s="39" t="s">
        <v>1495</v>
      </c>
    </row>
    <row r="60" spans="1:16" ht="12.75">
      <c r="A60" t="s">
        <v>49</v>
      </c>
      <c s="34" t="s">
        <v>90</v>
      </c>
      <c s="34" t="s">
        <v>1496</v>
      </c>
      <c s="35" t="s">
        <v>51</v>
      </c>
      <c s="6" t="s">
        <v>1497</v>
      </c>
      <c s="36" t="s">
        <v>53</v>
      </c>
      <c s="37">
        <v>0.331</v>
      </c>
      <c s="36">
        <v>0</v>
      </c>
      <c s="36">
        <f>ROUND(G60*H60,6)</f>
      </c>
      <c r="L60" s="38">
        <v>0</v>
      </c>
      <c s="32">
        <f>ROUND(ROUND(L60,2)*ROUND(G60,3),2)</f>
      </c>
      <c s="36" t="s">
        <v>54</v>
      </c>
      <c>
        <f>(M60*21)/100</f>
      </c>
      <c t="s">
        <v>27</v>
      </c>
    </row>
    <row r="61" spans="1:5" ht="12.75">
      <c r="A61" s="35" t="s">
        <v>55</v>
      </c>
      <c r="E61" s="39" t="s">
        <v>51</v>
      </c>
    </row>
    <row r="62" spans="1:5" ht="38.25">
      <c r="A62" s="35" t="s">
        <v>56</v>
      </c>
      <c r="E62" s="40" t="s">
        <v>1498</v>
      </c>
    </row>
    <row r="63" spans="1:5" ht="267.75">
      <c r="A63" t="s">
        <v>57</v>
      </c>
      <c r="E63" s="39" t="s">
        <v>1499</v>
      </c>
    </row>
    <row r="64" spans="1:13" ht="12.75">
      <c r="A64" t="s">
        <v>46</v>
      </c>
      <c r="C64" s="31" t="s">
        <v>26</v>
      </c>
      <c r="E64" s="33" t="s">
        <v>1500</v>
      </c>
      <c r="J64" s="32">
        <f>0</f>
      </c>
      <c s="32">
        <f>0</f>
      </c>
      <c s="32">
        <f>0+L65+L69+L73+L77+L81+L85</f>
      </c>
      <c s="32">
        <f>0+M65+M69+M73+M77+M81+M85</f>
      </c>
    </row>
    <row r="65" spans="1:16" ht="12.75">
      <c r="A65" t="s">
        <v>49</v>
      </c>
      <c s="34" t="s">
        <v>93</v>
      </c>
      <c s="34" t="s">
        <v>1501</v>
      </c>
      <c s="35" t="s">
        <v>51</v>
      </c>
      <c s="6" t="s">
        <v>1502</v>
      </c>
      <c s="36" t="s">
        <v>672</v>
      </c>
      <c s="37">
        <v>5.438</v>
      </c>
      <c s="36">
        <v>0</v>
      </c>
      <c s="36">
        <f>ROUND(G65*H65,6)</f>
      </c>
      <c r="L65" s="38">
        <v>0</v>
      </c>
      <c s="32">
        <f>ROUND(ROUND(L65,2)*ROUND(G65,3),2)</f>
      </c>
      <c s="36" t="s">
        <v>54</v>
      </c>
      <c>
        <f>(M65*21)/100</f>
      </c>
      <c t="s">
        <v>27</v>
      </c>
    </row>
    <row r="66" spans="1:5" ht="12.75">
      <c r="A66" s="35" t="s">
        <v>55</v>
      </c>
      <c r="E66" s="39" t="s">
        <v>51</v>
      </c>
    </row>
    <row r="67" spans="1:5" ht="38.25">
      <c r="A67" s="35" t="s">
        <v>56</v>
      </c>
      <c r="E67" s="40" t="s">
        <v>1503</v>
      </c>
    </row>
    <row r="68" spans="1:5" ht="25.5">
      <c r="A68" t="s">
        <v>57</v>
      </c>
      <c r="E68" s="39" t="s">
        <v>1504</v>
      </c>
    </row>
    <row r="69" spans="1:16" ht="12.75">
      <c r="A69" t="s">
        <v>49</v>
      </c>
      <c s="34" t="s">
        <v>97</v>
      </c>
      <c s="34" t="s">
        <v>1505</v>
      </c>
      <c s="35" t="s">
        <v>51</v>
      </c>
      <c s="6" t="s">
        <v>1506</v>
      </c>
      <c s="36" t="s">
        <v>104</v>
      </c>
      <c s="37">
        <v>15</v>
      </c>
      <c s="36">
        <v>0</v>
      </c>
      <c s="36">
        <f>ROUND(G69*H69,6)</f>
      </c>
      <c r="L69" s="38">
        <v>0</v>
      </c>
      <c s="32">
        <f>ROUND(ROUND(L69,2)*ROUND(G69,3),2)</f>
      </c>
      <c s="36" t="s">
        <v>54</v>
      </c>
      <c>
        <f>(M69*21)/100</f>
      </c>
      <c t="s">
        <v>27</v>
      </c>
    </row>
    <row r="70" spans="1:5" ht="12.75">
      <c r="A70" s="35" t="s">
        <v>55</v>
      </c>
      <c r="E70" s="39" t="s">
        <v>51</v>
      </c>
    </row>
    <row r="71" spans="1:5" ht="178.5">
      <c r="A71" s="35" t="s">
        <v>56</v>
      </c>
      <c r="E71" s="40" t="s">
        <v>1507</v>
      </c>
    </row>
    <row r="72" spans="1:5" ht="382.5">
      <c r="A72" t="s">
        <v>57</v>
      </c>
      <c r="E72" s="39" t="s">
        <v>1508</v>
      </c>
    </row>
    <row r="73" spans="1:16" ht="12.75">
      <c r="A73" t="s">
        <v>49</v>
      </c>
      <c s="34" t="s">
        <v>101</v>
      </c>
      <c s="34" t="s">
        <v>1509</v>
      </c>
      <c s="35" t="s">
        <v>51</v>
      </c>
      <c s="6" t="s">
        <v>1510</v>
      </c>
      <c s="36" t="s">
        <v>53</v>
      </c>
      <c s="37">
        <v>1.755</v>
      </c>
      <c s="36">
        <v>0</v>
      </c>
      <c s="36">
        <f>ROUND(G73*H73,6)</f>
      </c>
      <c r="L73" s="38">
        <v>0</v>
      </c>
      <c s="32">
        <f>ROUND(ROUND(L73,2)*ROUND(G73,3),2)</f>
      </c>
      <c s="36" t="s">
        <v>54</v>
      </c>
      <c>
        <f>(M73*21)/100</f>
      </c>
      <c t="s">
        <v>27</v>
      </c>
    </row>
    <row r="74" spans="1:5" ht="12.75">
      <c r="A74" s="35" t="s">
        <v>55</v>
      </c>
      <c r="E74" s="39" t="s">
        <v>51</v>
      </c>
    </row>
    <row r="75" spans="1:5" ht="63.75">
      <c r="A75" s="35" t="s">
        <v>56</v>
      </c>
      <c r="E75" s="40" t="s">
        <v>1511</v>
      </c>
    </row>
    <row r="76" spans="1:5" ht="242.25">
      <c r="A76" t="s">
        <v>57</v>
      </c>
      <c r="E76" s="39" t="s">
        <v>1512</v>
      </c>
    </row>
    <row r="77" spans="1:16" ht="12.75">
      <c r="A77" t="s">
        <v>49</v>
      </c>
      <c s="34" t="s">
        <v>106</v>
      </c>
      <c s="34" t="s">
        <v>1513</v>
      </c>
      <c s="35" t="s">
        <v>51</v>
      </c>
      <c s="6" t="s">
        <v>1514</v>
      </c>
      <c s="36" t="s">
        <v>104</v>
      </c>
      <c s="37">
        <v>4.476</v>
      </c>
      <c s="36">
        <v>0</v>
      </c>
      <c s="36">
        <f>ROUND(G77*H77,6)</f>
      </c>
      <c r="L77" s="38">
        <v>0</v>
      </c>
      <c s="32">
        <f>ROUND(ROUND(L77,2)*ROUND(G77,3),2)</f>
      </c>
      <c s="36" t="s">
        <v>54</v>
      </c>
      <c>
        <f>(M77*21)/100</f>
      </c>
      <c t="s">
        <v>27</v>
      </c>
    </row>
    <row r="78" spans="1:5" ht="12.75">
      <c r="A78" s="35" t="s">
        <v>55</v>
      </c>
      <c r="E78" s="39" t="s">
        <v>1515</v>
      </c>
    </row>
    <row r="79" spans="1:5" ht="114.75">
      <c r="A79" s="35" t="s">
        <v>56</v>
      </c>
      <c r="E79" s="40" t="s">
        <v>1516</v>
      </c>
    </row>
    <row r="80" spans="1:5" ht="229.5">
      <c r="A80" t="s">
        <v>57</v>
      </c>
      <c r="E80" s="39" t="s">
        <v>1517</v>
      </c>
    </row>
    <row r="81" spans="1:16" ht="12.75">
      <c r="A81" t="s">
        <v>49</v>
      </c>
      <c s="34" t="s">
        <v>109</v>
      </c>
      <c s="34" t="s">
        <v>1518</v>
      </c>
      <c s="35" t="s">
        <v>51</v>
      </c>
      <c s="6" t="s">
        <v>1519</v>
      </c>
      <c s="36" t="s">
        <v>104</v>
      </c>
      <c s="37">
        <v>40.1</v>
      </c>
      <c s="36">
        <v>0</v>
      </c>
      <c s="36">
        <f>ROUND(G81*H81,6)</f>
      </c>
      <c r="L81" s="38">
        <v>0</v>
      </c>
      <c s="32">
        <f>ROUND(ROUND(L81,2)*ROUND(G81,3),2)</f>
      </c>
      <c s="36" t="s">
        <v>54</v>
      </c>
      <c>
        <f>(M81*21)/100</f>
      </c>
      <c t="s">
        <v>27</v>
      </c>
    </row>
    <row r="82" spans="1:5" ht="12.75">
      <c r="A82" s="35" t="s">
        <v>55</v>
      </c>
      <c r="E82" s="39" t="s">
        <v>1520</v>
      </c>
    </row>
    <row r="83" spans="1:5" ht="140.25">
      <c r="A83" s="35" t="s">
        <v>56</v>
      </c>
      <c r="E83" s="40" t="s">
        <v>1521</v>
      </c>
    </row>
    <row r="84" spans="1:5" ht="369.75">
      <c r="A84" t="s">
        <v>57</v>
      </c>
      <c r="E84" s="39" t="s">
        <v>1522</v>
      </c>
    </row>
    <row r="85" spans="1:16" ht="12.75">
      <c r="A85" t="s">
        <v>49</v>
      </c>
      <c s="34" t="s">
        <v>112</v>
      </c>
      <c s="34" t="s">
        <v>1523</v>
      </c>
      <c s="35" t="s">
        <v>51</v>
      </c>
      <c s="6" t="s">
        <v>1524</v>
      </c>
      <c s="36" t="s">
        <v>53</v>
      </c>
      <c s="37">
        <v>6.074</v>
      </c>
      <c s="36">
        <v>0</v>
      </c>
      <c s="36">
        <f>ROUND(G85*H85,6)</f>
      </c>
      <c r="L85" s="38">
        <v>0</v>
      </c>
      <c s="32">
        <f>ROUND(ROUND(L85,2)*ROUND(G85,3),2)</f>
      </c>
      <c s="36" t="s">
        <v>54</v>
      </c>
      <c>
        <f>(M85*21)/100</f>
      </c>
      <c t="s">
        <v>27</v>
      </c>
    </row>
    <row r="86" spans="1:5" ht="12.75">
      <c r="A86" s="35" t="s">
        <v>55</v>
      </c>
      <c r="E86" s="39" t="s">
        <v>51</v>
      </c>
    </row>
    <row r="87" spans="1:5" ht="89.25">
      <c r="A87" s="35" t="s">
        <v>56</v>
      </c>
      <c r="E87" s="40" t="s">
        <v>1525</v>
      </c>
    </row>
    <row r="88" spans="1:5" ht="267.75">
      <c r="A88" t="s">
        <v>57</v>
      </c>
      <c r="E88" s="39" t="s">
        <v>1499</v>
      </c>
    </row>
    <row r="89" spans="1:13" ht="12.75">
      <c r="A89" t="s">
        <v>46</v>
      </c>
      <c r="C89" s="31" t="s">
        <v>63</v>
      </c>
      <c r="E89" s="33" t="s">
        <v>1352</v>
      </c>
      <c r="J89" s="32">
        <f>0</f>
      </c>
      <c s="32">
        <f>0</f>
      </c>
      <c s="32">
        <f>0+L90+L94+L98+L102+L106+L110+L114+L118+L122+L126+L130</f>
      </c>
      <c s="32">
        <f>0+M90+M94+M98+M102+M106+M110+M114+M118+M122+M126+M130</f>
      </c>
    </row>
    <row r="90" spans="1:16" ht="12.75">
      <c r="A90" t="s">
        <v>49</v>
      </c>
      <c s="34" t="s">
        <v>125</v>
      </c>
      <c s="34" t="s">
        <v>1526</v>
      </c>
      <c s="35" t="s">
        <v>51</v>
      </c>
      <c s="6" t="s">
        <v>1527</v>
      </c>
      <c s="36" t="s">
        <v>104</v>
      </c>
      <c s="37">
        <v>80</v>
      </c>
      <c s="36">
        <v>0</v>
      </c>
      <c s="36">
        <f>ROUND(G90*H90,6)</f>
      </c>
      <c r="L90" s="38">
        <v>0</v>
      </c>
      <c s="32">
        <f>ROUND(ROUND(L90,2)*ROUND(G90,3),2)</f>
      </c>
      <c s="36" t="s">
        <v>54</v>
      </c>
      <c>
        <f>(M90*21)/100</f>
      </c>
      <c t="s">
        <v>27</v>
      </c>
    </row>
    <row r="91" spans="1:5" ht="12.75">
      <c r="A91" s="35" t="s">
        <v>55</v>
      </c>
      <c r="E91" s="39" t="s">
        <v>51</v>
      </c>
    </row>
    <row r="92" spans="1:5" ht="38.25">
      <c r="A92" s="35" t="s">
        <v>56</v>
      </c>
      <c r="E92" s="40" t="s">
        <v>1528</v>
      </c>
    </row>
    <row r="93" spans="1:5" ht="369.75">
      <c r="A93" t="s">
        <v>57</v>
      </c>
      <c r="E93" s="39" t="s">
        <v>1522</v>
      </c>
    </row>
    <row r="94" spans="1:16" ht="12.75">
      <c r="A94" t="s">
        <v>49</v>
      </c>
      <c s="34" t="s">
        <v>130</v>
      </c>
      <c s="34" t="s">
        <v>1529</v>
      </c>
      <c s="35" t="s">
        <v>51</v>
      </c>
      <c s="6" t="s">
        <v>1530</v>
      </c>
      <c s="36" t="s">
        <v>53</v>
      </c>
      <c s="37">
        <v>9.133</v>
      </c>
      <c s="36">
        <v>0</v>
      </c>
      <c s="36">
        <f>ROUND(G94*H94,6)</f>
      </c>
      <c r="L94" s="38">
        <v>0</v>
      </c>
      <c s="32">
        <f>ROUND(ROUND(L94,2)*ROUND(G94,3),2)</f>
      </c>
      <c s="36" t="s">
        <v>54</v>
      </c>
      <c>
        <f>(M94*21)/100</f>
      </c>
      <c t="s">
        <v>27</v>
      </c>
    </row>
    <row r="95" spans="1:5" ht="12.75">
      <c r="A95" s="35" t="s">
        <v>55</v>
      </c>
      <c r="E95" s="39" t="s">
        <v>51</v>
      </c>
    </row>
    <row r="96" spans="1:5" ht="25.5">
      <c r="A96" s="35" t="s">
        <v>56</v>
      </c>
      <c r="E96" s="40" t="s">
        <v>1531</v>
      </c>
    </row>
    <row r="97" spans="1:5" ht="267.75">
      <c r="A97" t="s">
        <v>57</v>
      </c>
      <c r="E97" s="39" t="s">
        <v>1532</v>
      </c>
    </row>
    <row r="98" spans="1:16" ht="12.75">
      <c r="A98" t="s">
        <v>49</v>
      </c>
      <c s="34" t="s">
        <v>134</v>
      </c>
      <c s="34" t="s">
        <v>1533</v>
      </c>
      <c s="35" t="s">
        <v>51</v>
      </c>
      <c s="6" t="s">
        <v>1534</v>
      </c>
      <c s="36" t="s">
        <v>53</v>
      </c>
      <c s="37">
        <v>30.108</v>
      </c>
      <c s="36">
        <v>0</v>
      </c>
      <c s="36">
        <f>ROUND(G98*H98,6)</f>
      </c>
      <c r="L98" s="38">
        <v>0</v>
      </c>
      <c s="32">
        <f>ROUND(ROUND(L98,2)*ROUND(G98,3),2)</f>
      </c>
      <c s="36" t="s">
        <v>54</v>
      </c>
      <c>
        <f>(M98*21)/100</f>
      </c>
      <c t="s">
        <v>27</v>
      </c>
    </row>
    <row r="99" spans="1:5" ht="12.75">
      <c r="A99" s="35" t="s">
        <v>55</v>
      </c>
      <c r="E99" s="39" t="s">
        <v>51</v>
      </c>
    </row>
    <row r="100" spans="1:5" ht="76.5">
      <c r="A100" s="35" t="s">
        <v>56</v>
      </c>
      <c r="E100" s="40" t="s">
        <v>1535</v>
      </c>
    </row>
    <row r="101" spans="1:5" ht="293.25">
      <c r="A101" t="s">
        <v>57</v>
      </c>
      <c r="E101" s="39" t="s">
        <v>1536</v>
      </c>
    </row>
    <row r="102" spans="1:16" ht="12.75">
      <c r="A102" t="s">
        <v>49</v>
      </c>
      <c s="34" t="s">
        <v>138</v>
      </c>
      <c s="34" t="s">
        <v>1537</v>
      </c>
      <c s="35" t="s">
        <v>51</v>
      </c>
      <c s="6" t="s">
        <v>1538</v>
      </c>
      <c s="36" t="s">
        <v>128</v>
      </c>
      <c s="37">
        <v>11.725</v>
      </c>
      <c s="36">
        <v>0</v>
      </c>
      <c s="36">
        <f>ROUND(G102*H102,6)</f>
      </c>
      <c r="L102" s="38">
        <v>0</v>
      </c>
      <c s="32">
        <f>ROUND(ROUND(L102,2)*ROUND(G102,3),2)</f>
      </c>
      <c s="36" t="s">
        <v>54</v>
      </c>
      <c>
        <f>(M102*21)/100</f>
      </c>
      <c t="s">
        <v>27</v>
      </c>
    </row>
    <row r="103" spans="1:5" ht="12.75">
      <c r="A103" s="35" t="s">
        <v>55</v>
      </c>
      <c r="E103" s="39" t="s">
        <v>51</v>
      </c>
    </row>
    <row r="104" spans="1:5" ht="63.75">
      <c r="A104" s="35" t="s">
        <v>56</v>
      </c>
      <c r="E104" s="40" t="s">
        <v>1539</v>
      </c>
    </row>
    <row r="105" spans="1:5" ht="51">
      <c r="A105" t="s">
        <v>57</v>
      </c>
      <c r="E105" s="39" t="s">
        <v>1540</v>
      </c>
    </row>
    <row r="106" spans="1:16" ht="12.75">
      <c r="A106" t="s">
        <v>49</v>
      </c>
      <c s="34" t="s">
        <v>141</v>
      </c>
      <c s="34" t="s">
        <v>1541</v>
      </c>
      <c s="35" t="s">
        <v>51</v>
      </c>
      <c s="6" t="s">
        <v>1542</v>
      </c>
      <c s="36" t="s">
        <v>104</v>
      </c>
      <c s="37">
        <v>4.163</v>
      </c>
      <c s="36">
        <v>0</v>
      </c>
      <c s="36">
        <f>ROUND(G106*H106,6)</f>
      </c>
      <c r="L106" s="38">
        <v>0</v>
      </c>
      <c s="32">
        <f>ROUND(ROUND(L106,2)*ROUND(G106,3),2)</f>
      </c>
      <c s="36" t="s">
        <v>54</v>
      </c>
      <c>
        <f>(M106*21)/100</f>
      </c>
      <c t="s">
        <v>27</v>
      </c>
    </row>
    <row r="107" spans="1:5" ht="12.75">
      <c r="A107" s="35" t="s">
        <v>55</v>
      </c>
      <c r="E107" s="39" t="s">
        <v>51</v>
      </c>
    </row>
    <row r="108" spans="1:5" ht="63.75">
      <c r="A108" s="35" t="s">
        <v>56</v>
      </c>
      <c r="E108" s="40" t="s">
        <v>1543</v>
      </c>
    </row>
    <row r="109" spans="1:5" ht="369.75">
      <c r="A109" t="s">
        <v>57</v>
      </c>
      <c r="E109" s="39" t="s">
        <v>1522</v>
      </c>
    </row>
    <row r="110" spans="1:16" ht="12.75">
      <c r="A110" t="s">
        <v>49</v>
      </c>
      <c s="34" t="s">
        <v>146</v>
      </c>
      <c s="34" t="s">
        <v>1544</v>
      </c>
      <c s="35" t="s">
        <v>51</v>
      </c>
      <c s="6" t="s">
        <v>1545</v>
      </c>
      <c s="36" t="s">
        <v>104</v>
      </c>
      <c s="37">
        <v>9.104</v>
      </c>
      <c s="36">
        <v>0</v>
      </c>
      <c s="36">
        <f>ROUND(G110*H110,6)</f>
      </c>
      <c r="L110" s="38">
        <v>0</v>
      </c>
      <c s="32">
        <f>ROUND(ROUND(L110,2)*ROUND(G110,3),2)</f>
      </c>
      <c s="36" t="s">
        <v>54</v>
      </c>
      <c>
        <f>(M110*21)/100</f>
      </c>
      <c t="s">
        <v>27</v>
      </c>
    </row>
    <row r="111" spans="1:5" ht="12.75">
      <c r="A111" s="35" t="s">
        <v>55</v>
      </c>
      <c r="E111" s="39" t="s">
        <v>51</v>
      </c>
    </row>
    <row r="112" spans="1:5" ht="191.25">
      <c r="A112" s="35" t="s">
        <v>56</v>
      </c>
      <c r="E112" s="40" t="s">
        <v>1546</v>
      </c>
    </row>
    <row r="113" spans="1:5" ht="369.75">
      <c r="A113" t="s">
        <v>57</v>
      </c>
      <c r="E113" s="39" t="s">
        <v>1522</v>
      </c>
    </row>
    <row r="114" spans="1:16" ht="12.75">
      <c r="A114" t="s">
        <v>49</v>
      </c>
      <c s="34" t="s">
        <v>151</v>
      </c>
      <c s="34" t="s">
        <v>1547</v>
      </c>
      <c s="35" t="s">
        <v>51</v>
      </c>
      <c s="6" t="s">
        <v>1548</v>
      </c>
      <c s="36" t="s">
        <v>104</v>
      </c>
      <c s="37">
        <v>116.277</v>
      </c>
      <c s="36">
        <v>0</v>
      </c>
      <c s="36">
        <f>ROUND(G114*H114,6)</f>
      </c>
      <c r="L114" s="38">
        <v>0</v>
      </c>
      <c s="32">
        <f>ROUND(ROUND(L114,2)*ROUND(G114,3),2)</f>
      </c>
      <c s="36" t="s">
        <v>54</v>
      </c>
      <c>
        <f>(M114*21)/100</f>
      </c>
      <c t="s">
        <v>27</v>
      </c>
    </row>
    <row r="115" spans="1:5" ht="12.75">
      <c r="A115" s="35" t="s">
        <v>55</v>
      </c>
      <c r="E115" s="39" t="s">
        <v>51</v>
      </c>
    </row>
    <row r="116" spans="1:5" ht="178.5">
      <c r="A116" s="35" t="s">
        <v>56</v>
      </c>
      <c r="E116" s="40" t="s">
        <v>1549</v>
      </c>
    </row>
    <row r="117" spans="1:5" ht="38.25">
      <c r="A117" t="s">
        <v>57</v>
      </c>
      <c r="E117" s="39" t="s">
        <v>1550</v>
      </c>
    </row>
    <row r="118" spans="1:16" ht="12.75">
      <c r="A118" t="s">
        <v>49</v>
      </c>
      <c s="34" t="s">
        <v>154</v>
      </c>
      <c s="34" t="s">
        <v>1551</v>
      </c>
      <c s="35" t="s">
        <v>51</v>
      </c>
      <c s="6" t="s">
        <v>1552</v>
      </c>
      <c s="36" t="s">
        <v>104</v>
      </c>
      <c s="37">
        <v>5.236</v>
      </c>
      <c s="36">
        <v>0</v>
      </c>
      <c s="36">
        <f>ROUND(G118*H118,6)</f>
      </c>
      <c r="L118" s="38">
        <v>0</v>
      </c>
      <c s="32">
        <f>ROUND(ROUND(L118,2)*ROUND(G118,3),2)</f>
      </c>
      <c s="36" t="s">
        <v>54</v>
      </c>
      <c>
        <f>(M118*21)/100</f>
      </c>
      <c t="s">
        <v>27</v>
      </c>
    </row>
    <row r="119" spans="1:5" ht="12.75">
      <c r="A119" s="35" t="s">
        <v>55</v>
      </c>
      <c r="E119" s="39" t="s">
        <v>51</v>
      </c>
    </row>
    <row r="120" spans="1:5" ht="25.5">
      <c r="A120" s="35" t="s">
        <v>56</v>
      </c>
      <c r="E120" s="40" t="s">
        <v>1553</v>
      </c>
    </row>
    <row r="121" spans="1:5" ht="369.75">
      <c r="A121" t="s">
        <v>57</v>
      </c>
      <c r="E121" s="39" t="s">
        <v>1522</v>
      </c>
    </row>
    <row r="122" spans="1:16" ht="12.75">
      <c r="A122" t="s">
        <v>49</v>
      </c>
      <c s="34" t="s">
        <v>157</v>
      </c>
      <c s="34" t="s">
        <v>1554</v>
      </c>
      <c s="35" t="s">
        <v>51</v>
      </c>
      <c s="6" t="s">
        <v>1555</v>
      </c>
      <c s="36" t="s">
        <v>53</v>
      </c>
      <c s="37">
        <v>0.249</v>
      </c>
      <c s="36">
        <v>0</v>
      </c>
      <c s="36">
        <f>ROUND(G122*H122,6)</f>
      </c>
      <c r="L122" s="38">
        <v>0</v>
      </c>
      <c s="32">
        <f>ROUND(ROUND(L122,2)*ROUND(G122,3),2)</f>
      </c>
      <c s="36" t="s">
        <v>54</v>
      </c>
      <c>
        <f>(M122*21)/100</f>
      </c>
      <c t="s">
        <v>27</v>
      </c>
    </row>
    <row r="123" spans="1:5" ht="12.75">
      <c r="A123" s="35" t="s">
        <v>55</v>
      </c>
      <c r="E123" s="39" t="s">
        <v>51</v>
      </c>
    </row>
    <row r="124" spans="1:5" ht="25.5">
      <c r="A124" s="35" t="s">
        <v>56</v>
      </c>
      <c r="E124" s="40" t="s">
        <v>1556</v>
      </c>
    </row>
    <row r="125" spans="1:5" ht="178.5">
      <c r="A125" t="s">
        <v>57</v>
      </c>
      <c r="E125" s="39" t="s">
        <v>1557</v>
      </c>
    </row>
    <row r="126" spans="1:16" ht="12.75">
      <c r="A126" t="s">
        <v>49</v>
      </c>
      <c s="34" t="s">
        <v>161</v>
      </c>
      <c s="34" t="s">
        <v>1558</v>
      </c>
      <c s="35" t="s">
        <v>51</v>
      </c>
      <c s="6" t="s">
        <v>1559</v>
      </c>
      <c s="36" t="s">
        <v>104</v>
      </c>
      <c s="37">
        <v>30.015</v>
      </c>
      <c s="36">
        <v>0</v>
      </c>
      <c s="36">
        <f>ROUND(G126*H126,6)</f>
      </c>
      <c r="L126" s="38">
        <v>0</v>
      </c>
      <c s="32">
        <f>ROUND(ROUND(L126,2)*ROUND(G126,3),2)</f>
      </c>
      <c s="36" t="s">
        <v>54</v>
      </c>
      <c>
        <f>(M126*21)/100</f>
      </c>
      <c t="s">
        <v>27</v>
      </c>
    </row>
    <row r="127" spans="1:5" ht="12.75">
      <c r="A127" s="35" t="s">
        <v>55</v>
      </c>
      <c r="E127" s="39" t="s">
        <v>51</v>
      </c>
    </row>
    <row r="128" spans="1:5" ht="76.5">
      <c r="A128" s="35" t="s">
        <v>56</v>
      </c>
      <c r="E128" s="40" t="s">
        <v>1560</v>
      </c>
    </row>
    <row r="129" spans="1:5" ht="51">
      <c r="A129" t="s">
        <v>57</v>
      </c>
      <c r="E129" s="39" t="s">
        <v>1561</v>
      </c>
    </row>
    <row r="130" spans="1:16" ht="12.75">
      <c r="A130" t="s">
        <v>49</v>
      </c>
      <c s="34" t="s">
        <v>165</v>
      </c>
      <c s="34" t="s">
        <v>1562</v>
      </c>
      <c s="35" t="s">
        <v>51</v>
      </c>
      <c s="6" t="s">
        <v>1563</v>
      </c>
      <c s="36" t="s">
        <v>104</v>
      </c>
      <c s="37">
        <v>11.2</v>
      </c>
      <c s="36">
        <v>0</v>
      </c>
      <c s="36">
        <f>ROUND(G130*H130,6)</f>
      </c>
      <c r="L130" s="38">
        <v>0</v>
      </c>
      <c s="32">
        <f>ROUND(ROUND(L130,2)*ROUND(G130,3),2)</f>
      </c>
      <c s="36" t="s">
        <v>54</v>
      </c>
      <c>
        <f>(M130*21)/100</f>
      </c>
      <c t="s">
        <v>27</v>
      </c>
    </row>
    <row r="131" spans="1:5" ht="12.75">
      <c r="A131" s="35" t="s">
        <v>55</v>
      </c>
      <c r="E131" s="39" t="s">
        <v>51</v>
      </c>
    </row>
    <row r="132" spans="1:5" ht="76.5">
      <c r="A132" s="35" t="s">
        <v>56</v>
      </c>
      <c r="E132" s="40" t="s">
        <v>1564</v>
      </c>
    </row>
    <row r="133" spans="1:5" ht="102">
      <c r="A133" t="s">
        <v>57</v>
      </c>
      <c r="E133" s="39" t="s">
        <v>1565</v>
      </c>
    </row>
    <row r="134" spans="1:13" ht="12.75">
      <c r="A134" t="s">
        <v>46</v>
      </c>
      <c r="C134" s="31" t="s">
        <v>69</v>
      </c>
      <c r="E134" s="33" t="s">
        <v>1566</v>
      </c>
      <c r="J134" s="32">
        <f>0</f>
      </c>
      <c s="32">
        <f>0</f>
      </c>
      <c s="32">
        <f>0+L135+L139+L143+L147</f>
      </c>
      <c s="32">
        <f>0+M135+M139+M143+M147</f>
      </c>
    </row>
    <row r="135" spans="1:16" ht="12.75">
      <c r="A135" t="s">
        <v>49</v>
      </c>
      <c s="34" t="s">
        <v>169</v>
      </c>
      <c s="34" t="s">
        <v>1567</v>
      </c>
      <c s="35" t="s">
        <v>51</v>
      </c>
      <c s="6" t="s">
        <v>1568</v>
      </c>
      <c s="36" t="s">
        <v>79</v>
      </c>
      <c s="37">
        <v>116.064</v>
      </c>
      <c s="36">
        <v>0</v>
      </c>
      <c s="36">
        <f>ROUND(G135*H135,6)</f>
      </c>
      <c r="L135" s="38">
        <v>0</v>
      </c>
      <c s="32">
        <f>ROUND(ROUND(L135,2)*ROUND(G135,3),2)</f>
      </c>
      <c s="36" t="s">
        <v>54</v>
      </c>
      <c>
        <f>(M135*21)/100</f>
      </c>
      <c t="s">
        <v>27</v>
      </c>
    </row>
    <row r="136" spans="1:5" ht="12.75">
      <c r="A136" s="35" t="s">
        <v>55</v>
      </c>
      <c r="E136" s="39" t="s">
        <v>51</v>
      </c>
    </row>
    <row r="137" spans="1:5" ht="102">
      <c r="A137" s="35" t="s">
        <v>56</v>
      </c>
      <c r="E137" s="40" t="s">
        <v>1569</v>
      </c>
    </row>
    <row r="138" spans="1:5" ht="76.5">
      <c r="A138" t="s">
        <v>57</v>
      </c>
      <c r="E138" s="39" t="s">
        <v>1570</v>
      </c>
    </row>
    <row r="139" spans="1:16" ht="12.75">
      <c r="A139" t="s">
        <v>49</v>
      </c>
      <c s="34" t="s">
        <v>172</v>
      </c>
      <c s="34" t="s">
        <v>1571</v>
      </c>
      <c s="35" t="s">
        <v>51</v>
      </c>
      <c s="6" t="s">
        <v>1572</v>
      </c>
      <c s="36" t="s">
        <v>79</v>
      </c>
      <c s="37">
        <v>116.064</v>
      </c>
      <c s="36">
        <v>0</v>
      </c>
      <c s="36">
        <f>ROUND(G139*H139,6)</f>
      </c>
      <c r="L139" s="38">
        <v>0</v>
      </c>
      <c s="32">
        <f>ROUND(ROUND(L139,2)*ROUND(G139,3),2)</f>
      </c>
      <c s="36" t="s">
        <v>54</v>
      </c>
      <c>
        <f>(M139*21)/100</f>
      </c>
      <c t="s">
        <v>27</v>
      </c>
    </row>
    <row r="140" spans="1:5" ht="12.75">
      <c r="A140" s="35" t="s">
        <v>55</v>
      </c>
      <c r="E140" s="39" t="s">
        <v>51</v>
      </c>
    </row>
    <row r="141" spans="1:5" ht="102">
      <c r="A141" s="35" t="s">
        <v>56</v>
      </c>
      <c r="E141" s="40" t="s">
        <v>1569</v>
      </c>
    </row>
    <row r="142" spans="1:5" ht="76.5">
      <c r="A142" t="s">
        <v>57</v>
      </c>
      <c r="E142" s="39" t="s">
        <v>1570</v>
      </c>
    </row>
    <row r="143" spans="1:16" ht="12.75">
      <c r="A143" t="s">
        <v>49</v>
      </c>
      <c s="34" t="s">
        <v>255</v>
      </c>
      <c s="34" t="s">
        <v>1573</v>
      </c>
      <c s="35" t="s">
        <v>655</v>
      </c>
      <c s="6" t="s">
        <v>1574</v>
      </c>
      <c s="36" t="s">
        <v>79</v>
      </c>
      <c s="37">
        <v>116.064</v>
      </c>
      <c s="36">
        <v>0</v>
      </c>
      <c s="36">
        <f>ROUND(G143*H143,6)</f>
      </c>
      <c r="L143" s="38">
        <v>0</v>
      </c>
      <c s="32">
        <f>ROUND(ROUND(L143,2)*ROUND(G143,3),2)</f>
      </c>
      <c s="36" t="s">
        <v>54</v>
      </c>
      <c>
        <f>(M143*21)/100</f>
      </c>
      <c t="s">
        <v>27</v>
      </c>
    </row>
    <row r="144" spans="1:5" ht="12.75">
      <c r="A144" s="35" t="s">
        <v>55</v>
      </c>
      <c r="E144" s="39" t="s">
        <v>1575</v>
      </c>
    </row>
    <row r="145" spans="1:5" ht="102">
      <c r="A145" s="35" t="s">
        <v>56</v>
      </c>
      <c r="E145" s="40" t="s">
        <v>1576</v>
      </c>
    </row>
    <row r="146" spans="1:5" ht="76.5">
      <c r="A146" t="s">
        <v>57</v>
      </c>
      <c r="E146" s="39" t="s">
        <v>1570</v>
      </c>
    </row>
    <row r="147" spans="1:16" ht="12.75">
      <c r="A147" t="s">
        <v>49</v>
      </c>
      <c s="34" t="s">
        <v>259</v>
      </c>
      <c s="34" t="s">
        <v>1577</v>
      </c>
      <c s="35" t="s">
        <v>655</v>
      </c>
      <c s="6" t="s">
        <v>1578</v>
      </c>
      <c s="36" t="s">
        <v>79</v>
      </c>
      <c s="37">
        <v>116.064</v>
      </c>
      <c s="36">
        <v>0</v>
      </c>
      <c s="36">
        <f>ROUND(G147*H147,6)</f>
      </c>
      <c r="L147" s="38">
        <v>0</v>
      </c>
      <c s="32">
        <f>ROUND(ROUND(L147,2)*ROUND(G147,3),2)</f>
      </c>
      <c s="36" t="s">
        <v>54</v>
      </c>
      <c>
        <f>(M147*21)/100</f>
      </c>
      <c t="s">
        <v>27</v>
      </c>
    </row>
    <row r="148" spans="1:5" ht="12.75">
      <c r="A148" s="35" t="s">
        <v>55</v>
      </c>
      <c r="E148" s="39" t="s">
        <v>51</v>
      </c>
    </row>
    <row r="149" spans="1:5" ht="102">
      <c r="A149" s="35" t="s">
        <v>56</v>
      </c>
      <c r="E149" s="40" t="s">
        <v>1569</v>
      </c>
    </row>
    <row r="150" spans="1:5" ht="76.5">
      <c r="A150" t="s">
        <v>57</v>
      </c>
      <c r="E150" s="39" t="s">
        <v>1570</v>
      </c>
    </row>
    <row r="151" spans="1:13" ht="12.75">
      <c r="A151" t="s">
        <v>46</v>
      </c>
      <c r="C151" s="31" t="s">
        <v>72</v>
      </c>
      <c r="E151" s="33" t="s">
        <v>1579</v>
      </c>
      <c r="J151" s="32">
        <f>0</f>
      </c>
      <c s="32">
        <f>0</f>
      </c>
      <c s="32">
        <f>0+L152+L156+L160+L164+L168</f>
      </c>
      <c s="32">
        <f>0+M152+M156+M160+M164+M168</f>
      </c>
    </row>
    <row r="152" spans="1:16" ht="25.5">
      <c r="A152" t="s">
        <v>49</v>
      </c>
      <c s="34" t="s">
        <v>176</v>
      </c>
      <c s="34" t="s">
        <v>1580</v>
      </c>
      <c s="35" t="s">
        <v>51</v>
      </c>
      <c s="6" t="s">
        <v>1581</v>
      </c>
      <c s="36" t="s">
        <v>79</v>
      </c>
      <c s="37">
        <v>165.136</v>
      </c>
      <c s="36">
        <v>0</v>
      </c>
      <c s="36">
        <f>ROUND(G152*H152,6)</f>
      </c>
      <c r="L152" s="38">
        <v>0</v>
      </c>
      <c s="32">
        <f>ROUND(ROUND(L152,2)*ROUND(G152,3),2)</f>
      </c>
      <c s="36" t="s">
        <v>54</v>
      </c>
      <c>
        <f>(M152*21)/100</f>
      </c>
      <c t="s">
        <v>27</v>
      </c>
    </row>
    <row r="153" spans="1:5" ht="12.75">
      <c r="A153" s="35" t="s">
        <v>55</v>
      </c>
      <c r="E153" s="39" t="s">
        <v>1582</v>
      </c>
    </row>
    <row r="154" spans="1:5" ht="102">
      <c r="A154" s="35" t="s">
        <v>56</v>
      </c>
      <c r="E154" s="40" t="s">
        <v>1583</v>
      </c>
    </row>
    <row r="155" spans="1:5" ht="191.25">
      <c r="A155" t="s">
        <v>57</v>
      </c>
      <c r="E155" s="39" t="s">
        <v>1584</v>
      </c>
    </row>
    <row r="156" spans="1:16" ht="25.5">
      <c r="A156" t="s">
        <v>49</v>
      </c>
      <c s="34" t="s">
        <v>180</v>
      </c>
      <c s="34" t="s">
        <v>1585</v>
      </c>
      <c s="35" t="s">
        <v>51</v>
      </c>
      <c s="6" t="s">
        <v>1586</v>
      </c>
      <c s="36" t="s">
        <v>79</v>
      </c>
      <c s="37">
        <v>50.112</v>
      </c>
      <c s="36">
        <v>0</v>
      </c>
      <c s="36">
        <f>ROUND(G156*H156,6)</f>
      </c>
      <c r="L156" s="38">
        <v>0</v>
      </c>
      <c s="32">
        <f>ROUND(ROUND(L156,2)*ROUND(G156,3),2)</f>
      </c>
      <c s="36" t="s">
        <v>54</v>
      </c>
      <c>
        <f>(M156*21)/100</f>
      </c>
      <c t="s">
        <v>27</v>
      </c>
    </row>
    <row r="157" spans="1:5" ht="12.75">
      <c r="A157" s="35" t="s">
        <v>55</v>
      </c>
      <c r="E157" s="39" t="s">
        <v>1587</v>
      </c>
    </row>
    <row r="158" spans="1:5" ht="76.5">
      <c r="A158" s="35" t="s">
        <v>56</v>
      </c>
      <c r="E158" s="40" t="s">
        <v>1588</v>
      </c>
    </row>
    <row r="159" spans="1:5" ht="191.25">
      <c r="A159" t="s">
        <v>57</v>
      </c>
      <c r="E159" s="39" t="s">
        <v>1584</v>
      </c>
    </row>
    <row r="160" spans="1:16" ht="12.75">
      <c r="A160" t="s">
        <v>49</v>
      </c>
      <c s="34" t="s">
        <v>183</v>
      </c>
      <c s="34" t="s">
        <v>1589</v>
      </c>
      <c s="35" t="s">
        <v>51</v>
      </c>
      <c s="6" t="s">
        <v>1590</v>
      </c>
      <c s="36" t="s">
        <v>79</v>
      </c>
      <c s="37">
        <v>140.08</v>
      </c>
      <c s="36">
        <v>0</v>
      </c>
      <c s="36">
        <f>ROUND(G160*H160,6)</f>
      </c>
      <c r="L160" s="38">
        <v>0</v>
      </c>
      <c s="32">
        <f>ROUND(ROUND(L160,2)*ROUND(G160,3),2)</f>
      </c>
      <c s="36" t="s">
        <v>54</v>
      </c>
      <c>
        <f>(M160*21)/100</f>
      </c>
      <c t="s">
        <v>27</v>
      </c>
    </row>
    <row r="161" spans="1:5" ht="12.75">
      <c r="A161" s="35" t="s">
        <v>55</v>
      </c>
      <c r="E161" s="39" t="s">
        <v>51</v>
      </c>
    </row>
    <row r="162" spans="1:5" ht="51">
      <c r="A162" s="35" t="s">
        <v>56</v>
      </c>
      <c r="E162" s="40" t="s">
        <v>1591</v>
      </c>
    </row>
    <row r="163" spans="1:5" ht="191.25">
      <c r="A163" t="s">
        <v>57</v>
      </c>
      <c r="E163" s="39" t="s">
        <v>1584</v>
      </c>
    </row>
    <row r="164" spans="1:16" ht="12.75">
      <c r="A164" t="s">
        <v>49</v>
      </c>
      <c s="34" t="s">
        <v>186</v>
      </c>
      <c s="34" t="s">
        <v>1592</v>
      </c>
      <c s="35" t="s">
        <v>51</v>
      </c>
      <c s="6" t="s">
        <v>1593</v>
      </c>
      <c s="36" t="s">
        <v>79</v>
      </c>
      <c s="37">
        <v>154.08</v>
      </c>
      <c s="36">
        <v>0</v>
      </c>
      <c s="36">
        <f>ROUND(G164*H164,6)</f>
      </c>
      <c r="L164" s="38">
        <v>0</v>
      </c>
      <c s="32">
        <f>ROUND(ROUND(L164,2)*ROUND(G164,3),2)</f>
      </c>
      <c s="36" t="s">
        <v>54</v>
      </c>
      <c>
        <f>(M164*21)/100</f>
      </c>
      <c t="s">
        <v>27</v>
      </c>
    </row>
    <row r="165" spans="1:5" ht="12.75">
      <c r="A165" s="35" t="s">
        <v>55</v>
      </c>
      <c r="E165" s="39" t="s">
        <v>51</v>
      </c>
    </row>
    <row r="166" spans="1:5" ht="63.75">
      <c r="A166" s="35" t="s">
        <v>56</v>
      </c>
      <c r="E166" s="40" t="s">
        <v>1594</v>
      </c>
    </row>
    <row r="167" spans="1:5" ht="204">
      <c r="A167" t="s">
        <v>57</v>
      </c>
      <c r="E167" s="39" t="s">
        <v>1595</v>
      </c>
    </row>
    <row r="168" spans="1:16" ht="12.75">
      <c r="A168" t="s">
        <v>49</v>
      </c>
      <c s="34" t="s">
        <v>190</v>
      </c>
      <c s="34" t="s">
        <v>1596</v>
      </c>
      <c s="35" t="s">
        <v>51</v>
      </c>
      <c s="6" t="s">
        <v>1597</v>
      </c>
      <c s="36" t="s">
        <v>79</v>
      </c>
      <c s="37">
        <v>165.136</v>
      </c>
      <c s="36">
        <v>0</v>
      </c>
      <c s="36">
        <f>ROUND(G168*H168,6)</f>
      </c>
      <c r="L168" s="38">
        <v>0</v>
      </c>
      <c s="32">
        <f>ROUND(ROUND(L168,2)*ROUND(G168,3),2)</f>
      </c>
      <c s="36" t="s">
        <v>54</v>
      </c>
      <c>
        <f>(M168*21)/100</f>
      </c>
      <c t="s">
        <v>27</v>
      </c>
    </row>
    <row r="169" spans="1:5" ht="12.75">
      <c r="A169" s="35" t="s">
        <v>55</v>
      </c>
      <c r="E169" s="39" t="s">
        <v>51</v>
      </c>
    </row>
    <row r="170" spans="1:5" ht="114.75">
      <c r="A170" s="35" t="s">
        <v>56</v>
      </c>
      <c r="E170" s="40" t="s">
        <v>1598</v>
      </c>
    </row>
    <row r="171" spans="1:5" ht="38.25">
      <c r="A171" t="s">
        <v>57</v>
      </c>
      <c r="E171" s="39" t="s">
        <v>1599</v>
      </c>
    </row>
    <row r="172" spans="1:13" ht="12.75">
      <c r="A172" t="s">
        <v>46</v>
      </c>
      <c r="C172" s="31" t="s">
        <v>76</v>
      </c>
      <c r="E172" s="33" t="s">
        <v>1600</v>
      </c>
      <c r="J172" s="32">
        <f>0</f>
      </c>
      <c s="32">
        <f>0</f>
      </c>
      <c s="32">
        <f>0+L173+L177+L181+L185</f>
      </c>
      <c s="32">
        <f>0+M173+M177+M181+M185</f>
      </c>
    </row>
    <row r="173" spans="1:16" ht="12.75">
      <c r="A173" t="s">
        <v>49</v>
      </c>
      <c s="34" t="s">
        <v>194</v>
      </c>
      <c s="34" t="s">
        <v>1601</v>
      </c>
      <c s="35" t="s">
        <v>51</v>
      </c>
      <c s="6" t="s">
        <v>1602</v>
      </c>
      <c s="36" t="s">
        <v>128</v>
      </c>
      <c s="37">
        <v>22</v>
      </c>
      <c s="36">
        <v>0</v>
      </c>
      <c s="36">
        <f>ROUND(G173*H173,6)</f>
      </c>
      <c r="L173" s="38">
        <v>0</v>
      </c>
      <c s="32">
        <f>ROUND(ROUND(L173,2)*ROUND(G173,3),2)</f>
      </c>
      <c s="36" t="s">
        <v>54</v>
      </c>
      <c>
        <f>(M173*21)/100</f>
      </c>
      <c t="s">
        <v>27</v>
      </c>
    </row>
    <row r="174" spans="1:5" ht="12.75">
      <c r="A174" s="35" t="s">
        <v>55</v>
      </c>
      <c r="E174" s="39" t="s">
        <v>51</v>
      </c>
    </row>
    <row r="175" spans="1:5" ht="38.25">
      <c r="A175" s="35" t="s">
        <v>56</v>
      </c>
      <c r="E175" s="40" t="s">
        <v>1603</v>
      </c>
    </row>
    <row r="176" spans="1:5" ht="242.25">
      <c r="A176" t="s">
        <v>57</v>
      </c>
      <c r="E176" s="39" t="s">
        <v>1604</v>
      </c>
    </row>
    <row r="177" spans="1:16" ht="12.75">
      <c r="A177" t="s">
        <v>49</v>
      </c>
      <c s="34" t="s">
        <v>198</v>
      </c>
      <c s="34" t="s">
        <v>1605</v>
      </c>
      <c s="35" t="s">
        <v>51</v>
      </c>
      <c s="6" t="s">
        <v>1606</v>
      </c>
      <c s="36" t="s">
        <v>128</v>
      </c>
      <c s="37">
        <v>25</v>
      </c>
      <c s="36">
        <v>0</v>
      </c>
      <c s="36">
        <f>ROUND(G177*H177,6)</f>
      </c>
      <c r="L177" s="38">
        <v>0</v>
      </c>
      <c s="32">
        <f>ROUND(ROUND(L177,2)*ROUND(G177,3),2)</f>
      </c>
      <c s="36" t="s">
        <v>54</v>
      </c>
      <c>
        <f>(M177*21)/100</f>
      </c>
      <c t="s">
        <v>27</v>
      </c>
    </row>
    <row r="178" spans="1:5" ht="12.75">
      <c r="A178" s="35" t="s">
        <v>55</v>
      </c>
      <c r="E178" s="39" t="s">
        <v>51</v>
      </c>
    </row>
    <row r="179" spans="1:5" ht="51">
      <c r="A179" s="35" t="s">
        <v>56</v>
      </c>
      <c r="E179" s="40" t="s">
        <v>1607</v>
      </c>
    </row>
    <row r="180" spans="1:5" ht="51">
      <c r="A180" t="s">
        <v>57</v>
      </c>
      <c r="E180" s="39" t="s">
        <v>1608</v>
      </c>
    </row>
    <row r="181" spans="1:16" ht="12.75">
      <c r="A181" t="s">
        <v>49</v>
      </c>
      <c s="34" t="s">
        <v>202</v>
      </c>
      <c s="34" t="s">
        <v>1609</v>
      </c>
      <c s="35" t="s">
        <v>51</v>
      </c>
      <c s="6" t="s">
        <v>1610</v>
      </c>
      <c s="36" t="s">
        <v>128</v>
      </c>
      <c s="37">
        <v>25</v>
      </c>
      <c s="36">
        <v>0</v>
      </c>
      <c s="36">
        <f>ROUND(G181*H181,6)</f>
      </c>
      <c r="L181" s="38">
        <v>0</v>
      </c>
      <c s="32">
        <f>ROUND(ROUND(L181,2)*ROUND(G181,3),2)</f>
      </c>
      <c s="36" t="s">
        <v>54</v>
      </c>
      <c>
        <f>(M181*21)/100</f>
      </c>
      <c t="s">
        <v>27</v>
      </c>
    </row>
    <row r="182" spans="1:5" ht="12.75">
      <c r="A182" s="35" t="s">
        <v>55</v>
      </c>
      <c r="E182" s="39" t="s">
        <v>51</v>
      </c>
    </row>
    <row r="183" spans="1:5" ht="51">
      <c r="A183" s="35" t="s">
        <v>56</v>
      </c>
      <c r="E183" s="40" t="s">
        <v>1607</v>
      </c>
    </row>
    <row r="184" spans="1:5" ht="25.5">
      <c r="A184" t="s">
        <v>57</v>
      </c>
      <c r="E184" s="39" t="s">
        <v>1611</v>
      </c>
    </row>
    <row r="185" spans="1:16" ht="12.75">
      <c r="A185" t="s">
        <v>49</v>
      </c>
      <c s="34" t="s">
        <v>206</v>
      </c>
      <c s="34" t="s">
        <v>1612</v>
      </c>
      <c s="35" t="s">
        <v>51</v>
      </c>
      <c s="6" t="s">
        <v>1613</v>
      </c>
      <c s="36" t="s">
        <v>128</v>
      </c>
      <c s="37">
        <v>25</v>
      </c>
      <c s="36">
        <v>0</v>
      </c>
      <c s="36">
        <f>ROUND(G185*H185,6)</f>
      </c>
      <c r="L185" s="38">
        <v>0</v>
      </c>
      <c s="32">
        <f>ROUND(ROUND(L185,2)*ROUND(G185,3),2)</f>
      </c>
      <c s="36" t="s">
        <v>54</v>
      </c>
      <c>
        <f>(M185*21)/100</f>
      </c>
      <c t="s">
        <v>27</v>
      </c>
    </row>
    <row r="186" spans="1:5" ht="12.75">
      <c r="A186" s="35" t="s">
        <v>55</v>
      </c>
      <c r="E186" s="39" t="s">
        <v>51</v>
      </c>
    </row>
    <row r="187" spans="1:5" ht="51">
      <c r="A187" s="35" t="s">
        <v>56</v>
      </c>
      <c r="E187" s="40" t="s">
        <v>1607</v>
      </c>
    </row>
    <row r="188" spans="1:5" ht="25.5">
      <c r="A188" t="s">
        <v>57</v>
      </c>
      <c r="E188" s="39" t="s">
        <v>1614</v>
      </c>
    </row>
    <row r="189" spans="1:13" ht="12.75">
      <c r="A189" t="s">
        <v>46</v>
      </c>
      <c r="C189" s="31" t="s">
        <v>81</v>
      </c>
      <c r="E189" s="33" t="s">
        <v>1202</v>
      </c>
      <c r="J189" s="32">
        <f>0</f>
      </c>
      <c s="32">
        <f>0</f>
      </c>
      <c s="32">
        <f>0+L190+L194+L198+L202+L206+L210+L214+L218+L222</f>
      </c>
      <c s="32">
        <f>0+M190+M194+M198+M202+M206+M210+M214+M218+M222</f>
      </c>
    </row>
    <row r="190" spans="1:16" ht="12.75">
      <c r="A190" t="s">
        <v>49</v>
      </c>
      <c s="34" t="s">
        <v>210</v>
      </c>
      <c s="34" t="s">
        <v>1615</v>
      </c>
      <c s="35" t="s">
        <v>51</v>
      </c>
      <c s="6" t="s">
        <v>1616</v>
      </c>
      <c s="36" t="s">
        <v>128</v>
      </c>
      <c s="37">
        <v>60.025</v>
      </c>
      <c s="36">
        <v>0</v>
      </c>
      <c s="36">
        <f>ROUND(G190*H190,6)</f>
      </c>
      <c r="L190" s="38">
        <v>0</v>
      </c>
      <c s="32">
        <f>ROUND(ROUND(L190,2)*ROUND(G190,3),2)</f>
      </c>
      <c s="36" t="s">
        <v>54</v>
      </c>
      <c>
        <f>(M190*21)/100</f>
      </c>
      <c t="s">
        <v>27</v>
      </c>
    </row>
    <row r="191" spans="1:5" ht="12.75">
      <c r="A191" s="35" t="s">
        <v>55</v>
      </c>
      <c r="E191" s="39" t="s">
        <v>51</v>
      </c>
    </row>
    <row r="192" spans="1:5" ht="89.25">
      <c r="A192" s="35" t="s">
        <v>56</v>
      </c>
      <c r="E192" s="40" t="s">
        <v>1617</v>
      </c>
    </row>
    <row r="193" spans="1:5" ht="63.75">
      <c r="A193" t="s">
        <v>57</v>
      </c>
      <c r="E193" s="39" t="s">
        <v>1618</v>
      </c>
    </row>
    <row r="194" spans="1:16" ht="12.75">
      <c r="A194" t="s">
        <v>49</v>
      </c>
      <c s="34" t="s">
        <v>214</v>
      </c>
      <c s="34" t="s">
        <v>1619</v>
      </c>
      <c s="35" t="s">
        <v>51</v>
      </c>
      <c s="6" t="s">
        <v>1620</v>
      </c>
      <c s="36" t="s">
        <v>128</v>
      </c>
      <c s="37">
        <v>59.985</v>
      </c>
      <c s="36">
        <v>0</v>
      </c>
      <c s="36">
        <f>ROUND(G194*H194,6)</f>
      </c>
      <c r="L194" s="38">
        <v>0</v>
      </c>
      <c s="32">
        <f>ROUND(ROUND(L194,2)*ROUND(G194,3),2)</f>
      </c>
      <c s="36" t="s">
        <v>54</v>
      </c>
      <c>
        <f>(M194*21)/100</f>
      </c>
      <c t="s">
        <v>27</v>
      </c>
    </row>
    <row r="195" spans="1:5" ht="12.75">
      <c r="A195" s="35" t="s">
        <v>55</v>
      </c>
      <c r="E195" s="39" t="s">
        <v>51</v>
      </c>
    </row>
    <row r="196" spans="1:5" ht="63.75">
      <c r="A196" s="35" t="s">
        <v>56</v>
      </c>
      <c r="E196" s="40" t="s">
        <v>1621</v>
      </c>
    </row>
    <row r="197" spans="1:5" ht="38.25">
      <c r="A197" t="s">
        <v>57</v>
      </c>
      <c r="E197" s="39" t="s">
        <v>1622</v>
      </c>
    </row>
    <row r="198" spans="1:16" ht="25.5">
      <c r="A198" t="s">
        <v>49</v>
      </c>
      <c s="34" t="s">
        <v>218</v>
      </c>
      <c s="34" t="s">
        <v>1623</v>
      </c>
      <c s="35" t="s">
        <v>51</v>
      </c>
      <c s="6" t="s">
        <v>1624</v>
      </c>
      <c s="36" t="s">
        <v>88</v>
      </c>
      <c s="37">
        <v>2</v>
      </c>
      <c s="36">
        <v>0</v>
      </c>
      <c s="36">
        <f>ROUND(G198*H198,6)</f>
      </c>
      <c r="L198" s="38">
        <v>0</v>
      </c>
      <c s="32">
        <f>ROUND(ROUND(L198,2)*ROUND(G198,3),2)</f>
      </c>
      <c s="36" t="s">
        <v>54</v>
      </c>
      <c>
        <f>(M198*21)/100</f>
      </c>
      <c t="s">
        <v>27</v>
      </c>
    </row>
    <row r="199" spans="1:5" ht="12.75">
      <c r="A199" s="35" t="s">
        <v>55</v>
      </c>
      <c r="E199" s="39" t="s">
        <v>51</v>
      </c>
    </row>
    <row r="200" spans="1:5" ht="38.25">
      <c r="A200" s="35" t="s">
        <v>56</v>
      </c>
      <c r="E200" s="40" t="s">
        <v>1625</v>
      </c>
    </row>
    <row r="201" spans="1:5" ht="63.75">
      <c r="A201" t="s">
        <v>57</v>
      </c>
      <c r="E201" s="39" t="s">
        <v>1626</v>
      </c>
    </row>
    <row r="202" spans="1:16" ht="12.75">
      <c r="A202" t="s">
        <v>49</v>
      </c>
      <c s="34" t="s">
        <v>222</v>
      </c>
      <c s="34" t="s">
        <v>1627</v>
      </c>
      <c s="35" t="s">
        <v>51</v>
      </c>
      <c s="6" t="s">
        <v>1628</v>
      </c>
      <c s="36" t="s">
        <v>88</v>
      </c>
      <c s="37">
        <v>2</v>
      </c>
      <c s="36">
        <v>0</v>
      </c>
      <c s="36">
        <f>ROUND(G202*H202,6)</f>
      </c>
      <c r="L202" s="38">
        <v>0</v>
      </c>
      <c s="32">
        <f>ROUND(ROUND(L202,2)*ROUND(G202,3),2)</f>
      </c>
      <c s="36" t="s">
        <v>54</v>
      </c>
      <c>
        <f>(M202*21)/100</f>
      </c>
      <c t="s">
        <v>27</v>
      </c>
    </row>
    <row r="203" spans="1:5" ht="12.75">
      <c r="A203" s="35" t="s">
        <v>55</v>
      </c>
      <c r="E203" s="39" t="s">
        <v>51</v>
      </c>
    </row>
    <row r="204" spans="1:5" ht="38.25">
      <c r="A204" s="35" t="s">
        <v>56</v>
      </c>
      <c r="E204" s="40" t="s">
        <v>1629</v>
      </c>
    </row>
    <row r="205" spans="1:5" ht="25.5">
      <c r="A205" t="s">
        <v>57</v>
      </c>
      <c r="E205" s="39" t="s">
        <v>1630</v>
      </c>
    </row>
    <row r="206" spans="1:16" ht="12.75">
      <c r="A206" t="s">
        <v>49</v>
      </c>
      <c s="34" t="s">
        <v>226</v>
      </c>
      <c s="34" t="s">
        <v>1422</v>
      </c>
      <c s="35" t="s">
        <v>51</v>
      </c>
      <c s="6" t="s">
        <v>1423</v>
      </c>
      <c s="36" t="s">
        <v>128</v>
      </c>
      <c s="37">
        <v>59.2</v>
      </c>
      <c s="36">
        <v>0</v>
      </c>
      <c s="36">
        <f>ROUND(G206*H206,6)</f>
      </c>
      <c r="L206" s="38">
        <v>0</v>
      </c>
      <c s="32">
        <f>ROUND(ROUND(L206,2)*ROUND(G206,3),2)</f>
      </c>
      <c s="36" t="s">
        <v>54</v>
      </c>
      <c>
        <f>(M206*21)/100</f>
      </c>
      <c t="s">
        <v>27</v>
      </c>
    </row>
    <row r="207" spans="1:5" ht="12.75">
      <c r="A207" s="35" t="s">
        <v>55</v>
      </c>
      <c r="E207" s="39" t="s">
        <v>51</v>
      </c>
    </row>
    <row r="208" spans="1:5" ht="102">
      <c r="A208" s="35" t="s">
        <v>56</v>
      </c>
      <c r="E208" s="40" t="s">
        <v>1631</v>
      </c>
    </row>
    <row r="209" spans="1:5" ht="51">
      <c r="A209" t="s">
        <v>57</v>
      </c>
      <c r="E209" s="39" t="s">
        <v>1632</v>
      </c>
    </row>
    <row r="210" spans="1:16" ht="12.75">
      <c r="A210" t="s">
        <v>49</v>
      </c>
      <c s="34" t="s">
        <v>230</v>
      </c>
      <c s="34" t="s">
        <v>1633</v>
      </c>
      <c s="35" t="s">
        <v>51</v>
      </c>
      <c s="6" t="s">
        <v>1634</v>
      </c>
      <c s="36" t="s">
        <v>79</v>
      </c>
      <c s="37">
        <v>116.064</v>
      </c>
      <c s="36">
        <v>0</v>
      </c>
      <c s="36">
        <f>ROUND(G210*H210,6)</f>
      </c>
      <c r="L210" s="38">
        <v>0</v>
      </c>
      <c s="32">
        <f>ROUND(ROUND(L210,2)*ROUND(G210,3),2)</f>
      </c>
      <c s="36" t="s">
        <v>54</v>
      </c>
      <c>
        <f>(M210*21)/100</f>
      </c>
      <c t="s">
        <v>27</v>
      </c>
    </row>
    <row r="211" spans="1:5" ht="12.75">
      <c r="A211" s="35" t="s">
        <v>55</v>
      </c>
      <c r="E211" s="39" t="s">
        <v>51</v>
      </c>
    </row>
    <row r="212" spans="1:5" ht="102">
      <c r="A212" s="35" t="s">
        <v>56</v>
      </c>
      <c r="E212" s="40" t="s">
        <v>1569</v>
      </c>
    </row>
    <row r="213" spans="1:5" ht="25.5">
      <c r="A213" t="s">
        <v>57</v>
      </c>
      <c r="E213" s="39" t="s">
        <v>1635</v>
      </c>
    </row>
    <row r="214" spans="1:16" ht="12.75">
      <c r="A214" t="s">
        <v>49</v>
      </c>
      <c s="34" t="s">
        <v>234</v>
      </c>
      <c s="34" t="s">
        <v>1636</v>
      </c>
      <c s="35" t="s">
        <v>51</v>
      </c>
      <c s="6" t="s">
        <v>1637</v>
      </c>
      <c s="36" t="s">
        <v>1638</v>
      </c>
      <c s="37">
        <v>132.38</v>
      </c>
      <c s="36">
        <v>0</v>
      </c>
      <c s="36">
        <f>ROUND(G214*H214,6)</f>
      </c>
      <c r="L214" s="38">
        <v>0</v>
      </c>
      <c s="32">
        <f>ROUND(ROUND(L214,2)*ROUND(G214,3),2)</f>
      </c>
      <c s="36" t="s">
        <v>54</v>
      </c>
      <c>
        <f>(M214*21)/100</f>
      </c>
      <c t="s">
        <v>27</v>
      </c>
    </row>
    <row r="215" spans="1:5" ht="12.75">
      <c r="A215" s="35" t="s">
        <v>55</v>
      </c>
      <c r="E215" s="39" t="s">
        <v>51</v>
      </c>
    </row>
    <row r="216" spans="1:5" ht="51">
      <c r="A216" s="35" t="s">
        <v>56</v>
      </c>
      <c r="E216" s="40" t="s">
        <v>1639</v>
      </c>
    </row>
    <row r="217" spans="1:5" ht="25.5">
      <c r="A217" t="s">
        <v>57</v>
      </c>
      <c r="E217" s="39" t="s">
        <v>1640</v>
      </c>
    </row>
    <row r="218" spans="1:16" ht="12.75">
      <c r="A218" t="s">
        <v>49</v>
      </c>
      <c s="34" t="s">
        <v>238</v>
      </c>
      <c s="34" t="s">
        <v>1641</v>
      </c>
      <c s="35" t="s">
        <v>51</v>
      </c>
      <c s="6" t="s">
        <v>1642</v>
      </c>
      <c s="36" t="s">
        <v>1638</v>
      </c>
      <c s="37">
        <v>76.68</v>
      </c>
      <c s="36">
        <v>0</v>
      </c>
      <c s="36">
        <f>ROUND(G218*H218,6)</f>
      </c>
      <c r="L218" s="38">
        <v>0</v>
      </c>
      <c s="32">
        <f>ROUND(ROUND(L218,2)*ROUND(G218,3),2)</f>
      </c>
      <c s="36" t="s">
        <v>54</v>
      </c>
      <c>
        <f>(M218*21)/100</f>
      </c>
      <c t="s">
        <v>27</v>
      </c>
    </row>
    <row r="219" spans="1:5" ht="12.75">
      <c r="A219" s="35" t="s">
        <v>55</v>
      </c>
      <c r="E219" s="39" t="s">
        <v>51</v>
      </c>
    </row>
    <row r="220" spans="1:5" ht="51">
      <c r="A220" s="35" t="s">
        <v>56</v>
      </c>
      <c r="E220" s="40" t="s">
        <v>1643</v>
      </c>
    </row>
    <row r="221" spans="1:5" ht="25.5">
      <c r="A221" t="s">
        <v>57</v>
      </c>
      <c r="E221" s="39" t="s">
        <v>1640</v>
      </c>
    </row>
    <row r="222" spans="1:16" ht="12.75">
      <c r="A222" t="s">
        <v>49</v>
      </c>
      <c s="34" t="s">
        <v>242</v>
      </c>
      <c s="34" t="s">
        <v>1644</v>
      </c>
      <c s="35" t="s">
        <v>51</v>
      </c>
      <c s="6" t="s">
        <v>1645</v>
      </c>
      <c s="36" t="s">
        <v>104</v>
      </c>
      <c s="37">
        <v>92.183</v>
      </c>
      <c s="36">
        <v>0</v>
      </c>
      <c s="36">
        <f>ROUND(G222*H222,6)</f>
      </c>
      <c r="L222" s="38">
        <v>0</v>
      </c>
      <c s="32">
        <f>ROUND(ROUND(L222,2)*ROUND(G222,3),2)</f>
      </c>
      <c s="36" t="s">
        <v>54</v>
      </c>
      <c>
        <f>(M222*21)/100</f>
      </c>
      <c t="s">
        <v>27</v>
      </c>
    </row>
    <row r="223" spans="1:5" ht="12.75">
      <c r="A223" s="35" t="s">
        <v>55</v>
      </c>
      <c r="E223" s="39" t="s">
        <v>51</v>
      </c>
    </row>
    <row r="224" spans="1:5" ht="204">
      <c r="A224" s="35" t="s">
        <v>56</v>
      </c>
      <c r="E224" s="40" t="s">
        <v>1646</v>
      </c>
    </row>
    <row r="225" spans="1:5" ht="114.75">
      <c r="A225" t="s">
        <v>57</v>
      </c>
      <c r="E225" s="39" t="s">
        <v>1647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1648</v>
      </c>
      <c s="41">
        <f>Rekapitulace!C30</f>
      </c>
      <c s="20" t="s">
        <v>0</v>
      </c>
      <c t="s">
        <v>23</v>
      </c>
      <c t="s">
        <v>27</v>
      </c>
    </row>
    <row r="4" spans="1:16" ht="32" customHeight="1">
      <c r="A4" s="24" t="s">
        <v>20</v>
      </c>
      <c s="25" t="s">
        <v>28</v>
      </c>
      <c s="27" t="s">
        <v>1648</v>
      </c>
      <c r="E4" s="26" t="s">
        <v>1649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COUNTIFS(L8:L57,"=0",A8:A57,"P")+COUNTIFS(L8:L57,"",A8:A57,"P")+SUM(Q8:Q57)</f>
      </c>
    </row>
    <row r="8" spans="1:13" ht="12.75">
      <c r="A8" t="s">
        <v>44</v>
      </c>
      <c r="C8" s="28" t="s">
        <v>1652</v>
      </c>
      <c r="E8" s="30" t="s">
        <v>1651</v>
      </c>
      <c r="J8" s="29">
        <f>0+J9+J18+J23+J32</f>
      </c>
      <c s="29">
        <f>0+K9+K18+K23+K32</f>
      </c>
      <c s="29">
        <f>0+L9+L18+L23+L32</f>
      </c>
      <c s="29">
        <f>0+M9+M18+M23+M32</f>
      </c>
    </row>
    <row r="9" spans="1:13" ht="12.75">
      <c r="A9" t="s">
        <v>46</v>
      </c>
      <c r="C9" s="31" t="s">
        <v>47</v>
      </c>
      <c r="E9" s="33" t="s">
        <v>435</v>
      </c>
      <c r="J9" s="32">
        <f>0</f>
      </c>
      <c s="32">
        <f>0</f>
      </c>
      <c s="32">
        <f>0+L10+L14</f>
      </c>
      <c s="32">
        <f>0+M10+M14</f>
      </c>
    </row>
    <row r="10" spans="1:16" ht="12.75">
      <c r="A10" t="s">
        <v>49</v>
      </c>
      <c s="34" t="s">
        <v>47</v>
      </c>
      <c s="34" t="s">
        <v>1653</v>
      </c>
      <c s="35" t="s">
        <v>51</v>
      </c>
      <c s="6" t="s">
        <v>1654</v>
      </c>
      <c s="36" t="s">
        <v>104</v>
      </c>
      <c s="37">
        <v>2.556</v>
      </c>
      <c s="36">
        <v>0</v>
      </c>
      <c s="36">
        <f>ROUND(G10*H10,6)</f>
      </c>
      <c r="L10" s="38">
        <v>0</v>
      </c>
      <c s="32">
        <f>ROUND(ROUND(L10,2)*ROUND(G10,3),2)</f>
      </c>
      <c s="36" t="s">
        <v>1655</v>
      </c>
      <c>
        <f>(M10*21)/100</f>
      </c>
      <c t="s">
        <v>27</v>
      </c>
    </row>
    <row r="11" spans="1:5" ht="12.75">
      <c r="A11" s="35" t="s">
        <v>55</v>
      </c>
      <c r="E11" s="39" t="s">
        <v>51</v>
      </c>
    </row>
    <row r="12" spans="1:5" ht="12.75">
      <c r="A12" s="35" t="s">
        <v>56</v>
      </c>
      <c r="E12" s="40" t="s">
        <v>1656</v>
      </c>
    </row>
    <row r="13" spans="1:5" ht="12.75">
      <c r="A13" t="s">
        <v>57</v>
      </c>
      <c r="E13" s="39" t="s">
        <v>401</v>
      </c>
    </row>
    <row r="14" spans="1:16" ht="12.75">
      <c r="A14" t="s">
        <v>49</v>
      </c>
      <c s="34" t="s">
        <v>27</v>
      </c>
      <c s="34" t="s">
        <v>445</v>
      </c>
      <c s="35" t="s">
        <v>51</v>
      </c>
      <c s="6" t="s">
        <v>446</v>
      </c>
      <c s="36" t="s">
        <v>104</v>
      </c>
      <c s="37">
        <v>0.486</v>
      </c>
      <c s="36">
        <v>0</v>
      </c>
      <c s="36">
        <f>ROUND(G14*H14,6)</f>
      </c>
      <c r="L14" s="38">
        <v>0</v>
      </c>
      <c s="32">
        <f>ROUND(ROUND(L14,2)*ROUND(G14,3),2)</f>
      </c>
      <c s="36" t="s">
        <v>1655</v>
      </c>
      <c>
        <f>(M14*21)/100</f>
      </c>
      <c t="s">
        <v>27</v>
      </c>
    </row>
    <row r="15" spans="1:5" ht="12.75">
      <c r="A15" s="35" t="s">
        <v>55</v>
      </c>
      <c r="E15" s="39" t="s">
        <v>51</v>
      </c>
    </row>
    <row r="16" spans="1:5" ht="12.75">
      <c r="A16" s="35" t="s">
        <v>56</v>
      </c>
      <c r="E16" s="40" t="s">
        <v>1657</v>
      </c>
    </row>
    <row r="17" spans="1:5" ht="12.75">
      <c r="A17" t="s">
        <v>57</v>
      </c>
      <c r="E17" s="39" t="s">
        <v>401</v>
      </c>
    </row>
    <row r="18" spans="1:13" ht="12.75">
      <c r="A18" t="s">
        <v>46</v>
      </c>
      <c r="C18" s="31" t="s">
        <v>63</v>
      </c>
      <c r="E18" s="33" t="s">
        <v>1352</v>
      </c>
      <c r="J18" s="32">
        <f>0</f>
      </c>
      <c s="32">
        <f>0</f>
      </c>
      <c s="32">
        <f>0+L19</f>
      </c>
      <c s="32">
        <f>0+M19</f>
      </c>
    </row>
    <row r="19" spans="1:16" ht="12.75">
      <c r="A19" t="s">
        <v>49</v>
      </c>
      <c s="34" t="s">
        <v>26</v>
      </c>
      <c s="34" t="s">
        <v>1658</v>
      </c>
      <c s="35" t="s">
        <v>51</v>
      </c>
      <c s="6" t="s">
        <v>1659</v>
      </c>
      <c s="36" t="s">
        <v>104</v>
      </c>
      <c s="37">
        <v>2.07</v>
      </c>
      <c s="36">
        <v>0</v>
      </c>
      <c s="36">
        <f>ROUND(G19*H19,6)</f>
      </c>
      <c r="L19" s="38">
        <v>0</v>
      </c>
      <c s="32">
        <f>ROUND(ROUND(L19,2)*ROUND(G19,3),2)</f>
      </c>
      <c s="36" t="s">
        <v>1655</v>
      </c>
      <c>
        <f>(M19*21)/100</f>
      </c>
      <c t="s">
        <v>27</v>
      </c>
    </row>
    <row r="20" spans="1:5" ht="12.75">
      <c r="A20" s="35" t="s">
        <v>55</v>
      </c>
      <c r="E20" s="39" t="s">
        <v>51</v>
      </c>
    </row>
    <row r="21" spans="1:5" ht="12.75">
      <c r="A21" s="35" t="s">
        <v>56</v>
      </c>
      <c r="E21" s="40" t="s">
        <v>1660</v>
      </c>
    </row>
    <row r="22" spans="1:5" ht="12.75">
      <c r="A22" t="s">
        <v>57</v>
      </c>
      <c r="E22" s="39" t="s">
        <v>401</v>
      </c>
    </row>
    <row r="23" spans="1:13" ht="12.75">
      <c r="A23" t="s">
        <v>46</v>
      </c>
      <c r="C23" s="31" t="s">
        <v>72</v>
      </c>
      <c r="E23" s="33" t="s">
        <v>1661</v>
      </c>
      <c r="J23" s="32">
        <f>0</f>
      </c>
      <c s="32">
        <f>0</f>
      </c>
      <c s="32">
        <f>0+L24+L28</f>
      </c>
      <c s="32">
        <f>0+M24+M28</f>
      </c>
    </row>
    <row r="24" spans="1:16" ht="12.75">
      <c r="A24" t="s">
        <v>49</v>
      </c>
      <c s="34" t="s">
        <v>90</v>
      </c>
      <c s="34" t="s">
        <v>1662</v>
      </c>
      <c s="35" t="s">
        <v>51</v>
      </c>
      <c s="6" t="s">
        <v>1663</v>
      </c>
      <c s="36" t="s">
        <v>53</v>
      </c>
      <c s="37">
        <v>0.553</v>
      </c>
      <c s="36">
        <v>0</v>
      </c>
      <c s="36">
        <f>ROUND(G24*H24,6)</f>
      </c>
      <c r="L24" s="38">
        <v>0</v>
      </c>
      <c s="32">
        <f>ROUND(ROUND(L24,2)*ROUND(G24,3),2)</f>
      </c>
      <c s="36" t="s">
        <v>1655</v>
      </c>
      <c>
        <f>(M24*21)/100</f>
      </c>
      <c t="s">
        <v>27</v>
      </c>
    </row>
    <row r="25" spans="1:5" ht="12.75">
      <c r="A25" s="35" t="s">
        <v>55</v>
      </c>
      <c r="E25" s="39" t="s">
        <v>51</v>
      </c>
    </row>
    <row r="26" spans="1:5" ht="12.75">
      <c r="A26" s="35" t="s">
        <v>56</v>
      </c>
      <c r="E26" s="40" t="s">
        <v>1664</v>
      </c>
    </row>
    <row r="27" spans="1:5" ht="12.75">
      <c r="A27" t="s">
        <v>57</v>
      </c>
      <c r="E27" s="39" t="s">
        <v>401</v>
      </c>
    </row>
    <row r="28" spans="1:16" ht="12.75">
      <c r="A28" t="s">
        <v>49</v>
      </c>
      <c s="34" t="s">
        <v>93</v>
      </c>
      <c s="34" t="s">
        <v>1665</v>
      </c>
      <c s="35" t="s">
        <v>51</v>
      </c>
      <c s="6" t="s">
        <v>1666</v>
      </c>
      <c s="36" t="s">
        <v>79</v>
      </c>
      <c s="37">
        <v>12.4</v>
      </c>
      <c s="36">
        <v>0</v>
      </c>
      <c s="36">
        <f>ROUND(G28*H28,6)</f>
      </c>
      <c r="L28" s="38">
        <v>0</v>
      </c>
      <c s="32">
        <f>ROUND(ROUND(L28,2)*ROUND(G28,3),2)</f>
      </c>
      <c s="36" t="s">
        <v>1655</v>
      </c>
      <c>
        <f>(M28*21)/100</f>
      </c>
      <c t="s">
        <v>27</v>
      </c>
    </row>
    <row r="29" spans="1:5" ht="12.75">
      <c r="A29" s="35" t="s">
        <v>55</v>
      </c>
      <c r="E29" s="39" t="s">
        <v>51</v>
      </c>
    </row>
    <row r="30" spans="1:5" ht="12.75">
      <c r="A30" s="35" t="s">
        <v>56</v>
      </c>
      <c r="E30" s="40" t="s">
        <v>1667</v>
      </c>
    </row>
    <row r="31" spans="1:5" ht="12.75">
      <c r="A31" t="s">
        <v>57</v>
      </c>
      <c r="E31" s="39" t="s">
        <v>401</v>
      </c>
    </row>
    <row r="32" spans="1:13" ht="12.75">
      <c r="A32" t="s">
        <v>46</v>
      </c>
      <c r="C32" s="31" t="s">
        <v>884</v>
      </c>
      <c r="E32" s="33" t="s">
        <v>1668</v>
      </c>
      <c r="J32" s="32">
        <f>0</f>
      </c>
      <c s="32">
        <f>0</f>
      </c>
      <c s="32">
        <f>0+L33+L37+L41+L45+L49+L53+L57</f>
      </c>
      <c s="32">
        <f>0+M33+M37+M41+M45+M49+M53+M57</f>
      </c>
    </row>
    <row r="33" spans="1:16" ht="12.75">
      <c r="A33" t="s">
        <v>49</v>
      </c>
      <c s="34" t="s">
        <v>63</v>
      </c>
      <c s="34" t="s">
        <v>1669</v>
      </c>
      <c s="35" t="s">
        <v>51</v>
      </c>
      <c s="6" t="s">
        <v>1670</v>
      </c>
      <c s="36" t="s">
        <v>79</v>
      </c>
      <c s="37">
        <v>10.08</v>
      </c>
      <c s="36">
        <v>0</v>
      </c>
      <c s="36">
        <f>ROUND(G33*H33,6)</f>
      </c>
      <c r="L33" s="38">
        <v>0</v>
      </c>
      <c s="32">
        <f>ROUND(ROUND(L33,2)*ROUND(G33,3),2)</f>
      </c>
      <c s="36" t="s">
        <v>1671</v>
      </c>
      <c>
        <f>(M33*21)/100</f>
      </c>
      <c t="s">
        <v>27</v>
      </c>
    </row>
    <row r="34" spans="1:5" ht="12.75">
      <c r="A34" s="35" t="s">
        <v>55</v>
      </c>
      <c r="E34" s="39" t="s">
        <v>1672</v>
      </c>
    </row>
    <row r="35" spans="1:5" ht="12.75">
      <c r="A35" s="35" t="s">
        <v>56</v>
      </c>
      <c r="E35" s="40" t="s">
        <v>1673</v>
      </c>
    </row>
    <row r="36" spans="1:5" ht="63.75">
      <c r="A36" t="s">
        <v>57</v>
      </c>
      <c r="E36" s="39" t="s">
        <v>1674</v>
      </c>
    </row>
    <row r="37" spans="1:16" ht="12.75">
      <c r="A37" t="s">
        <v>49</v>
      </c>
      <c s="34" t="s">
        <v>66</v>
      </c>
      <c s="34" t="s">
        <v>1675</v>
      </c>
      <c s="35" t="s">
        <v>51</v>
      </c>
      <c s="6" t="s">
        <v>1676</v>
      </c>
      <c s="36" t="s">
        <v>79</v>
      </c>
      <c s="37">
        <v>0.936</v>
      </c>
      <c s="36">
        <v>0</v>
      </c>
      <c s="36">
        <f>ROUND(G37*H37,6)</f>
      </c>
      <c r="L37" s="38">
        <v>0</v>
      </c>
      <c s="32">
        <f>ROUND(ROUND(L37,2)*ROUND(G37,3),2)</f>
      </c>
      <c s="36" t="s">
        <v>1671</v>
      </c>
      <c>
        <f>(M37*21)/100</f>
      </c>
      <c t="s">
        <v>27</v>
      </c>
    </row>
    <row r="38" spans="1:5" ht="12.75">
      <c r="A38" s="35" t="s">
        <v>55</v>
      </c>
      <c r="E38" s="39" t="s">
        <v>1677</v>
      </c>
    </row>
    <row r="39" spans="1:5" ht="12.75">
      <c r="A39" s="35" t="s">
        <v>56</v>
      </c>
      <c r="E39" s="40" t="s">
        <v>1673</v>
      </c>
    </row>
    <row r="40" spans="1:5" ht="63.75">
      <c r="A40" t="s">
        <v>57</v>
      </c>
      <c r="E40" s="39" t="s">
        <v>1674</v>
      </c>
    </row>
    <row r="41" spans="1:16" ht="12.75">
      <c r="A41" t="s">
        <v>49</v>
      </c>
      <c s="34" t="s">
        <v>69</v>
      </c>
      <c s="34" t="s">
        <v>1678</v>
      </c>
      <c s="35" t="s">
        <v>51</v>
      </c>
      <c s="6" t="s">
        <v>1679</v>
      </c>
      <c s="36" t="s">
        <v>79</v>
      </c>
      <c s="37">
        <v>0.212</v>
      </c>
      <c s="36">
        <v>0</v>
      </c>
      <c s="36">
        <f>ROUND(G41*H41,6)</f>
      </c>
      <c r="L41" s="38">
        <v>0</v>
      </c>
      <c s="32">
        <f>ROUND(ROUND(L41,2)*ROUND(G41,3),2)</f>
      </c>
      <c s="36" t="s">
        <v>1671</v>
      </c>
      <c>
        <f>(M41*21)/100</f>
      </c>
      <c t="s">
        <v>27</v>
      </c>
    </row>
    <row r="42" spans="1:5" ht="12.75">
      <c r="A42" s="35" t="s">
        <v>55</v>
      </c>
      <c r="E42" s="39" t="s">
        <v>1680</v>
      </c>
    </row>
    <row r="43" spans="1:5" ht="12.75">
      <c r="A43" s="35" t="s">
        <v>56</v>
      </c>
      <c r="E43" s="40" t="s">
        <v>1673</v>
      </c>
    </row>
    <row r="44" spans="1:5" ht="63.75">
      <c r="A44" t="s">
        <v>57</v>
      </c>
      <c r="E44" s="39" t="s">
        <v>1674</v>
      </c>
    </row>
    <row r="45" spans="1:16" ht="12.75">
      <c r="A45" t="s">
        <v>49</v>
      </c>
      <c s="34" t="s">
        <v>72</v>
      </c>
      <c s="34" t="s">
        <v>1681</v>
      </c>
      <c s="35" t="s">
        <v>51</v>
      </c>
      <c s="6" t="s">
        <v>1682</v>
      </c>
      <c s="36" t="s">
        <v>79</v>
      </c>
      <c s="37">
        <v>0.464</v>
      </c>
      <c s="36">
        <v>0</v>
      </c>
      <c s="36">
        <f>ROUND(G45*H45,6)</f>
      </c>
      <c r="L45" s="38">
        <v>0</v>
      </c>
      <c s="32">
        <f>ROUND(ROUND(L45,2)*ROUND(G45,3),2)</f>
      </c>
      <c s="36" t="s">
        <v>1671</v>
      </c>
      <c>
        <f>(M45*21)/100</f>
      </c>
      <c t="s">
        <v>27</v>
      </c>
    </row>
    <row r="46" spans="1:5" ht="12.75">
      <c r="A46" s="35" t="s">
        <v>55</v>
      </c>
      <c r="E46" s="39" t="s">
        <v>1683</v>
      </c>
    </row>
    <row r="47" spans="1:5" ht="12.75">
      <c r="A47" s="35" t="s">
        <v>56</v>
      </c>
      <c r="E47" s="40" t="s">
        <v>1673</v>
      </c>
    </row>
    <row r="48" spans="1:5" ht="63.75">
      <c r="A48" t="s">
        <v>57</v>
      </c>
      <c r="E48" s="39" t="s">
        <v>1674</v>
      </c>
    </row>
    <row r="49" spans="1:16" ht="12.75">
      <c r="A49" t="s">
        <v>49</v>
      </c>
      <c s="34" t="s">
        <v>76</v>
      </c>
      <c s="34" t="s">
        <v>1684</v>
      </c>
      <c s="35" t="s">
        <v>51</v>
      </c>
      <c s="6" t="s">
        <v>1685</v>
      </c>
      <c s="36" t="s">
        <v>79</v>
      </c>
      <c s="37">
        <v>0.058</v>
      </c>
      <c s="36">
        <v>0</v>
      </c>
      <c s="36">
        <f>ROUND(G49*H49,6)</f>
      </c>
      <c r="L49" s="38">
        <v>0</v>
      </c>
      <c s="32">
        <f>ROUND(ROUND(L49,2)*ROUND(G49,3),2)</f>
      </c>
      <c s="36" t="s">
        <v>1671</v>
      </c>
      <c>
        <f>(M49*21)/100</f>
      </c>
      <c t="s">
        <v>27</v>
      </c>
    </row>
    <row r="50" spans="1:5" ht="12.75">
      <c r="A50" s="35" t="s">
        <v>55</v>
      </c>
      <c r="E50" s="39" t="s">
        <v>1686</v>
      </c>
    </row>
    <row r="51" spans="1:5" ht="12.75">
      <c r="A51" s="35" t="s">
        <v>56</v>
      </c>
      <c r="E51" s="40" t="s">
        <v>1673</v>
      </c>
    </row>
    <row r="52" spans="1:5" ht="63.75">
      <c r="A52" t="s">
        <v>57</v>
      </c>
      <c r="E52" s="39" t="s">
        <v>1674</v>
      </c>
    </row>
    <row r="53" spans="1:16" ht="12.75">
      <c r="A53" t="s">
        <v>49</v>
      </c>
      <c s="34" t="s">
        <v>81</v>
      </c>
      <c s="34" t="s">
        <v>1687</v>
      </c>
      <c s="35" t="s">
        <v>51</v>
      </c>
      <c s="6" t="s">
        <v>1688</v>
      </c>
      <c s="36" t="s">
        <v>79</v>
      </c>
      <c s="37">
        <v>0.058</v>
      </c>
      <c s="36">
        <v>0</v>
      </c>
      <c s="36">
        <f>ROUND(G53*H53,6)</f>
      </c>
      <c r="L53" s="38">
        <v>0</v>
      </c>
      <c s="32">
        <f>ROUND(ROUND(L53,2)*ROUND(G53,3),2)</f>
      </c>
      <c s="36" t="s">
        <v>1671</v>
      </c>
      <c>
        <f>(M53*21)/100</f>
      </c>
      <c t="s">
        <v>27</v>
      </c>
    </row>
    <row r="54" spans="1:5" ht="12.75">
      <c r="A54" s="35" t="s">
        <v>55</v>
      </c>
      <c r="E54" s="39" t="s">
        <v>1689</v>
      </c>
    </row>
    <row r="55" spans="1:5" ht="12.75">
      <c r="A55" s="35" t="s">
        <v>56</v>
      </c>
      <c r="E55" s="40" t="s">
        <v>1673</v>
      </c>
    </row>
    <row r="56" spans="1:5" ht="63.75">
      <c r="A56" t="s">
        <v>57</v>
      </c>
      <c r="E56" s="39" t="s">
        <v>1674</v>
      </c>
    </row>
    <row r="57" spans="1:16" ht="12.75">
      <c r="A57" t="s">
        <v>49</v>
      </c>
      <c s="34" t="s">
        <v>85</v>
      </c>
      <c s="34" t="s">
        <v>1690</v>
      </c>
      <c s="35" t="s">
        <v>47</v>
      </c>
      <c s="6" t="s">
        <v>1691</v>
      </c>
      <c s="36" t="s">
        <v>1692</v>
      </c>
      <c s="37">
        <v>1</v>
      </c>
      <c s="36">
        <v>0</v>
      </c>
      <c s="36">
        <f>ROUND(G57*H57,6)</f>
      </c>
      <c r="L57" s="38">
        <v>0</v>
      </c>
      <c s="32">
        <f>ROUND(ROUND(L57,2)*ROUND(G57,3),2)</f>
      </c>
      <c s="36" t="s">
        <v>655</v>
      </c>
      <c>
        <f>(M57*21)/100</f>
      </c>
      <c t="s">
        <v>27</v>
      </c>
    </row>
    <row r="58" spans="1:5" ht="12.75">
      <c r="A58" s="35" t="s">
        <v>55</v>
      </c>
      <c r="E58" s="39" t="s">
        <v>1693</v>
      </c>
    </row>
    <row r="59" spans="1:5" ht="12.75">
      <c r="A59" s="35" t="s">
        <v>56</v>
      </c>
      <c r="E59" s="40" t="s">
        <v>1694</v>
      </c>
    </row>
    <row r="60" spans="1:5" ht="25.5">
      <c r="A60" t="s">
        <v>57</v>
      </c>
      <c r="E60" s="39" t="s">
        <v>1695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1648</v>
      </c>
      <c s="41">
        <f>Rekapitulace!C30</f>
      </c>
      <c s="20" t="s">
        <v>0</v>
      </c>
      <c t="s">
        <v>23</v>
      </c>
      <c t="s">
        <v>27</v>
      </c>
    </row>
    <row r="4" spans="1:16" ht="32" customHeight="1">
      <c r="A4" s="24" t="s">
        <v>20</v>
      </c>
      <c s="25" t="s">
        <v>28</v>
      </c>
      <c s="27" t="s">
        <v>1648</v>
      </c>
      <c r="E4" s="26" t="s">
        <v>1649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1698</v>
      </c>
      <c r="E8" s="30" t="s">
        <v>1697</v>
      </c>
      <c r="J8" s="29">
        <f>0+J9+J30+J51+J84+J121+J198</f>
      </c>
      <c s="29">
        <f>0+K9+K30+K51+K84+K121+K198</f>
      </c>
      <c s="29">
        <f>0+L9+L30+L51+L84+L121+L198</f>
      </c>
      <c s="29">
        <f>0+M9+M30+M51+M84+M121+M198</f>
      </c>
    </row>
    <row r="9" spans="1:13" ht="12.75">
      <c r="A9" t="s">
        <v>46</v>
      </c>
      <c r="C9" s="31" t="s">
        <v>1699</v>
      </c>
      <c r="E9" s="33" t="s">
        <v>1700</v>
      </c>
      <c r="J9" s="32">
        <f>0</f>
      </c>
      <c s="32">
        <f>0</f>
      </c>
      <c s="32">
        <f>0+L10+L14+L18+L22+L26</f>
      </c>
      <c s="32">
        <f>0+M10+M14+M18+M22+M26</f>
      </c>
    </row>
    <row r="10" spans="1:16" ht="12.75">
      <c r="A10" t="s">
        <v>49</v>
      </c>
      <c s="34" t="s">
        <v>246</v>
      </c>
      <c s="34" t="s">
        <v>1701</v>
      </c>
      <c s="35" t="s">
        <v>51</v>
      </c>
      <c s="6" t="s">
        <v>1702</v>
      </c>
      <c s="36" t="s">
        <v>1703</v>
      </c>
      <c s="37">
        <v>1</v>
      </c>
      <c s="36">
        <v>0</v>
      </c>
      <c s="36">
        <f>ROUND(G10*H10,6)</f>
      </c>
      <c r="L10" s="38">
        <v>0</v>
      </c>
      <c s="32">
        <f>ROUND(ROUND(L10,2)*ROUND(G10,3),2)</f>
      </c>
      <c s="36" t="s">
        <v>393</v>
      </c>
      <c>
        <f>(M10*21)/100</f>
      </c>
      <c t="s">
        <v>27</v>
      </c>
    </row>
    <row r="11" spans="1:5" ht="12.75">
      <c r="A11" s="35" t="s">
        <v>55</v>
      </c>
      <c r="E11" s="39" t="s">
        <v>51</v>
      </c>
    </row>
    <row r="12" spans="1:5" ht="12.75">
      <c r="A12" s="35" t="s">
        <v>56</v>
      </c>
      <c r="E12" s="40" t="s">
        <v>1704</v>
      </c>
    </row>
    <row r="13" spans="1:5" ht="12.75">
      <c r="A13" t="s">
        <v>57</v>
      </c>
      <c r="E13" s="39" t="s">
        <v>51</v>
      </c>
    </row>
    <row r="14" spans="1:16" ht="12.75">
      <c r="A14" t="s">
        <v>49</v>
      </c>
      <c s="34" t="s">
        <v>251</v>
      </c>
      <c s="34" t="s">
        <v>1705</v>
      </c>
      <c s="35" t="s">
        <v>51</v>
      </c>
      <c s="6" t="s">
        <v>1706</v>
      </c>
      <c s="36" t="s">
        <v>1703</v>
      </c>
      <c s="37">
        <v>1</v>
      </c>
      <c s="36">
        <v>0</v>
      </c>
      <c s="36">
        <f>ROUND(G14*H14,6)</f>
      </c>
      <c r="L14" s="38">
        <v>0</v>
      </c>
      <c s="32">
        <f>ROUND(ROUND(L14,2)*ROUND(G14,3),2)</f>
      </c>
      <c s="36" t="s">
        <v>393</v>
      </c>
      <c>
        <f>(M14*21)/100</f>
      </c>
      <c t="s">
        <v>27</v>
      </c>
    </row>
    <row r="15" spans="1:5" ht="12.75">
      <c r="A15" s="35" t="s">
        <v>55</v>
      </c>
      <c r="E15" s="39" t="s">
        <v>51</v>
      </c>
    </row>
    <row r="16" spans="1:5" ht="12.75">
      <c r="A16" s="35" t="s">
        <v>56</v>
      </c>
      <c r="E16" s="40" t="s">
        <v>1704</v>
      </c>
    </row>
    <row r="17" spans="1:5" ht="12.75">
      <c r="A17" t="s">
        <v>57</v>
      </c>
      <c r="E17" s="39" t="s">
        <v>51</v>
      </c>
    </row>
    <row r="18" spans="1:16" ht="12.75">
      <c r="A18" t="s">
        <v>49</v>
      </c>
      <c s="34" t="s">
        <v>255</v>
      </c>
      <c s="34" t="s">
        <v>1707</v>
      </c>
      <c s="35" t="s">
        <v>51</v>
      </c>
      <c s="6" t="s">
        <v>1708</v>
      </c>
      <c s="36" t="s">
        <v>1703</v>
      </c>
      <c s="37">
        <v>1</v>
      </c>
      <c s="36">
        <v>0</v>
      </c>
      <c s="36">
        <f>ROUND(G18*H18,6)</f>
      </c>
      <c r="L18" s="38">
        <v>0</v>
      </c>
      <c s="32">
        <f>ROUND(ROUND(L18,2)*ROUND(G18,3),2)</f>
      </c>
      <c s="36" t="s">
        <v>393</v>
      </c>
      <c>
        <f>(M18*21)/100</f>
      </c>
      <c t="s">
        <v>27</v>
      </c>
    </row>
    <row r="19" spans="1:5" ht="12.75">
      <c r="A19" s="35" t="s">
        <v>55</v>
      </c>
      <c r="E19" s="39" t="s">
        <v>51</v>
      </c>
    </row>
    <row r="20" spans="1:5" ht="12.75">
      <c r="A20" s="35" t="s">
        <v>56</v>
      </c>
      <c r="E20" s="40" t="s">
        <v>1704</v>
      </c>
    </row>
    <row r="21" spans="1:5" ht="12.75">
      <c r="A21" t="s">
        <v>57</v>
      </c>
      <c r="E21" s="39" t="s">
        <v>51</v>
      </c>
    </row>
    <row r="22" spans="1:16" ht="12.75">
      <c r="A22" t="s">
        <v>49</v>
      </c>
      <c s="34" t="s">
        <v>259</v>
      </c>
      <c s="34" t="s">
        <v>1709</v>
      </c>
      <c s="35" t="s">
        <v>51</v>
      </c>
      <c s="6" t="s">
        <v>1710</v>
      </c>
      <c s="36" t="s">
        <v>1703</v>
      </c>
      <c s="37">
        <v>1</v>
      </c>
      <c s="36">
        <v>0</v>
      </c>
      <c s="36">
        <f>ROUND(G22*H22,6)</f>
      </c>
      <c r="L22" s="38">
        <v>0</v>
      </c>
      <c s="32">
        <f>ROUND(ROUND(L22,2)*ROUND(G22,3),2)</f>
      </c>
      <c s="36" t="s">
        <v>393</v>
      </c>
      <c>
        <f>(M22*21)/100</f>
      </c>
      <c t="s">
        <v>27</v>
      </c>
    </row>
    <row r="23" spans="1:5" ht="12.75">
      <c r="A23" s="35" t="s">
        <v>55</v>
      </c>
      <c r="E23" s="39" t="s">
        <v>51</v>
      </c>
    </row>
    <row r="24" spans="1:5" ht="12.75">
      <c r="A24" s="35" t="s">
        <v>56</v>
      </c>
      <c r="E24" s="40" t="s">
        <v>1704</v>
      </c>
    </row>
    <row r="25" spans="1:5" ht="12.75">
      <c r="A25" t="s">
        <v>57</v>
      </c>
      <c r="E25" s="39" t="s">
        <v>51</v>
      </c>
    </row>
    <row r="26" spans="1:16" ht="12.75">
      <c r="A26" t="s">
        <v>49</v>
      </c>
      <c s="34" t="s">
        <v>263</v>
      </c>
      <c s="34" t="s">
        <v>1711</v>
      </c>
      <c s="35" t="s">
        <v>51</v>
      </c>
      <c s="6" t="s">
        <v>1712</v>
      </c>
      <c s="36" t="s">
        <v>1703</v>
      </c>
      <c s="37">
        <v>1</v>
      </c>
      <c s="36">
        <v>0</v>
      </c>
      <c s="36">
        <f>ROUND(G26*H26,6)</f>
      </c>
      <c r="L26" s="38">
        <v>0</v>
      </c>
      <c s="32">
        <f>ROUND(ROUND(L26,2)*ROUND(G26,3),2)</f>
      </c>
      <c s="36" t="s">
        <v>393</v>
      </c>
      <c>
        <f>(M26*21)/100</f>
      </c>
      <c t="s">
        <v>27</v>
      </c>
    </row>
    <row r="27" spans="1:5" ht="12.75">
      <c r="A27" s="35" t="s">
        <v>55</v>
      </c>
      <c r="E27" s="39" t="s">
        <v>51</v>
      </c>
    </row>
    <row r="28" spans="1:5" ht="12.75">
      <c r="A28" s="35" t="s">
        <v>56</v>
      </c>
      <c r="E28" s="40" t="s">
        <v>1704</v>
      </c>
    </row>
    <row r="29" spans="1:5" ht="12.75">
      <c r="A29" t="s">
        <v>57</v>
      </c>
      <c r="E29" s="39" t="s">
        <v>51</v>
      </c>
    </row>
    <row r="30" spans="1:13" ht="12.75">
      <c r="A30" t="s">
        <v>46</v>
      </c>
      <c r="C30" s="31" t="s">
        <v>47</v>
      </c>
      <c r="E30" s="33" t="s">
        <v>435</v>
      </c>
      <c r="J30" s="32">
        <f>0</f>
      </c>
      <c s="32">
        <f>0</f>
      </c>
      <c s="32">
        <f>0+L31+L35+L39+L43+L47</f>
      </c>
      <c s="32">
        <f>0+M31+M35+M39+M43+M47</f>
      </c>
    </row>
    <row r="31" spans="1:16" ht="12.75">
      <c r="A31" t="s">
        <v>49</v>
      </c>
      <c s="34" t="s">
        <v>47</v>
      </c>
      <c s="34" t="s">
        <v>1468</v>
      </c>
      <c s="35" t="s">
        <v>51</v>
      </c>
      <c s="6" t="s">
        <v>1469</v>
      </c>
      <c s="36" t="s">
        <v>104</v>
      </c>
      <c s="37">
        <v>12.6</v>
      </c>
      <c s="36">
        <v>0</v>
      </c>
      <c s="36">
        <f>ROUND(G31*H31,6)</f>
      </c>
      <c r="L31" s="38">
        <v>0</v>
      </c>
      <c s="32">
        <f>ROUND(ROUND(L31,2)*ROUND(G31,3),2)</f>
      </c>
      <c s="36" t="s">
        <v>393</v>
      </c>
      <c>
        <f>(M31*21)/100</f>
      </c>
      <c t="s">
        <v>27</v>
      </c>
    </row>
    <row r="32" spans="1:5" ht="12.75">
      <c r="A32" s="35" t="s">
        <v>55</v>
      </c>
      <c r="E32" s="39" t="s">
        <v>51</v>
      </c>
    </row>
    <row r="33" spans="1:5" ht="12.75">
      <c r="A33" s="35" t="s">
        <v>56</v>
      </c>
      <c r="E33" s="40" t="s">
        <v>1713</v>
      </c>
    </row>
    <row r="34" spans="1:5" ht="12.75">
      <c r="A34" t="s">
        <v>57</v>
      </c>
      <c r="E34" s="39" t="s">
        <v>51</v>
      </c>
    </row>
    <row r="35" spans="1:16" ht="12.75">
      <c r="A35" t="s">
        <v>49</v>
      </c>
      <c s="34" t="s">
        <v>27</v>
      </c>
      <c s="34" t="s">
        <v>1714</v>
      </c>
      <c s="35" t="s">
        <v>51</v>
      </c>
      <c s="6" t="s">
        <v>1715</v>
      </c>
      <c s="36" t="s">
        <v>104</v>
      </c>
      <c s="37">
        <v>12.6</v>
      </c>
      <c s="36">
        <v>0</v>
      </c>
      <c s="36">
        <f>ROUND(G35*H35,6)</f>
      </c>
      <c r="L35" s="38">
        <v>0</v>
      </c>
      <c s="32">
        <f>ROUND(ROUND(L35,2)*ROUND(G35,3),2)</f>
      </c>
      <c s="36" t="s">
        <v>393</v>
      </c>
      <c>
        <f>(M35*21)/100</f>
      </c>
      <c t="s">
        <v>27</v>
      </c>
    </row>
    <row r="36" spans="1:5" ht="12.75">
      <c r="A36" s="35" t="s">
        <v>55</v>
      </c>
      <c r="E36" s="39" t="s">
        <v>51</v>
      </c>
    </row>
    <row r="37" spans="1:5" ht="12.75">
      <c r="A37" s="35" t="s">
        <v>56</v>
      </c>
      <c r="E37" s="40" t="s">
        <v>1713</v>
      </c>
    </row>
    <row r="38" spans="1:5" ht="12.75">
      <c r="A38" t="s">
        <v>57</v>
      </c>
      <c r="E38" s="39" t="s">
        <v>51</v>
      </c>
    </row>
    <row r="39" spans="1:16" ht="12.75">
      <c r="A39" t="s">
        <v>49</v>
      </c>
      <c s="34" t="s">
        <v>26</v>
      </c>
      <c s="34" t="s">
        <v>445</v>
      </c>
      <c s="35" t="s">
        <v>51</v>
      </c>
      <c s="6" t="s">
        <v>446</v>
      </c>
      <c s="36" t="s">
        <v>104</v>
      </c>
      <c s="37">
        <v>3.084</v>
      </c>
      <c s="36">
        <v>0</v>
      </c>
      <c s="36">
        <f>ROUND(G39*H39,6)</f>
      </c>
      <c r="L39" s="38">
        <v>0</v>
      </c>
      <c s="32">
        <f>ROUND(ROUND(L39,2)*ROUND(G39,3),2)</f>
      </c>
      <c s="36" t="s">
        <v>393</v>
      </c>
      <c>
        <f>(M39*21)/100</f>
      </c>
      <c t="s">
        <v>27</v>
      </c>
    </row>
    <row r="40" spans="1:5" ht="12.75">
      <c r="A40" s="35" t="s">
        <v>55</v>
      </c>
      <c r="E40" s="39" t="s">
        <v>51</v>
      </c>
    </row>
    <row r="41" spans="1:5" ht="12.75">
      <c r="A41" s="35" t="s">
        <v>56</v>
      </c>
      <c r="E41" s="40" t="s">
        <v>1716</v>
      </c>
    </row>
    <row r="42" spans="1:5" ht="12.75">
      <c r="A42" t="s">
        <v>57</v>
      </c>
      <c r="E42" s="39" t="s">
        <v>51</v>
      </c>
    </row>
    <row r="43" spans="1:16" ht="25.5">
      <c r="A43" t="s">
        <v>49</v>
      </c>
      <c s="34" t="s">
        <v>63</v>
      </c>
      <c s="34" t="s">
        <v>50</v>
      </c>
      <c s="35" t="s">
        <v>51</v>
      </c>
      <c s="6" t="s">
        <v>52</v>
      </c>
      <c s="36" t="s">
        <v>53</v>
      </c>
      <c s="37">
        <v>22.78</v>
      </c>
      <c s="36">
        <v>0</v>
      </c>
      <c s="36">
        <f>ROUND(G43*H43,6)</f>
      </c>
      <c r="L43" s="38">
        <v>0</v>
      </c>
      <c s="32">
        <f>ROUND(ROUND(L43,2)*ROUND(G43,3),2)</f>
      </c>
      <c s="36" t="s">
        <v>393</v>
      </c>
      <c>
        <f>(M43*21)/100</f>
      </c>
      <c t="s">
        <v>27</v>
      </c>
    </row>
    <row r="44" spans="1:5" ht="12.75">
      <c r="A44" s="35" t="s">
        <v>55</v>
      </c>
      <c r="E44" s="39" t="s">
        <v>51</v>
      </c>
    </row>
    <row r="45" spans="1:5" ht="12.75">
      <c r="A45" s="35" t="s">
        <v>56</v>
      </c>
      <c r="E45" s="40" t="s">
        <v>1717</v>
      </c>
    </row>
    <row r="46" spans="1:5" ht="12.75">
      <c r="A46" t="s">
        <v>57</v>
      </c>
      <c r="E46" s="39" t="s">
        <v>51</v>
      </c>
    </row>
    <row r="47" spans="1:16" ht="12.75">
      <c r="A47" t="s">
        <v>49</v>
      </c>
      <c s="34" t="s">
        <v>66</v>
      </c>
      <c s="34" t="s">
        <v>1718</v>
      </c>
      <c s="35" t="s">
        <v>51</v>
      </c>
      <c s="6" t="s">
        <v>1719</v>
      </c>
      <c s="36" t="s">
        <v>79</v>
      </c>
      <c s="37">
        <v>21</v>
      </c>
      <c s="36">
        <v>0</v>
      </c>
      <c s="36">
        <f>ROUND(G47*H47,6)</f>
      </c>
      <c r="L47" s="38">
        <v>0</v>
      </c>
      <c s="32">
        <f>ROUND(ROUND(L47,2)*ROUND(G47,3),2)</f>
      </c>
      <c s="36" t="s">
        <v>393</v>
      </c>
      <c>
        <f>(M47*21)/100</f>
      </c>
      <c t="s">
        <v>27</v>
      </c>
    </row>
    <row r="48" spans="1:5" ht="12.75">
      <c r="A48" s="35" t="s">
        <v>55</v>
      </c>
      <c r="E48" s="39" t="s">
        <v>51</v>
      </c>
    </row>
    <row r="49" spans="1:5" ht="12.75">
      <c r="A49" s="35" t="s">
        <v>56</v>
      </c>
      <c r="E49" s="40" t="s">
        <v>1720</v>
      </c>
    </row>
    <row r="50" spans="1:5" ht="12.75">
      <c r="A50" t="s">
        <v>57</v>
      </c>
      <c r="E50" s="39" t="s">
        <v>51</v>
      </c>
    </row>
    <row r="51" spans="1:13" ht="12.75">
      <c r="A51" t="s">
        <v>46</v>
      </c>
      <c r="C51" s="31" t="s">
        <v>27</v>
      </c>
      <c r="E51" s="33" t="s">
        <v>1345</v>
      </c>
      <c r="J51" s="32">
        <f>0</f>
      </c>
      <c s="32">
        <f>0</f>
      </c>
      <c s="32">
        <f>0+L52+L56+L60+L64+L68+L72+L76+L80</f>
      </c>
      <c s="32">
        <f>0+M52+M56+M60+M64+M68+M72+M76+M80</f>
      </c>
    </row>
    <row r="52" spans="1:16" ht="12.75">
      <c r="A52" t="s">
        <v>49</v>
      </c>
      <c s="34" t="s">
        <v>69</v>
      </c>
      <c s="34" t="s">
        <v>1721</v>
      </c>
      <c s="35" t="s">
        <v>51</v>
      </c>
      <c s="6" t="s">
        <v>1722</v>
      </c>
      <c s="36" t="s">
        <v>104</v>
      </c>
      <c s="37">
        <v>2.1</v>
      </c>
      <c s="36">
        <v>0</v>
      </c>
      <c s="36">
        <f>ROUND(G52*H52,6)</f>
      </c>
      <c r="L52" s="38">
        <v>0</v>
      </c>
      <c s="32">
        <f>ROUND(ROUND(L52,2)*ROUND(G52,3),2)</f>
      </c>
      <c s="36" t="s">
        <v>393</v>
      </c>
      <c>
        <f>(M52*21)/100</f>
      </c>
      <c t="s">
        <v>27</v>
      </c>
    </row>
    <row r="53" spans="1:5" ht="12.75">
      <c r="A53" s="35" t="s">
        <v>55</v>
      </c>
      <c r="E53" s="39" t="s">
        <v>51</v>
      </c>
    </row>
    <row r="54" spans="1:5" ht="12.75">
      <c r="A54" s="35" t="s">
        <v>56</v>
      </c>
      <c r="E54" s="40" t="s">
        <v>1723</v>
      </c>
    </row>
    <row r="55" spans="1:5" ht="12.75">
      <c r="A55" t="s">
        <v>57</v>
      </c>
      <c r="E55" s="39" t="s">
        <v>51</v>
      </c>
    </row>
    <row r="56" spans="1:16" ht="12.75">
      <c r="A56" t="s">
        <v>49</v>
      </c>
      <c s="34" t="s">
        <v>72</v>
      </c>
      <c s="34" t="s">
        <v>1724</v>
      </c>
      <c s="35" t="s">
        <v>51</v>
      </c>
      <c s="6" t="s">
        <v>1725</v>
      </c>
      <c s="36" t="s">
        <v>104</v>
      </c>
      <c s="37">
        <v>7.416</v>
      </c>
      <c s="36">
        <v>0</v>
      </c>
      <c s="36">
        <f>ROUND(G56*H56,6)</f>
      </c>
      <c r="L56" s="38">
        <v>0</v>
      </c>
      <c s="32">
        <f>ROUND(ROUND(L56,2)*ROUND(G56,3),2)</f>
      </c>
      <c s="36" t="s">
        <v>393</v>
      </c>
      <c>
        <f>(M56*21)/100</f>
      </c>
      <c t="s">
        <v>27</v>
      </c>
    </row>
    <row r="57" spans="1:5" ht="12.75">
      <c r="A57" s="35" t="s">
        <v>55</v>
      </c>
      <c r="E57" s="39" t="s">
        <v>51</v>
      </c>
    </row>
    <row r="58" spans="1:5" ht="12.75">
      <c r="A58" s="35" t="s">
        <v>56</v>
      </c>
      <c r="E58" s="40" t="s">
        <v>1726</v>
      </c>
    </row>
    <row r="59" spans="1:5" ht="12.75">
      <c r="A59" t="s">
        <v>57</v>
      </c>
      <c r="E59" s="39" t="s">
        <v>51</v>
      </c>
    </row>
    <row r="60" spans="1:16" ht="12.75">
      <c r="A60" t="s">
        <v>49</v>
      </c>
      <c s="34" t="s">
        <v>76</v>
      </c>
      <c s="34" t="s">
        <v>1727</v>
      </c>
      <c s="35" t="s">
        <v>51</v>
      </c>
      <c s="6" t="s">
        <v>1728</v>
      </c>
      <c s="36" t="s">
        <v>53</v>
      </c>
      <c s="37">
        <v>0.506</v>
      </c>
      <c s="36">
        <v>0</v>
      </c>
      <c s="36">
        <f>ROUND(G60*H60,6)</f>
      </c>
      <c r="L60" s="38">
        <v>0</v>
      </c>
      <c s="32">
        <f>ROUND(ROUND(L60,2)*ROUND(G60,3),2)</f>
      </c>
      <c s="36" t="s">
        <v>393</v>
      </c>
      <c>
        <f>(M60*21)/100</f>
      </c>
      <c t="s">
        <v>27</v>
      </c>
    </row>
    <row r="61" spans="1:5" ht="12.75">
      <c r="A61" s="35" t="s">
        <v>55</v>
      </c>
      <c r="E61" s="39" t="s">
        <v>51</v>
      </c>
    </row>
    <row r="62" spans="1:5" ht="12.75">
      <c r="A62" s="35" t="s">
        <v>56</v>
      </c>
      <c r="E62" s="40" t="s">
        <v>1729</v>
      </c>
    </row>
    <row r="63" spans="1:5" ht="12.75">
      <c r="A63" t="s">
        <v>57</v>
      </c>
      <c r="E63" s="39" t="s">
        <v>51</v>
      </c>
    </row>
    <row r="64" spans="1:16" ht="12.75">
      <c r="A64" t="s">
        <v>49</v>
      </c>
      <c s="34" t="s">
        <v>81</v>
      </c>
      <c s="34" t="s">
        <v>1730</v>
      </c>
      <c s="35" t="s">
        <v>51</v>
      </c>
      <c s="6" t="s">
        <v>1731</v>
      </c>
      <c s="36" t="s">
        <v>79</v>
      </c>
      <c s="37">
        <v>12.1</v>
      </c>
      <c s="36">
        <v>0</v>
      </c>
      <c s="36">
        <f>ROUND(G64*H64,6)</f>
      </c>
      <c r="L64" s="38">
        <v>0</v>
      </c>
      <c s="32">
        <f>ROUND(ROUND(L64,2)*ROUND(G64,3),2)</f>
      </c>
      <c s="36" t="s">
        <v>393</v>
      </c>
      <c>
        <f>(M64*21)/100</f>
      </c>
      <c t="s">
        <v>27</v>
      </c>
    </row>
    <row r="65" spans="1:5" ht="12.75">
      <c r="A65" s="35" t="s">
        <v>55</v>
      </c>
      <c r="E65" s="39" t="s">
        <v>51</v>
      </c>
    </row>
    <row r="66" spans="1:5" ht="12.75">
      <c r="A66" s="35" t="s">
        <v>56</v>
      </c>
      <c r="E66" s="40" t="s">
        <v>1732</v>
      </c>
    </row>
    <row r="67" spans="1:5" ht="12.75">
      <c r="A67" t="s">
        <v>57</v>
      </c>
      <c r="E67" s="39" t="s">
        <v>51</v>
      </c>
    </row>
    <row r="68" spans="1:16" ht="12.75">
      <c r="A68" t="s">
        <v>49</v>
      </c>
      <c s="34" t="s">
        <v>85</v>
      </c>
      <c s="34" t="s">
        <v>1733</v>
      </c>
      <c s="35" t="s">
        <v>51</v>
      </c>
      <c s="6" t="s">
        <v>1734</v>
      </c>
      <c s="36" t="s">
        <v>79</v>
      </c>
      <c s="37">
        <v>12.1</v>
      </c>
      <c s="36">
        <v>0</v>
      </c>
      <c s="36">
        <f>ROUND(G68*H68,6)</f>
      </c>
      <c r="L68" s="38">
        <v>0</v>
      </c>
      <c s="32">
        <f>ROUND(ROUND(L68,2)*ROUND(G68,3),2)</f>
      </c>
      <c s="36" t="s">
        <v>393</v>
      </c>
      <c>
        <f>(M68*21)/100</f>
      </c>
      <c t="s">
        <v>27</v>
      </c>
    </row>
    <row r="69" spans="1:5" ht="12.75">
      <c r="A69" s="35" t="s">
        <v>55</v>
      </c>
      <c r="E69" s="39" t="s">
        <v>51</v>
      </c>
    </row>
    <row r="70" spans="1:5" ht="12.75">
      <c r="A70" s="35" t="s">
        <v>56</v>
      </c>
      <c r="E70" s="40" t="s">
        <v>1732</v>
      </c>
    </row>
    <row r="71" spans="1:5" ht="12.75">
      <c r="A71" t="s">
        <v>57</v>
      </c>
      <c r="E71" s="39" t="s">
        <v>51</v>
      </c>
    </row>
    <row r="72" spans="1:16" ht="25.5">
      <c r="A72" t="s">
        <v>49</v>
      </c>
      <c s="34" t="s">
        <v>90</v>
      </c>
      <c s="34" t="s">
        <v>1580</v>
      </c>
      <c s="35" t="s">
        <v>51</v>
      </c>
      <c s="6" t="s">
        <v>1581</v>
      </c>
      <c s="36" t="s">
        <v>79</v>
      </c>
      <c s="37">
        <v>30.68</v>
      </c>
      <c s="36">
        <v>0</v>
      </c>
      <c s="36">
        <f>ROUND(G72*H72,6)</f>
      </c>
      <c r="L72" s="38">
        <v>0</v>
      </c>
      <c s="32">
        <f>ROUND(ROUND(L72,2)*ROUND(G72,3),2)</f>
      </c>
      <c s="36" t="s">
        <v>393</v>
      </c>
      <c>
        <f>(M72*21)/100</f>
      </c>
      <c t="s">
        <v>27</v>
      </c>
    </row>
    <row r="73" spans="1:5" ht="12.75">
      <c r="A73" s="35" t="s">
        <v>55</v>
      </c>
      <c r="E73" s="39" t="s">
        <v>51</v>
      </c>
    </row>
    <row r="74" spans="1:5" ht="12.75">
      <c r="A74" s="35" t="s">
        <v>56</v>
      </c>
      <c r="E74" s="40" t="s">
        <v>1735</v>
      </c>
    </row>
    <row r="75" spans="1:5" ht="12.75">
      <c r="A75" t="s">
        <v>57</v>
      </c>
      <c r="E75" s="39" t="s">
        <v>51</v>
      </c>
    </row>
    <row r="76" spans="1:16" ht="12.75">
      <c r="A76" t="s">
        <v>49</v>
      </c>
      <c s="34" t="s">
        <v>93</v>
      </c>
      <c s="34" t="s">
        <v>1736</v>
      </c>
      <c s="35" t="s">
        <v>51</v>
      </c>
      <c s="6" t="s">
        <v>1737</v>
      </c>
      <c s="36" t="s">
        <v>1692</v>
      </c>
      <c s="37">
        <v>1</v>
      </c>
      <c s="36">
        <v>0</v>
      </c>
      <c s="36">
        <f>ROUND(G76*H76,6)</f>
      </c>
      <c r="L76" s="38">
        <v>0</v>
      </c>
      <c s="32">
        <f>ROUND(ROUND(L76,2)*ROUND(G76,3),2)</f>
      </c>
      <c s="36" t="s">
        <v>393</v>
      </c>
      <c>
        <f>(M76*21)/100</f>
      </c>
      <c t="s">
        <v>27</v>
      </c>
    </row>
    <row r="77" spans="1:5" ht="12.75">
      <c r="A77" s="35" t="s">
        <v>55</v>
      </c>
      <c r="E77" s="39" t="s">
        <v>51</v>
      </c>
    </row>
    <row r="78" spans="1:5" ht="12.75">
      <c r="A78" s="35" t="s">
        <v>56</v>
      </c>
      <c r="E78" s="40" t="s">
        <v>1704</v>
      </c>
    </row>
    <row r="79" spans="1:5" ht="12.75">
      <c r="A79" t="s">
        <v>57</v>
      </c>
      <c r="E79" s="39" t="s">
        <v>51</v>
      </c>
    </row>
    <row r="80" spans="1:16" ht="12.75">
      <c r="A80" t="s">
        <v>49</v>
      </c>
      <c s="34" t="s">
        <v>97</v>
      </c>
      <c s="34" t="s">
        <v>1738</v>
      </c>
      <c s="35" t="s">
        <v>51</v>
      </c>
      <c s="6" t="s">
        <v>1739</v>
      </c>
      <c s="36" t="s">
        <v>1692</v>
      </c>
      <c s="37">
        <v>8</v>
      </c>
      <c s="36">
        <v>0</v>
      </c>
      <c s="36">
        <f>ROUND(G80*H80,6)</f>
      </c>
      <c r="L80" s="38">
        <v>0</v>
      </c>
      <c s="32">
        <f>ROUND(ROUND(L80,2)*ROUND(G80,3),2)</f>
      </c>
      <c s="36" t="s">
        <v>393</v>
      </c>
      <c>
        <f>(M80*21)/100</f>
      </c>
      <c t="s">
        <v>27</v>
      </c>
    </row>
    <row r="81" spans="1:5" ht="12.75">
      <c r="A81" s="35" t="s">
        <v>55</v>
      </c>
      <c r="E81" s="39" t="s">
        <v>51</v>
      </c>
    </row>
    <row r="82" spans="1:5" ht="12.75">
      <c r="A82" s="35" t="s">
        <v>56</v>
      </c>
      <c r="E82" s="40" t="s">
        <v>1740</v>
      </c>
    </row>
    <row r="83" spans="1:5" ht="12.75">
      <c r="A83" t="s">
        <v>57</v>
      </c>
      <c r="E83" s="39" t="s">
        <v>51</v>
      </c>
    </row>
    <row r="84" spans="1:13" ht="12.75">
      <c r="A84" t="s">
        <v>46</v>
      </c>
      <c r="C84" s="31" t="s">
        <v>26</v>
      </c>
      <c r="E84" s="33" t="s">
        <v>1500</v>
      </c>
      <c r="J84" s="32">
        <f>0</f>
      </c>
      <c s="32">
        <f>0</f>
      </c>
      <c s="32">
        <f>0+L85+L89+L93+L97+L101+L105+L109+L113+L117</f>
      </c>
      <c s="32">
        <f>0+M85+M89+M93+M97+M101+M105+M109+M113+M117</f>
      </c>
    </row>
    <row r="85" spans="1:16" ht="12.75">
      <c r="A85" t="s">
        <v>49</v>
      </c>
      <c s="34" t="s">
        <v>172</v>
      </c>
      <c s="34" t="s">
        <v>1741</v>
      </c>
      <c s="35" t="s">
        <v>51</v>
      </c>
      <c s="6" t="s">
        <v>1742</v>
      </c>
      <c s="36" t="s">
        <v>79</v>
      </c>
      <c s="37">
        <v>28.8</v>
      </c>
      <c s="36">
        <v>0</v>
      </c>
      <c s="36">
        <f>ROUND(G85*H85,6)</f>
      </c>
      <c r="L85" s="38">
        <v>0</v>
      </c>
      <c s="32">
        <f>ROUND(ROUND(L85,2)*ROUND(G85,3),2)</f>
      </c>
      <c s="36" t="s">
        <v>393</v>
      </c>
      <c>
        <f>(M85*21)/100</f>
      </c>
      <c t="s">
        <v>27</v>
      </c>
    </row>
    <row r="86" spans="1:5" ht="12.75">
      <c r="A86" s="35" t="s">
        <v>55</v>
      </c>
      <c r="E86" s="39" t="s">
        <v>51</v>
      </c>
    </row>
    <row r="87" spans="1:5" ht="12.75">
      <c r="A87" s="35" t="s">
        <v>56</v>
      </c>
      <c r="E87" s="40" t="s">
        <v>1743</v>
      </c>
    </row>
    <row r="88" spans="1:5" ht="12.75">
      <c r="A88" t="s">
        <v>57</v>
      </c>
      <c r="E88" s="39" t="s">
        <v>1744</v>
      </c>
    </row>
    <row r="89" spans="1:16" ht="12.75">
      <c r="A89" t="s">
        <v>49</v>
      </c>
      <c s="34" t="s">
        <v>176</v>
      </c>
      <c s="34" t="s">
        <v>1745</v>
      </c>
      <c s="35" t="s">
        <v>51</v>
      </c>
      <c s="6" t="s">
        <v>1746</v>
      </c>
      <c s="36" t="s">
        <v>79</v>
      </c>
      <c s="37">
        <v>28.8</v>
      </c>
      <c s="36">
        <v>0</v>
      </c>
      <c s="36">
        <f>ROUND(G89*H89,6)</f>
      </c>
      <c r="L89" s="38">
        <v>0</v>
      </c>
      <c s="32">
        <f>ROUND(ROUND(L89,2)*ROUND(G89,3),2)</f>
      </c>
      <c s="36" t="s">
        <v>393</v>
      </c>
      <c>
        <f>(M89*21)/100</f>
      </c>
      <c t="s">
        <v>27</v>
      </c>
    </row>
    <row r="90" spans="1:5" ht="12.75">
      <c r="A90" s="35" t="s">
        <v>55</v>
      </c>
      <c r="E90" s="39" t="s">
        <v>51</v>
      </c>
    </row>
    <row r="91" spans="1:5" ht="12.75">
      <c r="A91" s="35" t="s">
        <v>56</v>
      </c>
      <c r="E91" s="40" t="s">
        <v>1743</v>
      </c>
    </row>
    <row r="92" spans="1:5" ht="12.75">
      <c r="A92" t="s">
        <v>57</v>
      </c>
      <c r="E92" s="39" t="s">
        <v>1747</v>
      </c>
    </row>
    <row r="93" spans="1:16" ht="12.75">
      <c r="A93" t="s">
        <v>49</v>
      </c>
      <c s="34" t="s">
        <v>180</v>
      </c>
      <c s="34" t="s">
        <v>1748</v>
      </c>
      <c s="35" t="s">
        <v>51</v>
      </c>
      <c s="6" t="s">
        <v>1749</v>
      </c>
      <c s="36" t="s">
        <v>79</v>
      </c>
      <c s="37">
        <v>30</v>
      </c>
      <c s="36">
        <v>0</v>
      </c>
      <c s="36">
        <f>ROUND(G93*H93,6)</f>
      </c>
      <c r="L93" s="38">
        <v>0</v>
      </c>
      <c s="32">
        <f>ROUND(ROUND(L93,2)*ROUND(G93,3),2)</f>
      </c>
      <c s="36" t="s">
        <v>393</v>
      </c>
      <c>
        <f>(M93*21)/100</f>
      </c>
      <c t="s">
        <v>27</v>
      </c>
    </row>
    <row r="94" spans="1:5" ht="12.75">
      <c r="A94" s="35" t="s">
        <v>55</v>
      </c>
      <c r="E94" s="39" t="s">
        <v>51</v>
      </c>
    </row>
    <row r="95" spans="1:5" ht="12.75">
      <c r="A95" s="35" t="s">
        <v>56</v>
      </c>
      <c r="E95" s="40" t="s">
        <v>1750</v>
      </c>
    </row>
    <row r="96" spans="1:5" ht="12.75">
      <c r="A96" t="s">
        <v>57</v>
      </c>
      <c r="E96" s="39" t="s">
        <v>1751</v>
      </c>
    </row>
    <row r="97" spans="1:16" ht="12.75">
      <c r="A97" t="s">
        <v>49</v>
      </c>
      <c s="34" t="s">
        <v>183</v>
      </c>
      <c s="34" t="s">
        <v>1752</v>
      </c>
      <c s="35" t="s">
        <v>51</v>
      </c>
      <c s="6" t="s">
        <v>1753</v>
      </c>
      <c s="36" t="s">
        <v>79</v>
      </c>
      <c s="37">
        <v>30</v>
      </c>
      <c s="36">
        <v>0</v>
      </c>
      <c s="36">
        <f>ROUND(G97*H97,6)</f>
      </c>
      <c r="L97" s="38">
        <v>0</v>
      </c>
      <c s="32">
        <f>ROUND(ROUND(L97,2)*ROUND(G97,3),2)</f>
      </c>
      <c s="36" t="s">
        <v>393</v>
      </c>
      <c>
        <f>(M97*21)/100</f>
      </c>
      <c t="s">
        <v>27</v>
      </c>
    </row>
    <row r="98" spans="1:5" ht="12.75">
      <c r="A98" s="35" t="s">
        <v>55</v>
      </c>
      <c r="E98" s="39" t="s">
        <v>51</v>
      </c>
    </row>
    <row r="99" spans="1:5" ht="12.75">
      <c r="A99" s="35" t="s">
        <v>56</v>
      </c>
      <c r="E99" s="40" t="s">
        <v>1750</v>
      </c>
    </row>
    <row r="100" spans="1:5" ht="12.75">
      <c r="A100" t="s">
        <v>57</v>
      </c>
      <c r="E100" s="39" t="s">
        <v>1754</v>
      </c>
    </row>
    <row r="101" spans="1:16" ht="12.75">
      <c r="A101" t="s">
        <v>49</v>
      </c>
      <c s="34" t="s">
        <v>186</v>
      </c>
      <c s="34" t="s">
        <v>1755</v>
      </c>
      <c s="35" t="s">
        <v>51</v>
      </c>
      <c s="6" t="s">
        <v>1756</v>
      </c>
      <c s="36" t="s">
        <v>1692</v>
      </c>
      <c s="37">
        <v>1</v>
      </c>
      <c s="36">
        <v>0</v>
      </c>
      <c s="36">
        <f>ROUND(G101*H101,6)</f>
      </c>
      <c r="L101" s="38">
        <v>0</v>
      </c>
      <c s="32">
        <f>ROUND(ROUND(L101,2)*ROUND(G101,3),2)</f>
      </c>
      <c s="36" t="s">
        <v>393</v>
      </c>
      <c>
        <f>(M101*21)/100</f>
      </c>
      <c t="s">
        <v>27</v>
      </c>
    </row>
    <row r="102" spans="1:5" ht="12.75">
      <c r="A102" s="35" t="s">
        <v>55</v>
      </c>
      <c r="E102" s="39" t="s">
        <v>51</v>
      </c>
    </row>
    <row r="103" spans="1:5" ht="12.75">
      <c r="A103" s="35" t="s">
        <v>56</v>
      </c>
      <c r="E103" s="40" t="s">
        <v>1704</v>
      </c>
    </row>
    <row r="104" spans="1:5" ht="12.75">
      <c r="A104" t="s">
        <v>57</v>
      </c>
      <c r="E104" s="39" t="s">
        <v>1757</v>
      </c>
    </row>
    <row r="105" spans="1:16" ht="12.75">
      <c r="A105" t="s">
        <v>49</v>
      </c>
      <c s="34" t="s">
        <v>190</v>
      </c>
      <c s="34" t="s">
        <v>1758</v>
      </c>
      <c s="35" t="s">
        <v>51</v>
      </c>
      <c s="6" t="s">
        <v>1759</v>
      </c>
      <c s="36" t="s">
        <v>1692</v>
      </c>
      <c s="37">
        <v>1</v>
      </c>
      <c s="36">
        <v>0</v>
      </c>
      <c s="36">
        <f>ROUND(G105*H105,6)</f>
      </c>
      <c r="L105" s="38">
        <v>0</v>
      </c>
      <c s="32">
        <f>ROUND(ROUND(L105,2)*ROUND(G105,3),2)</f>
      </c>
      <c s="36" t="s">
        <v>393</v>
      </c>
      <c>
        <f>(M105*21)/100</f>
      </c>
      <c t="s">
        <v>27</v>
      </c>
    </row>
    <row r="106" spans="1:5" ht="12.75">
      <c r="A106" s="35" t="s">
        <v>55</v>
      </c>
      <c r="E106" s="39" t="s">
        <v>51</v>
      </c>
    </row>
    <row r="107" spans="1:5" ht="12.75">
      <c r="A107" s="35" t="s">
        <v>56</v>
      </c>
      <c r="E107" s="40" t="s">
        <v>1704</v>
      </c>
    </row>
    <row r="108" spans="1:5" ht="12.75">
      <c r="A108" t="s">
        <v>57</v>
      </c>
      <c r="E108" s="39" t="s">
        <v>1760</v>
      </c>
    </row>
    <row r="109" spans="1:16" ht="12.75">
      <c r="A109" t="s">
        <v>49</v>
      </c>
      <c s="34" t="s">
        <v>194</v>
      </c>
      <c s="34" t="s">
        <v>1761</v>
      </c>
      <c s="35" t="s">
        <v>51</v>
      </c>
      <c s="6" t="s">
        <v>1762</v>
      </c>
      <c s="36" t="s">
        <v>1692</v>
      </c>
      <c s="37">
        <v>1</v>
      </c>
      <c s="36">
        <v>0</v>
      </c>
      <c s="36">
        <f>ROUND(G109*H109,6)</f>
      </c>
      <c r="L109" s="38">
        <v>0</v>
      </c>
      <c s="32">
        <f>ROUND(ROUND(L109,2)*ROUND(G109,3),2)</f>
      </c>
      <c s="36" t="s">
        <v>393</v>
      </c>
      <c>
        <f>(M109*21)/100</f>
      </c>
      <c t="s">
        <v>27</v>
      </c>
    </row>
    <row r="110" spans="1:5" ht="12.75">
      <c r="A110" s="35" t="s">
        <v>55</v>
      </c>
      <c r="E110" s="39" t="s">
        <v>51</v>
      </c>
    </row>
    <row r="111" spans="1:5" ht="12.75">
      <c r="A111" s="35" t="s">
        <v>56</v>
      </c>
      <c r="E111" s="40" t="s">
        <v>1704</v>
      </c>
    </row>
    <row r="112" spans="1:5" ht="12.75">
      <c r="A112" t="s">
        <v>57</v>
      </c>
      <c r="E112" s="39" t="s">
        <v>1763</v>
      </c>
    </row>
    <row r="113" spans="1:16" ht="12.75">
      <c r="A113" t="s">
        <v>49</v>
      </c>
      <c s="34" t="s">
        <v>198</v>
      </c>
      <c s="34" t="s">
        <v>1764</v>
      </c>
      <c s="35" t="s">
        <v>51</v>
      </c>
      <c s="6" t="s">
        <v>1765</v>
      </c>
      <c s="36" t="s">
        <v>79</v>
      </c>
      <c s="37">
        <v>11.52</v>
      </c>
      <c s="36">
        <v>0</v>
      </c>
      <c s="36">
        <f>ROUND(G113*H113,6)</f>
      </c>
      <c r="L113" s="38">
        <v>0</v>
      </c>
      <c s="32">
        <f>ROUND(ROUND(L113,2)*ROUND(G113,3),2)</f>
      </c>
      <c s="36" t="s">
        <v>393</v>
      </c>
      <c>
        <f>(M113*21)/100</f>
      </c>
      <c t="s">
        <v>27</v>
      </c>
    </row>
    <row r="114" spans="1:5" ht="12.75">
      <c r="A114" s="35" t="s">
        <v>55</v>
      </c>
      <c r="E114" s="39" t="s">
        <v>51</v>
      </c>
    </row>
    <row r="115" spans="1:5" ht="12.75">
      <c r="A115" s="35" t="s">
        <v>56</v>
      </c>
      <c r="E115" s="40" t="s">
        <v>1766</v>
      </c>
    </row>
    <row r="116" spans="1:5" ht="12.75">
      <c r="A116" t="s">
        <v>57</v>
      </c>
      <c r="E116" s="39" t="s">
        <v>1767</v>
      </c>
    </row>
    <row r="117" spans="1:16" ht="12.75">
      <c r="A117" t="s">
        <v>49</v>
      </c>
      <c s="34" t="s">
        <v>202</v>
      </c>
      <c s="34" t="s">
        <v>1768</v>
      </c>
      <c s="35" t="s">
        <v>51</v>
      </c>
      <c s="6" t="s">
        <v>1769</v>
      </c>
      <c s="36" t="s">
        <v>79</v>
      </c>
      <c s="37">
        <v>11.52</v>
      </c>
      <c s="36">
        <v>0</v>
      </c>
      <c s="36">
        <f>ROUND(G117*H117,6)</f>
      </c>
      <c r="L117" s="38">
        <v>0</v>
      </c>
      <c s="32">
        <f>ROUND(ROUND(L117,2)*ROUND(G117,3),2)</f>
      </c>
      <c s="36" t="s">
        <v>393</v>
      </c>
      <c>
        <f>(M117*21)/100</f>
      </c>
      <c t="s">
        <v>27</v>
      </c>
    </row>
    <row r="118" spans="1:5" ht="12.75">
      <c r="A118" s="35" t="s">
        <v>55</v>
      </c>
      <c r="E118" s="39" t="s">
        <v>51</v>
      </c>
    </row>
    <row r="119" spans="1:5" ht="12.75">
      <c r="A119" s="35" t="s">
        <v>56</v>
      </c>
      <c r="E119" s="40" t="s">
        <v>1766</v>
      </c>
    </row>
    <row r="120" spans="1:5" ht="12.75">
      <c r="A120" t="s">
        <v>57</v>
      </c>
      <c r="E120" s="39" t="s">
        <v>1770</v>
      </c>
    </row>
    <row r="121" spans="1:13" ht="12.75">
      <c r="A121" t="s">
        <v>46</v>
      </c>
      <c r="C121" s="31" t="s">
        <v>72</v>
      </c>
      <c r="E121" s="33" t="s">
        <v>1352</v>
      </c>
      <c r="J121" s="32">
        <f>0</f>
      </c>
      <c s="32">
        <f>0</f>
      </c>
      <c s="32">
        <f>0+L122+L126+L130+L134+L138+L142+L146+L150+L154+L158+L162+L166+L170+L174+L178+L182+L186+L190+L194</f>
      </c>
      <c s="32">
        <f>0+M122+M126+M130+M134+M138+M142+M146+M150+M154+M158+M162+M166+M170+M174+M178+M182+M186+M190+M194</f>
      </c>
    </row>
    <row r="122" spans="1:16" ht="12.75">
      <c r="A122" t="s">
        <v>49</v>
      </c>
      <c s="34" t="s">
        <v>47</v>
      </c>
      <c s="34" t="s">
        <v>1771</v>
      </c>
      <c s="35" t="s">
        <v>51</v>
      </c>
      <c s="6" t="s">
        <v>1772</v>
      </c>
      <c s="36" t="s">
        <v>79</v>
      </c>
      <c s="37">
        <v>39.99</v>
      </c>
      <c s="36">
        <v>0</v>
      </c>
      <c s="36">
        <f>ROUND(G122*H122,6)</f>
      </c>
      <c r="L122" s="38">
        <v>0</v>
      </c>
      <c s="32">
        <f>ROUND(ROUND(L122,2)*ROUND(G122,3),2)</f>
      </c>
      <c s="36" t="s">
        <v>393</v>
      </c>
      <c>
        <f>(M122*21)/100</f>
      </c>
      <c t="s">
        <v>27</v>
      </c>
    </row>
    <row r="123" spans="1:5" ht="12.75">
      <c r="A123" s="35" t="s">
        <v>55</v>
      </c>
      <c r="E123" s="39" t="s">
        <v>51</v>
      </c>
    </row>
    <row r="124" spans="1:5" ht="12.75">
      <c r="A124" s="35" t="s">
        <v>56</v>
      </c>
      <c r="E124" s="40" t="s">
        <v>1773</v>
      </c>
    </row>
    <row r="125" spans="1:5" ht="25.5">
      <c r="A125" t="s">
        <v>57</v>
      </c>
      <c r="E125" s="39" t="s">
        <v>1774</v>
      </c>
    </row>
    <row r="126" spans="1:16" ht="12.75">
      <c r="A126" t="s">
        <v>49</v>
      </c>
      <c s="34" t="s">
        <v>101</v>
      </c>
      <c s="34" t="s">
        <v>1775</v>
      </c>
      <c s="35" t="s">
        <v>51</v>
      </c>
      <c s="6" t="s">
        <v>1776</v>
      </c>
      <c s="36" t="s">
        <v>79</v>
      </c>
      <c s="37">
        <v>39.99</v>
      </c>
      <c s="36">
        <v>0</v>
      </c>
      <c s="36">
        <f>ROUND(G126*H126,6)</f>
      </c>
      <c r="L126" s="38">
        <v>0</v>
      </c>
      <c s="32">
        <f>ROUND(ROUND(L126,2)*ROUND(G126,3),2)</f>
      </c>
      <c s="36" t="s">
        <v>393</v>
      </c>
      <c>
        <f>(M126*21)/100</f>
      </c>
      <c t="s">
        <v>27</v>
      </c>
    </row>
    <row r="127" spans="1:5" ht="12.75">
      <c r="A127" s="35" t="s">
        <v>55</v>
      </c>
      <c r="E127" s="39" t="s">
        <v>51</v>
      </c>
    </row>
    <row r="128" spans="1:5" ht="12.75">
      <c r="A128" s="35" t="s">
        <v>56</v>
      </c>
      <c r="E128" s="40" t="s">
        <v>1773</v>
      </c>
    </row>
    <row r="129" spans="1:5" ht="25.5">
      <c r="A129" t="s">
        <v>57</v>
      </c>
      <c r="E129" s="39" t="s">
        <v>1777</v>
      </c>
    </row>
    <row r="130" spans="1:16" ht="12.75">
      <c r="A130" t="s">
        <v>49</v>
      </c>
      <c s="34" t="s">
        <v>106</v>
      </c>
      <c s="34" t="s">
        <v>1778</v>
      </c>
      <c s="35" t="s">
        <v>51</v>
      </c>
      <c s="6" t="s">
        <v>1779</v>
      </c>
      <c s="36" t="s">
        <v>79</v>
      </c>
      <c s="37">
        <v>39.99</v>
      </c>
      <c s="36">
        <v>0</v>
      </c>
      <c s="36">
        <f>ROUND(G130*H130,6)</f>
      </c>
      <c r="L130" s="38">
        <v>0</v>
      </c>
      <c s="32">
        <f>ROUND(ROUND(L130,2)*ROUND(G130,3),2)</f>
      </c>
      <c s="36" t="s">
        <v>393</v>
      </c>
      <c>
        <f>(M130*21)/100</f>
      </c>
      <c t="s">
        <v>27</v>
      </c>
    </row>
    <row r="131" spans="1:5" ht="12.75">
      <c r="A131" s="35" t="s">
        <v>55</v>
      </c>
      <c r="E131" s="39" t="s">
        <v>51</v>
      </c>
    </row>
    <row r="132" spans="1:5" ht="12.75">
      <c r="A132" s="35" t="s">
        <v>56</v>
      </c>
      <c r="E132" s="40" t="s">
        <v>1773</v>
      </c>
    </row>
    <row r="133" spans="1:5" ht="25.5">
      <c r="A133" t="s">
        <v>57</v>
      </c>
      <c r="E133" s="39" t="s">
        <v>1780</v>
      </c>
    </row>
    <row r="134" spans="1:16" ht="12.75">
      <c r="A134" t="s">
        <v>49</v>
      </c>
      <c s="34" t="s">
        <v>109</v>
      </c>
      <c s="34" t="s">
        <v>1781</v>
      </c>
      <c s="35" t="s">
        <v>51</v>
      </c>
      <c s="6" t="s">
        <v>1782</v>
      </c>
      <c s="36" t="s">
        <v>79</v>
      </c>
      <c s="37">
        <v>39.99</v>
      </c>
      <c s="36">
        <v>0</v>
      </c>
      <c s="36">
        <f>ROUND(G134*H134,6)</f>
      </c>
      <c r="L134" s="38">
        <v>0</v>
      </c>
      <c s="32">
        <f>ROUND(ROUND(L134,2)*ROUND(G134,3),2)</f>
      </c>
      <c s="36" t="s">
        <v>393</v>
      </c>
      <c>
        <f>(M134*21)/100</f>
      </c>
      <c t="s">
        <v>27</v>
      </c>
    </row>
    <row r="135" spans="1:5" ht="12.75">
      <c r="A135" s="35" t="s">
        <v>55</v>
      </c>
      <c r="E135" s="39" t="s">
        <v>51</v>
      </c>
    </row>
    <row r="136" spans="1:5" ht="12.75">
      <c r="A136" s="35" t="s">
        <v>56</v>
      </c>
      <c r="E136" s="40" t="s">
        <v>1773</v>
      </c>
    </row>
    <row r="137" spans="1:5" ht="25.5">
      <c r="A137" t="s">
        <v>57</v>
      </c>
      <c r="E137" s="39" t="s">
        <v>1783</v>
      </c>
    </row>
    <row r="138" spans="1:16" ht="12.75">
      <c r="A138" t="s">
        <v>49</v>
      </c>
      <c s="34" t="s">
        <v>112</v>
      </c>
      <c s="34" t="s">
        <v>1784</v>
      </c>
      <c s="35" t="s">
        <v>51</v>
      </c>
      <c s="6" t="s">
        <v>1785</v>
      </c>
      <c s="36" t="s">
        <v>79</v>
      </c>
      <c s="37">
        <v>39.99</v>
      </c>
      <c s="36">
        <v>0</v>
      </c>
      <c s="36">
        <f>ROUND(G138*H138,6)</f>
      </c>
      <c r="L138" s="38">
        <v>0</v>
      </c>
      <c s="32">
        <f>ROUND(ROUND(L138,2)*ROUND(G138,3),2)</f>
      </c>
      <c s="36" t="s">
        <v>393</v>
      </c>
      <c>
        <f>(M138*21)/100</f>
      </c>
      <c t="s">
        <v>27</v>
      </c>
    </row>
    <row r="139" spans="1:5" ht="12.75">
      <c r="A139" s="35" t="s">
        <v>55</v>
      </c>
      <c r="E139" s="39" t="s">
        <v>51</v>
      </c>
    </row>
    <row r="140" spans="1:5" ht="12.75">
      <c r="A140" s="35" t="s">
        <v>56</v>
      </c>
      <c r="E140" s="40" t="s">
        <v>1773</v>
      </c>
    </row>
    <row r="141" spans="1:5" ht="12.75">
      <c r="A141" t="s">
        <v>57</v>
      </c>
      <c r="E141" s="39" t="s">
        <v>1786</v>
      </c>
    </row>
    <row r="142" spans="1:16" ht="12.75">
      <c r="A142" t="s">
        <v>49</v>
      </c>
      <c s="34" t="s">
        <v>116</v>
      </c>
      <c s="34" t="s">
        <v>1787</v>
      </c>
      <c s="35" t="s">
        <v>51</v>
      </c>
      <c s="6" t="s">
        <v>1788</v>
      </c>
      <c s="36" t="s">
        <v>79</v>
      </c>
      <c s="37">
        <v>39.99</v>
      </c>
      <c s="36">
        <v>0</v>
      </c>
      <c s="36">
        <f>ROUND(G142*H142,6)</f>
      </c>
      <c r="L142" s="38">
        <v>0</v>
      </c>
      <c s="32">
        <f>ROUND(ROUND(L142,2)*ROUND(G142,3),2)</f>
      </c>
      <c s="36" t="s">
        <v>393</v>
      </c>
      <c>
        <f>(M142*21)/100</f>
      </c>
      <c t="s">
        <v>27</v>
      </c>
    </row>
    <row r="143" spans="1:5" ht="12.75">
      <c r="A143" s="35" t="s">
        <v>55</v>
      </c>
      <c r="E143" s="39" t="s">
        <v>51</v>
      </c>
    </row>
    <row r="144" spans="1:5" ht="12.75">
      <c r="A144" s="35" t="s">
        <v>56</v>
      </c>
      <c r="E144" s="40" t="s">
        <v>1773</v>
      </c>
    </row>
    <row r="145" spans="1:5" ht="12.75">
      <c r="A145" t="s">
        <v>57</v>
      </c>
      <c r="E145" s="39" t="s">
        <v>1789</v>
      </c>
    </row>
    <row r="146" spans="1:16" ht="12.75">
      <c r="A146" t="s">
        <v>49</v>
      </c>
      <c s="34" t="s">
        <v>120</v>
      </c>
      <c s="34" t="s">
        <v>1790</v>
      </c>
      <c s="35" t="s">
        <v>51</v>
      </c>
      <c s="6" t="s">
        <v>1791</v>
      </c>
      <c s="36" t="s">
        <v>1692</v>
      </c>
      <c s="37">
        <v>2</v>
      </c>
      <c s="36">
        <v>0</v>
      </c>
      <c s="36">
        <f>ROUND(G146*H146,6)</f>
      </c>
      <c r="L146" s="38">
        <v>0</v>
      </c>
      <c s="32">
        <f>ROUND(ROUND(L146,2)*ROUND(G146,3),2)</f>
      </c>
      <c s="36" t="s">
        <v>393</v>
      </c>
      <c>
        <f>(M146*21)/100</f>
      </c>
      <c t="s">
        <v>27</v>
      </c>
    </row>
    <row r="147" spans="1:5" ht="12.75">
      <c r="A147" s="35" t="s">
        <v>55</v>
      </c>
      <c r="E147" s="39" t="s">
        <v>51</v>
      </c>
    </row>
    <row r="148" spans="1:5" ht="12.75">
      <c r="A148" s="35" t="s">
        <v>56</v>
      </c>
      <c r="E148" s="40" t="s">
        <v>1792</v>
      </c>
    </row>
    <row r="149" spans="1:5" ht="12.75">
      <c r="A149" t="s">
        <v>57</v>
      </c>
      <c r="E149" s="39" t="s">
        <v>1793</v>
      </c>
    </row>
    <row r="150" spans="1:16" ht="12.75">
      <c r="A150" t="s">
        <v>49</v>
      </c>
      <c s="34" t="s">
        <v>125</v>
      </c>
      <c s="34" t="s">
        <v>1794</v>
      </c>
      <c s="35" t="s">
        <v>51</v>
      </c>
      <c s="6" t="s">
        <v>1795</v>
      </c>
      <c s="36" t="s">
        <v>79</v>
      </c>
      <c s="37">
        <v>91.977</v>
      </c>
      <c s="36">
        <v>0</v>
      </c>
      <c s="36">
        <f>ROUND(G150*H150,6)</f>
      </c>
      <c r="L150" s="38">
        <v>0</v>
      </c>
      <c s="32">
        <f>ROUND(ROUND(L150,2)*ROUND(G150,3),2)</f>
      </c>
      <c s="36" t="s">
        <v>393</v>
      </c>
      <c>
        <f>(M150*21)/100</f>
      </c>
      <c t="s">
        <v>27</v>
      </c>
    </row>
    <row r="151" spans="1:5" ht="12.75">
      <c r="A151" s="35" t="s">
        <v>55</v>
      </c>
      <c r="E151" s="39" t="s">
        <v>51</v>
      </c>
    </row>
    <row r="152" spans="1:5" ht="12.75">
      <c r="A152" s="35" t="s">
        <v>56</v>
      </c>
      <c r="E152" s="40" t="s">
        <v>1796</v>
      </c>
    </row>
    <row r="153" spans="1:5" ht="51">
      <c r="A153" t="s">
        <v>57</v>
      </c>
      <c r="E153" s="39" t="s">
        <v>1797</v>
      </c>
    </row>
    <row r="154" spans="1:16" ht="12.75">
      <c r="A154" t="s">
        <v>49</v>
      </c>
      <c s="34" t="s">
        <v>130</v>
      </c>
      <c s="34" t="s">
        <v>1798</v>
      </c>
      <c s="35" t="s">
        <v>51</v>
      </c>
      <c s="6" t="s">
        <v>1799</v>
      </c>
      <c s="36" t="s">
        <v>79</v>
      </c>
      <c s="37">
        <v>5.824</v>
      </c>
      <c s="36">
        <v>0</v>
      </c>
      <c s="36">
        <f>ROUND(G154*H154,6)</f>
      </c>
      <c r="L154" s="38">
        <v>0</v>
      </c>
      <c s="32">
        <f>ROUND(ROUND(L154,2)*ROUND(G154,3),2)</f>
      </c>
      <c s="36" t="s">
        <v>393</v>
      </c>
      <c>
        <f>(M154*21)/100</f>
      </c>
      <c t="s">
        <v>27</v>
      </c>
    </row>
    <row r="155" spans="1:5" ht="12.75">
      <c r="A155" s="35" t="s">
        <v>55</v>
      </c>
      <c r="E155" s="39" t="s">
        <v>51</v>
      </c>
    </row>
    <row r="156" spans="1:5" ht="12.75">
      <c r="A156" s="35" t="s">
        <v>56</v>
      </c>
      <c r="E156" s="40" t="s">
        <v>1800</v>
      </c>
    </row>
    <row r="157" spans="1:5" ht="12.75">
      <c r="A157" t="s">
        <v>57</v>
      </c>
      <c r="E157" s="39" t="s">
        <v>1744</v>
      </c>
    </row>
    <row r="158" spans="1:16" ht="12.75">
      <c r="A158" t="s">
        <v>49</v>
      </c>
      <c s="34" t="s">
        <v>134</v>
      </c>
      <c s="34" t="s">
        <v>1801</v>
      </c>
      <c s="35" t="s">
        <v>51</v>
      </c>
      <c s="6" t="s">
        <v>1802</v>
      </c>
      <c s="36" t="s">
        <v>79</v>
      </c>
      <c s="37">
        <v>5.824</v>
      </c>
      <c s="36">
        <v>0</v>
      </c>
      <c s="36">
        <f>ROUND(G158*H158,6)</f>
      </c>
      <c r="L158" s="38">
        <v>0</v>
      </c>
      <c s="32">
        <f>ROUND(ROUND(L158,2)*ROUND(G158,3),2)</f>
      </c>
      <c s="36" t="s">
        <v>393</v>
      </c>
      <c>
        <f>(M158*21)/100</f>
      </c>
      <c t="s">
        <v>27</v>
      </c>
    </row>
    <row r="159" spans="1:5" ht="12.75">
      <c r="A159" s="35" t="s">
        <v>55</v>
      </c>
      <c r="E159" s="39" t="s">
        <v>51</v>
      </c>
    </row>
    <row r="160" spans="1:5" ht="12.75">
      <c r="A160" s="35" t="s">
        <v>56</v>
      </c>
      <c r="E160" s="40" t="s">
        <v>1800</v>
      </c>
    </row>
    <row r="161" spans="1:5" ht="12.75">
      <c r="A161" t="s">
        <v>57</v>
      </c>
      <c r="E161" s="39" t="s">
        <v>1747</v>
      </c>
    </row>
    <row r="162" spans="1:16" ht="12.75">
      <c r="A162" t="s">
        <v>49</v>
      </c>
      <c s="34" t="s">
        <v>138</v>
      </c>
      <c s="34" t="s">
        <v>1803</v>
      </c>
      <c s="35" t="s">
        <v>51</v>
      </c>
      <c s="6" t="s">
        <v>1804</v>
      </c>
      <c s="36" t="s">
        <v>79</v>
      </c>
      <c s="37">
        <v>37.674</v>
      </c>
      <c s="36">
        <v>0</v>
      </c>
      <c s="36">
        <f>ROUND(G162*H162,6)</f>
      </c>
      <c r="L162" s="38">
        <v>0</v>
      </c>
      <c s="32">
        <f>ROUND(ROUND(L162,2)*ROUND(G162,3),2)</f>
      </c>
      <c s="36" t="s">
        <v>393</v>
      </c>
      <c>
        <f>(M162*21)/100</f>
      </c>
      <c t="s">
        <v>27</v>
      </c>
    </row>
    <row r="163" spans="1:5" ht="12.75">
      <c r="A163" s="35" t="s">
        <v>55</v>
      </c>
      <c r="E163" s="39" t="s">
        <v>51</v>
      </c>
    </row>
    <row r="164" spans="1:5" ht="12.75">
      <c r="A164" s="35" t="s">
        <v>56</v>
      </c>
      <c r="E164" s="40" t="s">
        <v>1805</v>
      </c>
    </row>
    <row r="165" spans="1:5" ht="12.75">
      <c r="A165" t="s">
        <v>57</v>
      </c>
      <c r="E165" s="39" t="s">
        <v>1806</v>
      </c>
    </row>
    <row r="166" spans="1:16" ht="12.75">
      <c r="A166" t="s">
        <v>49</v>
      </c>
      <c s="34" t="s">
        <v>141</v>
      </c>
      <c s="34" t="s">
        <v>1807</v>
      </c>
      <c s="35" t="s">
        <v>51</v>
      </c>
      <c s="6" t="s">
        <v>1808</v>
      </c>
      <c s="36" t="s">
        <v>79</v>
      </c>
      <c s="37">
        <v>37.674</v>
      </c>
      <c s="36">
        <v>0</v>
      </c>
      <c s="36">
        <f>ROUND(G166*H166,6)</f>
      </c>
      <c r="L166" s="38">
        <v>0</v>
      </c>
      <c s="32">
        <f>ROUND(ROUND(L166,2)*ROUND(G166,3),2)</f>
      </c>
      <c s="36" t="s">
        <v>393</v>
      </c>
      <c>
        <f>(M166*21)/100</f>
      </c>
      <c t="s">
        <v>27</v>
      </c>
    </row>
    <row r="167" spans="1:5" ht="12.75">
      <c r="A167" s="35" t="s">
        <v>55</v>
      </c>
      <c r="E167" s="39" t="s">
        <v>51</v>
      </c>
    </row>
    <row r="168" spans="1:5" ht="12.75">
      <c r="A168" s="35" t="s">
        <v>56</v>
      </c>
      <c r="E168" s="40" t="s">
        <v>1805</v>
      </c>
    </row>
    <row r="169" spans="1:5" ht="12.75">
      <c r="A169" t="s">
        <v>57</v>
      </c>
      <c r="E169" s="39" t="s">
        <v>1809</v>
      </c>
    </row>
    <row r="170" spans="1:16" ht="12.75">
      <c r="A170" t="s">
        <v>49</v>
      </c>
      <c s="34" t="s">
        <v>146</v>
      </c>
      <c s="34" t="s">
        <v>1810</v>
      </c>
      <c s="35" t="s">
        <v>51</v>
      </c>
      <c s="6" t="s">
        <v>1811</v>
      </c>
      <c s="36" t="s">
        <v>79</v>
      </c>
      <c s="37">
        <v>37.674</v>
      </c>
      <c s="36">
        <v>0</v>
      </c>
      <c s="36">
        <f>ROUND(G170*H170,6)</f>
      </c>
      <c r="L170" s="38">
        <v>0</v>
      </c>
      <c s="32">
        <f>ROUND(ROUND(L170,2)*ROUND(G170,3),2)</f>
      </c>
      <c s="36" t="s">
        <v>393</v>
      </c>
      <c>
        <f>(M170*21)/100</f>
      </c>
      <c t="s">
        <v>27</v>
      </c>
    </row>
    <row r="171" spans="1:5" ht="12.75">
      <c r="A171" s="35" t="s">
        <v>55</v>
      </c>
      <c r="E171" s="39" t="s">
        <v>51</v>
      </c>
    </row>
    <row r="172" spans="1:5" ht="12.75">
      <c r="A172" s="35" t="s">
        <v>56</v>
      </c>
      <c r="E172" s="40" t="s">
        <v>1805</v>
      </c>
    </row>
    <row r="173" spans="1:5" ht="12.75">
      <c r="A173" t="s">
        <v>57</v>
      </c>
      <c r="E173" s="39" t="s">
        <v>1812</v>
      </c>
    </row>
    <row r="174" spans="1:16" ht="12.75">
      <c r="A174" t="s">
        <v>49</v>
      </c>
      <c s="34" t="s">
        <v>151</v>
      </c>
      <c s="34" t="s">
        <v>1813</v>
      </c>
      <c s="35" t="s">
        <v>51</v>
      </c>
      <c s="6" t="s">
        <v>1814</v>
      </c>
      <c s="36" t="s">
        <v>79</v>
      </c>
      <c s="37">
        <v>37.674</v>
      </c>
      <c s="36">
        <v>0</v>
      </c>
      <c s="36">
        <f>ROUND(G174*H174,6)</f>
      </c>
      <c r="L174" s="38">
        <v>0</v>
      </c>
      <c s="32">
        <f>ROUND(ROUND(L174,2)*ROUND(G174,3),2)</f>
      </c>
      <c s="36" t="s">
        <v>393</v>
      </c>
      <c>
        <f>(M174*21)/100</f>
      </c>
      <c t="s">
        <v>27</v>
      </c>
    </row>
    <row r="175" spans="1:5" ht="12.75">
      <c r="A175" s="35" t="s">
        <v>55</v>
      </c>
      <c r="E175" s="39" t="s">
        <v>51</v>
      </c>
    </row>
    <row r="176" spans="1:5" ht="12.75">
      <c r="A176" s="35" t="s">
        <v>56</v>
      </c>
      <c r="E176" s="40" t="s">
        <v>1805</v>
      </c>
    </row>
    <row r="177" spans="1:5" ht="12.75">
      <c r="A177" t="s">
        <v>57</v>
      </c>
      <c r="E177" s="39" t="s">
        <v>1815</v>
      </c>
    </row>
    <row r="178" spans="1:16" ht="12.75">
      <c r="A178" t="s">
        <v>49</v>
      </c>
      <c s="34" t="s">
        <v>154</v>
      </c>
      <c s="34" t="s">
        <v>1816</v>
      </c>
      <c s="35" t="s">
        <v>51</v>
      </c>
      <c s="6" t="s">
        <v>1817</v>
      </c>
      <c s="36" t="s">
        <v>79</v>
      </c>
      <c s="37">
        <v>37.674</v>
      </c>
      <c s="36">
        <v>0</v>
      </c>
      <c s="36">
        <f>ROUND(G178*H178,6)</f>
      </c>
      <c r="L178" s="38">
        <v>0</v>
      </c>
      <c s="32">
        <f>ROUND(ROUND(L178,2)*ROUND(G178,3),2)</f>
      </c>
      <c s="36" t="s">
        <v>393</v>
      </c>
      <c>
        <f>(M178*21)/100</f>
      </c>
      <c t="s">
        <v>27</v>
      </c>
    </row>
    <row r="179" spans="1:5" ht="12.75">
      <c r="A179" s="35" t="s">
        <v>55</v>
      </c>
      <c r="E179" s="39" t="s">
        <v>51</v>
      </c>
    </row>
    <row r="180" spans="1:5" ht="12.75">
      <c r="A180" s="35" t="s">
        <v>56</v>
      </c>
      <c r="E180" s="40" t="s">
        <v>1805</v>
      </c>
    </row>
    <row r="181" spans="1:5" ht="12.75">
      <c r="A181" t="s">
        <v>57</v>
      </c>
      <c r="E181" s="39" t="s">
        <v>1818</v>
      </c>
    </row>
    <row r="182" spans="1:16" ht="12.75">
      <c r="A182" t="s">
        <v>49</v>
      </c>
      <c s="34" t="s">
        <v>157</v>
      </c>
      <c s="34" t="s">
        <v>1819</v>
      </c>
      <c s="35" t="s">
        <v>51</v>
      </c>
      <c s="6" t="s">
        <v>1820</v>
      </c>
      <c s="36" t="s">
        <v>79</v>
      </c>
      <c s="37">
        <v>37.674</v>
      </c>
      <c s="36">
        <v>0</v>
      </c>
      <c s="36">
        <f>ROUND(G182*H182,6)</f>
      </c>
      <c r="L182" s="38">
        <v>0</v>
      </c>
      <c s="32">
        <f>ROUND(ROUND(L182,2)*ROUND(G182,3),2)</f>
      </c>
      <c s="36" t="s">
        <v>393</v>
      </c>
      <c>
        <f>(M182*21)/100</f>
      </c>
      <c t="s">
        <v>27</v>
      </c>
    </row>
    <row r="183" spans="1:5" ht="12.75">
      <c r="A183" s="35" t="s">
        <v>55</v>
      </c>
      <c r="E183" s="39" t="s">
        <v>51</v>
      </c>
    </row>
    <row r="184" spans="1:5" ht="12.75">
      <c r="A184" s="35" t="s">
        <v>56</v>
      </c>
      <c r="E184" s="40" t="s">
        <v>1805</v>
      </c>
    </row>
    <row r="185" spans="1:5" ht="12.75">
      <c r="A185" t="s">
        <v>57</v>
      </c>
      <c r="E185" s="39" t="s">
        <v>1821</v>
      </c>
    </row>
    <row r="186" spans="1:16" ht="12.75">
      <c r="A186" t="s">
        <v>49</v>
      </c>
      <c s="34" t="s">
        <v>161</v>
      </c>
      <c s="34" t="s">
        <v>1822</v>
      </c>
      <c s="35" t="s">
        <v>51</v>
      </c>
      <c s="6" t="s">
        <v>1823</v>
      </c>
      <c s="36" t="s">
        <v>1692</v>
      </c>
      <c s="37">
        <v>2</v>
      </c>
      <c s="36">
        <v>0</v>
      </c>
      <c s="36">
        <f>ROUND(G186*H186,6)</f>
      </c>
      <c r="L186" s="38">
        <v>0</v>
      </c>
      <c s="32">
        <f>ROUND(ROUND(L186,2)*ROUND(G186,3),2)</f>
      </c>
      <c s="36" t="s">
        <v>393</v>
      </c>
      <c>
        <f>(M186*21)/100</f>
      </c>
      <c t="s">
        <v>27</v>
      </c>
    </row>
    <row r="187" spans="1:5" ht="12.75">
      <c r="A187" s="35" t="s">
        <v>55</v>
      </c>
      <c r="E187" s="39" t="s">
        <v>51</v>
      </c>
    </row>
    <row r="188" spans="1:5" ht="12.75">
      <c r="A188" s="35" t="s">
        <v>56</v>
      </c>
      <c r="E188" s="40" t="s">
        <v>1792</v>
      </c>
    </row>
    <row r="189" spans="1:5" ht="12.75">
      <c r="A189" t="s">
        <v>57</v>
      </c>
      <c r="E189" s="39" t="s">
        <v>1824</v>
      </c>
    </row>
    <row r="190" spans="1:16" ht="12.75">
      <c r="A190" t="s">
        <v>49</v>
      </c>
      <c s="34" t="s">
        <v>165</v>
      </c>
      <c s="34" t="s">
        <v>1825</v>
      </c>
      <c s="35" t="s">
        <v>51</v>
      </c>
      <c s="6" t="s">
        <v>1826</v>
      </c>
      <c s="36" t="s">
        <v>1692</v>
      </c>
      <c s="37">
        <v>2</v>
      </c>
      <c s="36">
        <v>0</v>
      </c>
      <c s="36">
        <f>ROUND(G190*H190,6)</f>
      </c>
      <c r="L190" s="38">
        <v>0</v>
      </c>
      <c s="32">
        <f>ROUND(ROUND(L190,2)*ROUND(G190,3),2)</f>
      </c>
      <c s="36" t="s">
        <v>393</v>
      </c>
      <c>
        <f>(M190*21)/100</f>
      </c>
      <c t="s">
        <v>27</v>
      </c>
    </row>
    <row r="191" spans="1:5" ht="12.75">
      <c r="A191" s="35" t="s">
        <v>55</v>
      </c>
      <c r="E191" s="39" t="s">
        <v>51</v>
      </c>
    </row>
    <row r="192" spans="1:5" ht="12.75">
      <c r="A192" s="35" t="s">
        <v>56</v>
      </c>
      <c r="E192" s="40" t="s">
        <v>1792</v>
      </c>
    </row>
    <row r="193" spans="1:5" ht="12.75">
      <c r="A193" t="s">
        <v>57</v>
      </c>
      <c r="E193" s="39" t="s">
        <v>1827</v>
      </c>
    </row>
    <row r="194" spans="1:16" ht="12.75">
      <c r="A194" t="s">
        <v>49</v>
      </c>
      <c s="34" t="s">
        <v>169</v>
      </c>
      <c s="34" t="s">
        <v>1828</v>
      </c>
      <c s="35" t="s">
        <v>51</v>
      </c>
      <c s="6" t="s">
        <v>1829</v>
      </c>
      <c s="36" t="s">
        <v>1692</v>
      </c>
      <c s="37">
        <v>2</v>
      </c>
      <c s="36">
        <v>0</v>
      </c>
      <c s="36">
        <f>ROUND(G194*H194,6)</f>
      </c>
      <c r="L194" s="38">
        <v>0</v>
      </c>
      <c s="32">
        <f>ROUND(ROUND(L194,2)*ROUND(G194,3),2)</f>
      </c>
      <c s="36" t="s">
        <v>393</v>
      </c>
      <c>
        <f>(M194*21)/100</f>
      </c>
      <c t="s">
        <v>27</v>
      </c>
    </row>
    <row r="195" spans="1:5" ht="12.75">
      <c r="A195" s="35" t="s">
        <v>55</v>
      </c>
      <c r="E195" s="39" t="s">
        <v>51</v>
      </c>
    </row>
    <row r="196" spans="1:5" ht="12.75">
      <c r="A196" s="35" t="s">
        <v>56</v>
      </c>
      <c r="E196" s="40" t="s">
        <v>1792</v>
      </c>
    </row>
    <row r="197" spans="1:5" ht="12.75">
      <c r="A197" t="s">
        <v>57</v>
      </c>
      <c r="E197" s="39" t="s">
        <v>1830</v>
      </c>
    </row>
    <row r="198" spans="1:13" ht="12.75">
      <c r="A198" t="s">
        <v>46</v>
      </c>
      <c r="C198" s="31" t="s">
        <v>1831</v>
      </c>
      <c r="E198" s="33" t="s">
        <v>1832</v>
      </c>
      <c r="J198" s="32">
        <f>0</f>
      </c>
      <c s="32">
        <f>0</f>
      </c>
      <c s="32">
        <f>0+L199+L203+L207+L211+L215+L219+L223+L227+L231+L235</f>
      </c>
      <c s="32">
        <f>0+M199+M203+M207+M211+M215+M219+M223+M227+M231+M235</f>
      </c>
    </row>
    <row r="199" spans="1:16" ht="12.75">
      <c r="A199" t="s">
        <v>49</v>
      </c>
      <c s="34" t="s">
        <v>206</v>
      </c>
      <c s="34" t="s">
        <v>1833</v>
      </c>
      <c s="35" t="s">
        <v>51</v>
      </c>
      <c s="6" t="s">
        <v>1834</v>
      </c>
      <c s="36" t="s">
        <v>672</v>
      </c>
      <c s="37">
        <v>7982</v>
      </c>
      <c s="36">
        <v>0</v>
      </c>
      <c s="36">
        <f>ROUND(G199*H199,6)</f>
      </c>
      <c r="L199" s="38">
        <v>0</v>
      </c>
      <c s="32">
        <f>ROUND(ROUND(L199,2)*ROUND(G199,3),2)</f>
      </c>
      <c s="36" t="s">
        <v>393</v>
      </c>
      <c>
        <f>(M199*21)/100</f>
      </c>
      <c t="s">
        <v>27</v>
      </c>
    </row>
    <row r="200" spans="1:5" ht="12.75">
      <c r="A200" s="35" t="s">
        <v>55</v>
      </c>
      <c r="E200" s="39" t="s">
        <v>51</v>
      </c>
    </row>
    <row r="201" spans="1:5" ht="12.75">
      <c r="A201" s="35" t="s">
        <v>56</v>
      </c>
      <c r="E201" s="40" t="s">
        <v>1729</v>
      </c>
    </row>
    <row r="202" spans="1:5" ht="12.75">
      <c r="A202" t="s">
        <v>57</v>
      </c>
      <c r="E202" s="39" t="s">
        <v>51</v>
      </c>
    </row>
    <row r="203" spans="1:16" ht="12.75">
      <c r="A203" t="s">
        <v>49</v>
      </c>
      <c s="34" t="s">
        <v>210</v>
      </c>
      <c s="34" t="s">
        <v>1835</v>
      </c>
      <c s="35" t="s">
        <v>51</v>
      </c>
      <c s="6" t="s">
        <v>1836</v>
      </c>
      <c s="36" t="s">
        <v>672</v>
      </c>
      <c s="37">
        <v>7982</v>
      </c>
      <c s="36">
        <v>0</v>
      </c>
      <c s="36">
        <f>ROUND(G203*H203,6)</f>
      </c>
      <c r="L203" s="38">
        <v>0</v>
      </c>
      <c s="32">
        <f>ROUND(ROUND(L203,2)*ROUND(G203,3),2)</f>
      </c>
      <c s="36" t="s">
        <v>393</v>
      </c>
      <c>
        <f>(M203*21)/100</f>
      </c>
      <c t="s">
        <v>27</v>
      </c>
    </row>
    <row r="204" spans="1:5" ht="12.75">
      <c r="A204" s="35" t="s">
        <v>55</v>
      </c>
      <c r="E204" s="39" t="s">
        <v>51</v>
      </c>
    </row>
    <row r="205" spans="1:5" ht="12.75">
      <c r="A205" s="35" t="s">
        <v>56</v>
      </c>
      <c r="E205" s="40" t="s">
        <v>1729</v>
      </c>
    </row>
    <row r="206" spans="1:5" ht="12.75">
      <c r="A206" t="s">
        <v>57</v>
      </c>
      <c r="E206" s="39" t="s">
        <v>51</v>
      </c>
    </row>
    <row r="207" spans="1:16" ht="12.75">
      <c r="A207" t="s">
        <v>49</v>
      </c>
      <c s="34" t="s">
        <v>214</v>
      </c>
      <c s="34" t="s">
        <v>1837</v>
      </c>
      <c s="35" t="s">
        <v>51</v>
      </c>
      <c s="6" t="s">
        <v>1838</v>
      </c>
      <c s="36" t="s">
        <v>672</v>
      </c>
      <c s="37">
        <v>7982</v>
      </c>
      <c s="36">
        <v>0</v>
      </c>
      <c s="36">
        <f>ROUND(G207*H207,6)</f>
      </c>
      <c r="L207" s="38">
        <v>0</v>
      </c>
      <c s="32">
        <f>ROUND(ROUND(L207,2)*ROUND(G207,3),2)</f>
      </c>
      <c s="36" t="s">
        <v>393</v>
      </c>
      <c>
        <f>(M207*21)/100</f>
      </c>
      <c t="s">
        <v>27</v>
      </c>
    </row>
    <row r="208" spans="1:5" ht="12.75">
      <c r="A208" s="35" t="s">
        <v>55</v>
      </c>
      <c r="E208" s="39" t="s">
        <v>51</v>
      </c>
    </row>
    <row r="209" spans="1:5" ht="12.75">
      <c r="A209" s="35" t="s">
        <v>56</v>
      </c>
      <c r="E209" s="40" t="s">
        <v>1729</v>
      </c>
    </row>
    <row r="210" spans="1:5" ht="12.75">
      <c r="A210" t="s">
        <v>57</v>
      </c>
      <c r="E210" s="39" t="s">
        <v>51</v>
      </c>
    </row>
    <row r="211" spans="1:16" ht="25.5">
      <c r="A211" t="s">
        <v>49</v>
      </c>
      <c s="34" t="s">
        <v>218</v>
      </c>
      <c s="34" t="s">
        <v>1839</v>
      </c>
      <c s="35" t="s">
        <v>51</v>
      </c>
      <c s="6" t="s">
        <v>1840</v>
      </c>
      <c s="36" t="s">
        <v>79</v>
      </c>
      <c s="37">
        <v>265.7</v>
      </c>
      <c s="36">
        <v>0</v>
      </c>
      <c s="36">
        <f>ROUND(G211*H211,6)</f>
      </c>
      <c r="L211" s="38">
        <v>0</v>
      </c>
      <c s="32">
        <f>ROUND(ROUND(L211,2)*ROUND(G211,3),2)</f>
      </c>
      <c s="36" t="s">
        <v>393</v>
      </c>
      <c>
        <f>(M211*21)/100</f>
      </c>
      <c t="s">
        <v>27</v>
      </c>
    </row>
    <row r="212" spans="1:5" ht="12.75">
      <c r="A212" s="35" t="s">
        <v>55</v>
      </c>
      <c r="E212" s="39" t="s">
        <v>51</v>
      </c>
    </row>
    <row r="213" spans="1:5" ht="12.75">
      <c r="A213" s="35" t="s">
        <v>56</v>
      </c>
      <c r="E213" s="40" t="s">
        <v>1729</v>
      </c>
    </row>
    <row r="214" spans="1:5" ht="12.75">
      <c r="A214" t="s">
        <v>57</v>
      </c>
      <c r="E214" s="39" t="s">
        <v>51</v>
      </c>
    </row>
    <row r="215" spans="1:16" ht="12.75">
      <c r="A215" t="s">
        <v>49</v>
      </c>
      <c s="34" t="s">
        <v>222</v>
      </c>
      <c s="34" t="s">
        <v>1841</v>
      </c>
      <c s="35" t="s">
        <v>51</v>
      </c>
      <c s="6" t="s">
        <v>1842</v>
      </c>
      <c s="36" t="s">
        <v>79</v>
      </c>
      <c s="37">
        <v>265.7</v>
      </c>
      <c s="36">
        <v>0</v>
      </c>
      <c s="36">
        <f>ROUND(G215*H215,6)</f>
      </c>
      <c r="L215" s="38">
        <v>0</v>
      </c>
      <c s="32">
        <f>ROUND(ROUND(L215,2)*ROUND(G215,3),2)</f>
      </c>
      <c s="36" t="s">
        <v>393</v>
      </c>
      <c>
        <f>(M215*21)/100</f>
      </c>
      <c t="s">
        <v>27</v>
      </c>
    </row>
    <row r="216" spans="1:5" ht="12.75">
      <c r="A216" s="35" t="s">
        <v>55</v>
      </c>
      <c r="E216" s="39" t="s">
        <v>51</v>
      </c>
    </row>
    <row r="217" spans="1:5" ht="12.75">
      <c r="A217" s="35" t="s">
        <v>56</v>
      </c>
      <c r="E217" s="40" t="s">
        <v>1729</v>
      </c>
    </row>
    <row r="218" spans="1:5" ht="12.75">
      <c r="A218" t="s">
        <v>57</v>
      </c>
      <c r="E218" s="39" t="s">
        <v>51</v>
      </c>
    </row>
    <row r="219" spans="1:16" ht="12.75">
      <c r="A219" t="s">
        <v>49</v>
      </c>
      <c s="34" t="s">
        <v>226</v>
      </c>
      <c s="34" t="s">
        <v>1843</v>
      </c>
      <c s="35" t="s">
        <v>51</v>
      </c>
      <c s="6" t="s">
        <v>1844</v>
      </c>
      <c s="36" t="s">
        <v>79</v>
      </c>
      <c s="37">
        <v>265.7</v>
      </c>
      <c s="36">
        <v>0</v>
      </c>
      <c s="36">
        <f>ROUND(G219*H219,6)</f>
      </c>
      <c r="L219" s="38">
        <v>0</v>
      </c>
      <c s="32">
        <f>ROUND(ROUND(L219,2)*ROUND(G219,3),2)</f>
      </c>
      <c s="36" t="s">
        <v>393</v>
      </c>
      <c>
        <f>(M219*21)/100</f>
      </c>
      <c t="s">
        <v>27</v>
      </c>
    </row>
    <row r="220" spans="1:5" ht="12.75">
      <c r="A220" s="35" t="s">
        <v>55</v>
      </c>
      <c r="E220" s="39" t="s">
        <v>51</v>
      </c>
    </row>
    <row r="221" spans="1:5" ht="12.75">
      <c r="A221" s="35" t="s">
        <v>56</v>
      </c>
      <c r="E221" s="40" t="s">
        <v>1729</v>
      </c>
    </row>
    <row r="222" spans="1:5" ht="12.75">
      <c r="A222" t="s">
        <v>57</v>
      </c>
      <c r="E222" s="39" t="s">
        <v>51</v>
      </c>
    </row>
    <row r="223" spans="1:16" ht="25.5">
      <c r="A223" t="s">
        <v>49</v>
      </c>
      <c s="34" t="s">
        <v>230</v>
      </c>
      <c s="34" t="s">
        <v>1845</v>
      </c>
      <c s="35" t="s">
        <v>51</v>
      </c>
      <c s="6" t="s">
        <v>1846</v>
      </c>
      <c s="36" t="s">
        <v>1692</v>
      </c>
      <c s="37">
        <v>60</v>
      </c>
      <c s="36">
        <v>0</v>
      </c>
      <c s="36">
        <f>ROUND(G223*H223,6)</f>
      </c>
      <c r="L223" s="38">
        <v>0</v>
      </c>
      <c s="32">
        <f>ROUND(ROUND(L223,2)*ROUND(G223,3),2)</f>
      </c>
      <c s="36" t="s">
        <v>393</v>
      </c>
      <c>
        <f>(M223*21)/100</f>
      </c>
      <c t="s">
        <v>27</v>
      </c>
    </row>
    <row r="224" spans="1:5" ht="12.75">
      <c r="A224" s="35" t="s">
        <v>55</v>
      </c>
      <c r="E224" s="39" t="s">
        <v>51</v>
      </c>
    </row>
    <row r="225" spans="1:5" ht="12.75">
      <c r="A225" s="35" t="s">
        <v>56</v>
      </c>
      <c r="E225" s="40" t="s">
        <v>1847</v>
      </c>
    </row>
    <row r="226" spans="1:5" ht="12.75">
      <c r="A226" t="s">
        <v>57</v>
      </c>
      <c r="E226" s="39" t="s">
        <v>51</v>
      </c>
    </row>
    <row r="227" spans="1:16" ht="12.75">
      <c r="A227" t="s">
        <v>49</v>
      </c>
      <c s="34" t="s">
        <v>234</v>
      </c>
      <c s="34" t="s">
        <v>1848</v>
      </c>
      <c s="35" t="s">
        <v>51</v>
      </c>
      <c s="6" t="s">
        <v>1849</v>
      </c>
      <c s="36" t="s">
        <v>1692</v>
      </c>
      <c s="37">
        <v>6</v>
      </c>
      <c s="36">
        <v>0</v>
      </c>
      <c s="36">
        <f>ROUND(G227*H227,6)</f>
      </c>
      <c r="L227" s="38">
        <v>0</v>
      </c>
      <c s="32">
        <f>ROUND(ROUND(L227,2)*ROUND(G227,3),2)</f>
      </c>
      <c s="36" t="s">
        <v>393</v>
      </c>
      <c>
        <f>(M227*21)/100</f>
      </c>
      <c t="s">
        <v>27</v>
      </c>
    </row>
    <row r="228" spans="1:5" ht="12.75">
      <c r="A228" s="35" t="s">
        <v>55</v>
      </c>
      <c r="E228" s="39" t="s">
        <v>51</v>
      </c>
    </row>
    <row r="229" spans="1:5" ht="12.75">
      <c r="A229" s="35" t="s">
        <v>56</v>
      </c>
      <c r="E229" s="40" t="s">
        <v>1850</v>
      </c>
    </row>
    <row r="230" spans="1:5" ht="12.75">
      <c r="A230" t="s">
        <v>57</v>
      </c>
      <c r="E230" s="39" t="s">
        <v>51</v>
      </c>
    </row>
    <row r="231" spans="1:16" ht="12.75">
      <c r="A231" t="s">
        <v>49</v>
      </c>
      <c s="34" t="s">
        <v>238</v>
      </c>
      <c s="34" t="s">
        <v>1851</v>
      </c>
      <c s="35" t="s">
        <v>51</v>
      </c>
      <c s="6" t="s">
        <v>1852</v>
      </c>
      <c s="36" t="s">
        <v>1703</v>
      </c>
      <c s="37">
        <v>1</v>
      </c>
      <c s="36">
        <v>0</v>
      </c>
      <c s="36">
        <f>ROUND(G231*H231,6)</f>
      </c>
      <c r="L231" s="38">
        <v>0</v>
      </c>
      <c s="32">
        <f>ROUND(ROUND(L231,2)*ROUND(G231,3),2)</f>
      </c>
      <c s="36" t="s">
        <v>393</v>
      </c>
      <c>
        <f>(M231*21)/100</f>
      </c>
      <c t="s">
        <v>27</v>
      </c>
    </row>
    <row r="232" spans="1:5" ht="12.75">
      <c r="A232" s="35" t="s">
        <v>55</v>
      </c>
      <c r="E232" s="39" t="s">
        <v>51</v>
      </c>
    </row>
    <row r="233" spans="1:5" ht="12.75">
      <c r="A233" s="35" t="s">
        <v>56</v>
      </c>
      <c r="E233" s="40" t="s">
        <v>1704</v>
      </c>
    </row>
    <row r="234" spans="1:5" ht="12.75">
      <c r="A234" t="s">
        <v>57</v>
      </c>
      <c r="E234" s="39" t="s">
        <v>51</v>
      </c>
    </row>
    <row r="235" spans="1:16" ht="12.75">
      <c r="A235" t="s">
        <v>49</v>
      </c>
      <c s="34" t="s">
        <v>242</v>
      </c>
      <c s="34" t="s">
        <v>1853</v>
      </c>
      <c s="35" t="s">
        <v>51</v>
      </c>
      <c s="6" t="s">
        <v>1854</v>
      </c>
      <c s="36" t="s">
        <v>1692</v>
      </c>
      <c s="37">
        <v>1</v>
      </c>
      <c s="36">
        <v>0</v>
      </c>
      <c s="36">
        <f>ROUND(G235*H235,6)</f>
      </c>
      <c r="L235" s="38">
        <v>0</v>
      </c>
      <c s="32">
        <f>ROUND(ROUND(L235,2)*ROUND(G235,3),2)</f>
      </c>
      <c s="36" t="s">
        <v>393</v>
      </c>
      <c>
        <f>(M235*21)/100</f>
      </c>
      <c t="s">
        <v>27</v>
      </c>
    </row>
    <row r="236" spans="1:5" ht="12.75">
      <c r="A236" s="35" t="s">
        <v>55</v>
      </c>
      <c r="E236" s="39" t="s">
        <v>51</v>
      </c>
    </row>
    <row r="237" spans="1:5" ht="12.75">
      <c r="A237" s="35" t="s">
        <v>56</v>
      </c>
      <c r="E237" s="40" t="s">
        <v>1704</v>
      </c>
    </row>
    <row r="238" spans="1:5" ht="12.75">
      <c r="A238" t="s">
        <v>57</v>
      </c>
      <c r="E238" s="39" t="s">
        <v>1855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1648</v>
      </c>
      <c s="41">
        <f>Rekapitulace!C30</f>
      </c>
      <c s="20" t="s">
        <v>0</v>
      </c>
      <c t="s">
        <v>23</v>
      </c>
      <c t="s">
        <v>27</v>
      </c>
    </row>
    <row r="4" spans="1:16" ht="32" customHeight="1">
      <c r="A4" s="24" t="s">
        <v>20</v>
      </c>
      <c s="25" t="s">
        <v>28</v>
      </c>
      <c s="27" t="s">
        <v>1648</v>
      </c>
      <c r="E4" s="26" t="s">
        <v>1649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1858</v>
      </c>
      <c r="E8" s="30" t="s">
        <v>1857</v>
      </c>
      <c r="J8" s="29">
        <f>0+J9+J34+J67+J88+J97+J102+J111</f>
      </c>
      <c s="29">
        <f>0+K9+K34+K67+K88+K97+K102+K111</f>
      </c>
      <c s="29">
        <f>0+L9+L34+L67+L88+L97+L102+L111</f>
      </c>
      <c s="29">
        <f>0+M9+M34+M67+M88+M97+M102+M111</f>
      </c>
    </row>
    <row r="9" spans="1:13" ht="12.75">
      <c r="A9" t="s">
        <v>46</v>
      </c>
      <c r="C9" s="31" t="s">
        <v>47</v>
      </c>
      <c r="E9" s="33" t="s">
        <v>435</v>
      </c>
      <c r="J9" s="32">
        <f>0</f>
      </c>
      <c s="32">
        <f>0</f>
      </c>
      <c s="32">
        <f>0+L10+L14+L18+L22+L26+L30</f>
      </c>
      <c s="32">
        <f>0+M10+M14+M18+M22+M26+M30</f>
      </c>
    </row>
    <row r="10" spans="1:16" ht="25.5">
      <c r="A10" t="s">
        <v>49</v>
      </c>
      <c s="34" t="s">
        <v>47</v>
      </c>
      <c s="34" t="s">
        <v>1859</v>
      </c>
      <c s="35" t="s">
        <v>51</v>
      </c>
      <c s="6" t="s">
        <v>1860</v>
      </c>
      <c s="36" t="s">
        <v>104</v>
      </c>
      <c s="37">
        <v>107.555</v>
      </c>
      <c s="36">
        <v>0</v>
      </c>
      <c s="36">
        <f>ROUND(G10*H10,6)</f>
      </c>
      <c r="L10" s="38">
        <v>0</v>
      </c>
      <c s="32">
        <f>ROUND(ROUND(L10,2)*ROUND(G10,3),2)</f>
      </c>
      <c s="36" t="s">
        <v>1861</v>
      </c>
      <c>
        <f>(M10*21)/100</f>
      </c>
      <c t="s">
        <v>27</v>
      </c>
    </row>
    <row r="11" spans="1:5" ht="51">
      <c r="A11" s="35" t="s">
        <v>55</v>
      </c>
      <c r="E11" s="39" t="s">
        <v>1862</v>
      </c>
    </row>
    <row r="12" spans="1:5" ht="25.5">
      <c r="A12" s="35" t="s">
        <v>56</v>
      </c>
      <c r="E12" s="40" t="s">
        <v>1863</v>
      </c>
    </row>
    <row r="13" spans="1:5" ht="12.75">
      <c r="A13" t="s">
        <v>57</v>
      </c>
      <c r="E13" s="39" t="s">
        <v>444</v>
      </c>
    </row>
    <row r="14" spans="1:16" ht="25.5">
      <c r="A14" t="s">
        <v>49</v>
      </c>
      <c s="34" t="s">
        <v>27</v>
      </c>
      <c s="34" t="s">
        <v>1864</v>
      </c>
      <c s="35" t="s">
        <v>51</v>
      </c>
      <c s="6" t="s">
        <v>1865</v>
      </c>
      <c s="36" t="s">
        <v>104</v>
      </c>
      <c s="37">
        <v>107.555</v>
      </c>
      <c s="36">
        <v>0</v>
      </c>
      <c s="36">
        <f>ROUND(G14*H14,6)</f>
      </c>
      <c r="L14" s="38">
        <v>0</v>
      </c>
      <c s="32">
        <f>ROUND(ROUND(L14,2)*ROUND(G14,3),2)</f>
      </c>
      <c s="36" t="s">
        <v>1861</v>
      </c>
      <c>
        <f>(M14*21)/100</f>
      </c>
      <c t="s">
        <v>27</v>
      </c>
    </row>
    <row r="15" spans="1:5" ht="51">
      <c r="A15" s="35" t="s">
        <v>55</v>
      </c>
      <c r="E15" s="39" t="s">
        <v>1862</v>
      </c>
    </row>
    <row r="16" spans="1:5" ht="25.5">
      <c r="A16" s="35" t="s">
        <v>56</v>
      </c>
      <c r="E16" s="40" t="s">
        <v>1863</v>
      </c>
    </row>
    <row r="17" spans="1:5" ht="12.75">
      <c r="A17" t="s">
        <v>57</v>
      </c>
      <c r="E17" s="39" t="s">
        <v>444</v>
      </c>
    </row>
    <row r="18" spans="1:16" ht="25.5">
      <c r="A18" t="s">
        <v>49</v>
      </c>
      <c s="34" t="s">
        <v>26</v>
      </c>
      <c s="34" t="s">
        <v>1866</v>
      </c>
      <c s="35" t="s">
        <v>51</v>
      </c>
      <c s="6" t="s">
        <v>1867</v>
      </c>
      <c s="36" t="s">
        <v>104</v>
      </c>
      <c s="37">
        <v>107.555</v>
      </c>
      <c s="36">
        <v>0</v>
      </c>
      <c s="36">
        <f>ROUND(G18*H18,6)</f>
      </c>
      <c r="L18" s="38">
        <v>0</v>
      </c>
      <c s="32">
        <f>ROUND(ROUND(L18,2)*ROUND(G18,3),2)</f>
      </c>
      <c s="36" t="s">
        <v>1861</v>
      </c>
      <c>
        <f>(M18*21)/100</f>
      </c>
      <c t="s">
        <v>27</v>
      </c>
    </row>
    <row r="19" spans="1:5" ht="51">
      <c r="A19" s="35" t="s">
        <v>55</v>
      </c>
      <c r="E19" s="39" t="s">
        <v>1862</v>
      </c>
    </row>
    <row r="20" spans="1:5" ht="25.5">
      <c r="A20" s="35" t="s">
        <v>56</v>
      </c>
      <c r="E20" s="40" t="s">
        <v>1863</v>
      </c>
    </row>
    <row r="21" spans="1:5" ht="12.75">
      <c r="A21" t="s">
        <v>57</v>
      </c>
      <c r="E21" s="39" t="s">
        <v>444</v>
      </c>
    </row>
    <row r="22" spans="1:16" ht="25.5">
      <c r="A22" t="s">
        <v>49</v>
      </c>
      <c s="34" t="s">
        <v>63</v>
      </c>
      <c s="34" t="s">
        <v>1868</v>
      </c>
      <c s="35" t="s">
        <v>51</v>
      </c>
      <c s="6" t="s">
        <v>1867</v>
      </c>
      <c s="36" t="s">
        <v>104</v>
      </c>
      <c s="37">
        <v>537.775</v>
      </c>
      <c s="36">
        <v>0</v>
      </c>
      <c s="36">
        <f>ROUND(G22*H22,6)</f>
      </c>
      <c r="L22" s="38">
        <v>0</v>
      </c>
      <c s="32">
        <f>ROUND(ROUND(L22,2)*ROUND(G22,3),2)</f>
      </c>
      <c s="36" t="s">
        <v>1861</v>
      </c>
      <c>
        <f>(M22*21)/100</f>
      </c>
      <c t="s">
        <v>27</v>
      </c>
    </row>
    <row r="23" spans="1:5" ht="12.75">
      <c r="A23" s="35" t="s">
        <v>55</v>
      </c>
      <c r="E23" s="39" t="s">
        <v>51</v>
      </c>
    </row>
    <row r="24" spans="1:5" ht="12.75">
      <c r="A24" s="35" t="s">
        <v>56</v>
      </c>
      <c r="E24" s="40" t="s">
        <v>1869</v>
      </c>
    </row>
    <row r="25" spans="1:5" ht="12.75">
      <c r="A25" t="s">
        <v>57</v>
      </c>
      <c r="E25" s="39" t="s">
        <v>444</v>
      </c>
    </row>
    <row r="26" spans="1:16" ht="25.5">
      <c r="A26" t="s">
        <v>49</v>
      </c>
      <c s="34" t="s">
        <v>66</v>
      </c>
      <c s="34" t="s">
        <v>1870</v>
      </c>
      <c s="35" t="s">
        <v>51</v>
      </c>
      <c s="6" t="s">
        <v>1871</v>
      </c>
      <c s="36" t="s">
        <v>104</v>
      </c>
      <c s="37">
        <v>22.968</v>
      </c>
      <c s="36">
        <v>0</v>
      </c>
      <c s="36">
        <f>ROUND(G26*H26,6)</f>
      </c>
      <c r="L26" s="38">
        <v>0</v>
      </c>
      <c s="32">
        <f>ROUND(ROUND(L26,2)*ROUND(G26,3),2)</f>
      </c>
      <c s="36" t="s">
        <v>1861</v>
      </c>
      <c>
        <f>(M26*21)/100</f>
      </c>
      <c t="s">
        <v>27</v>
      </c>
    </row>
    <row r="27" spans="1:5" ht="38.25">
      <c r="A27" s="35" t="s">
        <v>55</v>
      </c>
      <c r="E27" s="39" t="s">
        <v>1872</v>
      </c>
    </row>
    <row r="28" spans="1:5" ht="12.75">
      <c r="A28" s="35" t="s">
        <v>56</v>
      </c>
      <c r="E28" s="40" t="s">
        <v>1873</v>
      </c>
    </row>
    <row r="29" spans="1:5" ht="12.75">
      <c r="A29" t="s">
        <v>57</v>
      </c>
      <c r="E29" s="39" t="s">
        <v>444</v>
      </c>
    </row>
    <row r="30" spans="1:16" ht="25.5">
      <c r="A30" t="s">
        <v>49</v>
      </c>
      <c s="34" t="s">
        <v>69</v>
      </c>
      <c s="34" t="s">
        <v>1874</v>
      </c>
      <c s="35" t="s">
        <v>51</v>
      </c>
      <c s="6" t="s">
        <v>1860</v>
      </c>
      <c s="36" t="s">
        <v>104</v>
      </c>
      <c s="37">
        <v>22.968</v>
      </c>
      <c s="36">
        <v>0</v>
      </c>
      <c s="36">
        <f>ROUND(G30*H30,6)</f>
      </c>
      <c r="L30" s="38">
        <v>0</v>
      </c>
      <c s="32">
        <f>ROUND(ROUND(L30,2)*ROUND(G30,3),2)</f>
      </c>
      <c s="36" t="s">
        <v>1861</v>
      </c>
      <c>
        <f>(M30*21)/100</f>
      </c>
      <c t="s">
        <v>27</v>
      </c>
    </row>
    <row r="31" spans="1:5" ht="38.25">
      <c r="A31" s="35" t="s">
        <v>55</v>
      </c>
      <c r="E31" s="39" t="s">
        <v>1872</v>
      </c>
    </row>
    <row r="32" spans="1:5" ht="12.75">
      <c r="A32" s="35" t="s">
        <v>56</v>
      </c>
      <c r="E32" s="40" t="s">
        <v>1873</v>
      </c>
    </row>
    <row r="33" spans="1:5" ht="12.75">
      <c r="A33" t="s">
        <v>57</v>
      </c>
      <c r="E33" s="39" t="s">
        <v>444</v>
      </c>
    </row>
    <row r="34" spans="1:13" ht="12.75">
      <c r="A34" t="s">
        <v>46</v>
      </c>
      <c r="C34" s="31" t="s">
        <v>81</v>
      </c>
      <c r="E34" s="33" t="s">
        <v>1875</v>
      </c>
      <c r="J34" s="32">
        <f>0</f>
      </c>
      <c s="32">
        <f>0</f>
      </c>
      <c s="32">
        <f>0+L35+L39+L43+L47+L51+L55+L59+L63</f>
      </c>
      <c s="32">
        <f>0+M35+M39+M43+M47+M51+M55+M59+M63</f>
      </c>
    </row>
    <row r="35" spans="1:16" ht="25.5">
      <c r="A35" t="s">
        <v>49</v>
      </c>
      <c s="34" t="s">
        <v>72</v>
      </c>
      <c s="34" t="s">
        <v>1876</v>
      </c>
      <c s="35" t="s">
        <v>51</v>
      </c>
      <c s="6" t="s">
        <v>1877</v>
      </c>
      <c s="36" t="s">
        <v>1073</v>
      </c>
      <c s="37">
        <v>1</v>
      </c>
      <c s="36">
        <v>0</v>
      </c>
      <c s="36">
        <f>ROUND(G35*H35,6)</f>
      </c>
      <c r="L35" s="38">
        <v>0</v>
      </c>
      <c s="32">
        <f>ROUND(ROUND(L35,2)*ROUND(G35,3),2)</f>
      </c>
      <c s="36" t="s">
        <v>1861</v>
      </c>
      <c>
        <f>(M35*21)/100</f>
      </c>
      <c t="s">
        <v>27</v>
      </c>
    </row>
    <row r="36" spans="1:5" ht="12.75">
      <c r="A36" s="35" t="s">
        <v>55</v>
      </c>
      <c r="E36" s="39" t="s">
        <v>51</v>
      </c>
    </row>
    <row r="37" spans="1:5" ht="12.75">
      <c r="A37" s="35" t="s">
        <v>56</v>
      </c>
      <c r="E37" s="40" t="s">
        <v>51</v>
      </c>
    </row>
    <row r="38" spans="1:5" ht="12.75">
      <c r="A38" t="s">
        <v>57</v>
      </c>
      <c r="E38" s="39" t="s">
        <v>444</v>
      </c>
    </row>
    <row r="39" spans="1:16" ht="12.75">
      <c r="A39" t="s">
        <v>49</v>
      </c>
      <c s="34" t="s">
        <v>76</v>
      </c>
      <c s="34" t="s">
        <v>1878</v>
      </c>
      <c s="35" t="s">
        <v>51</v>
      </c>
      <c s="6" t="s">
        <v>1879</v>
      </c>
      <c s="36" t="s">
        <v>1073</v>
      </c>
      <c s="37">
        <v>1</v>
      </c>
      <c s="36">
        <v>0</v>
      </c>
      <c s="36">
        <f>ROUND(G39*H39,6)</f>
      </c>
      <c r="L39" s="38">
        <v>0</v>
      </c>
      <c s="32">
        <f>ROUND(ROUND(L39,2)*ROUND(G39,3),2)</f>
      </c>
      <c s="36" t="s">
        <v>1861</v>
      </c>
      <c>
        <f>(M39*21)/100</f>
      </c>
      <c t="s">
        <v>27</v>
      </c>
    </row>
    <row r="40" spans="1:5" ht="38.25">
      <c r="A40" s="35" t="s">
        <v>55</v>
      </c>
      <c r="E40" s="39" t="s">
        <v>1880</v>
      </c>
    </row>
    <row r="41" spans="1:5" ht="12.75">
      <c r="A41" s="35" t="s">
        <v>56</v>
      </c>
      <c r="E41" s="40" t="s">
        <v>51</v>
      </c>
    </row>
    <row r="42" spans="1:5" ht="12.75">
      <c r="A42" t="s">
        <v>57</v>
      </c>
      <c r="E42" s="39" t="s">
        <v>444</v>
      </c>
    </row>
    <row r="43" spans="1:16" ht="25.5">
      <c r="A43" t="s">
        <v>49</v>
      </c>
      <c s="34" t="s">
        <v>81</v>
      </c>
      <c s="34" t="s">
        <v>1881</v>
      </c>
      <c s="35" t="s">
        <v>51</v>
      </c>
      <c s="6" t="s">
        <v>1882</v>
      </c>
      <c s="36" t="s">
        <v>1073</v>
      </c>
      <c s="37">
        <v>1</v>
      </c>
      <c s="36">
        <v>0</v>
      </c>
      <c s="36">
        <f>ROUND(G43*H43,6)</f>
      </c>
      <c r="L43" s="38">
        <v>0</v>
      </c>
      <c s="32">
        <f>ROUND(ROUND(L43,2)*ROUND(G43,3),2)</f>
      </c>
      <c s="36" t="s">
        <v>1861</v>
      </c>
      <c>
        <f>(M43*21)/100</f>
      </c>
      <c t="s">
        <v>27</v>
      </c>
    </row>
    <row r="44" spans="1:5" ht="12.75">
      <c r="A44" s="35" t="s">
        <v>55</v>
      </c>
      <c r="E44" s="39" t="s">
        <v>51</v>
      </c>
    </row>
    <row r="45" spans="1:5" ht="12.75">
      <c r="A45" s="35" t="s">
        <v>56</v>
      </c>
      <c r="E45" s="40" t="s">
        <v>51</v>
      </c>
    </row>
    <row r="46" spans="1:5" ht="12.75">
      <c r="A46" t="s">
        <v>57</v>
      </c>
      <c r="E46" s="39" t="s">
        <v>444</v>
      </c>
    </row>
    <row r="47" spans="1:16" ht="25.5">
      <c r="A47" t="s">
        <v>49</v>
      </c>
      <c s="34" t="s">
        <v>85</v>
      </c>
      <c s="34" t="s">
        <v>1883</v>
      </c>
      <c s="35" t="s">
        <v>51</v>
      </c>
      <c s="6" t="s">
        <v>1884</v>
      </c>
      <c s="36" t="s">
        <v>104</v>
      </c>
      <c s="37">
        <v>764.183</v>
      </c>
      <c s="36">
        <v>0.45</v>
      </c>
      <c s="36">
        <f>ROUND(G47*H47,6)</f>
      </c>
      <c r="L47" s="38">
        <v>0</v>
      </c>
      <c s="32">
        <f>ROUND(ROUND(L47,2)*ROUND(G47,3),2)</f>
      </c>
      <c s="36" t="s">
        <v>1861</v>
      </c>
      <c>
        <f>(M47*21)/100</f>
      </c>
      <c t="s">
        <v>27</v>
      </c>
    </row>
    <row r="48" spans="1:5" ht="102">
      <c r="A48" s="35" t="s">
        <v>55</v>
      </c>
      <c r="E48" s="39" t="s">
        <v>1885</v>
      </c>
    </row>
    <row r="49" spans="1:5" ht="242.25">
      <c r="A49" s="35" t="s">
        <v>56</v>
      </c>
      <c r="E49" s="40" t="s">
        <v>1886</v>
      </c>
    </row>
    <row r="50" spans="1:5" ht="12.75">
      <c r="A50" t="s">
        <v>57</v>
      </c>
      <c r="E50" s="39" t="s">
        <v>444</v>
      </c>
    </row>
    <row r="51" spans="1:16" ht="25.5">
      <c r="A51" t="s">
        <v>49</v>
      </c>
      <c s="34" t="s">
        <v>90</v>
      </c>
      <c s="34" t="s">
        <v>1887</v>
      </c>
      <c s="35" t="s">
        <v>51</v>
      </c>
      <c s="6" t="s">
        <v>1888</v>
      </c>
      <c s="36" t="s">
        <v>104</v>
      </c>
      <c s="37">
        <v>48.052</v>
      </c>
      <c s="36">
        <v>1.805</v>
      </c>
      <c s="36">
        <f>ROUND(G51*H51,6)</f>
      </c>
      <c r="L51" s="38">
        <v>0</v>
      </c>
      <c s="32">
        <f>ROUND(ROUND(L51,2)*ROUND(G51,3),2)</f>
      </c>
      <c s="36" t="s">
        <v>1861</v>
      </c>
      <c>
        <f>(M51*21)/100</f>
      </c>
      <c t="s">
        <v>27</v>
      </c>
    </row>
    <row r="52" spans="1:5" ht="63.75">
      <c r="A52" s="35" t="s">
        <v>55</v>
      </c>
      <c r="E52" s="39" t="s">
        <v>1889</v>
      </c>
    </row>
    <row r="53" spans="1:5" ht="51">
      <c r="A53" s="35" t="s">
        <v>56</v>
      </c>
      <c r="E53" s="40" t="s">
        <v>1890</v>
      </c>
    </row>
    <row r="54" spans="1:5" ht="12.75">
      <c r="A54" t="s">
        <v>57</v>
      </c>
      <c r="E54" s="39" t="s">
        <v>444</v>
      </c>
    </row>
    <row r="55" spans="1:16" ht="25.5">
      <c r="A55" t="s">
        <v>49</v>
      </c>
      <c s="34" t="s">
        <v>93</v>
      </c>
      <c s="34" t="s">
        <v>1891</v>
      </c>
      <c s="35" t="s">
        <v>51</v>
      </c>
      <c s="6" t="s">
        <v>1892</v>
      </c>
      <c s="36" t="s">
        <v>104</v>
      </c>
      <c s="37">
        <v>51.399</v>
      </c>
      <c s="36">
        <v>2.2</v>
      </c>
      <c s="36">
        <f>ROUND(G55*H55,6)</f>
      </c>
      <c r="L55" s="38">
        <v>0</v>
      </c>
      <c s="32">
        <f>ROUND(ROUND(L55,2)*ROUND(G55,3),2)</f>
      </c>
      <c s="36" t="s">
        <v>1861</v>
      </c>
      <c>
        <f>(M55*21)/100</f>
      </c>
      <c t="s">
        <v>27</v>
      </c>
    </row>
    <row r="56" spans="1:5" ht="38.25">
      <c r="A56" s="35" t="s">
        <v>55</v>
      </c>
      <c r="E56" s="39" t="s">
        <v>1893</v>
      </c>
    </row>
    <row r="57" spans="1:5" ht="89.25">
      <c r="A57" s="35" t="s">
        <v>56</v>
      </c>
      <c r="E57" s="40" t="s">
        <v>1894</v>
      </c>
    </row>
    <row r="58" spans="1:5" ht="12.75">
      <c r="A58" t="s">
        <v>57</v>
      </c>
      <c r="E58" s="39" t="s">
        <v>444</v>
      </c>
    </row>
    <row r="59" spans="1:16" ht="25.5">
      <c r="A59" t="s">
        <v>49</v>
      </c>
      <c s="34" t="s">
        <v>97</v>
      </c>
      <c s="34" t="s">
        <v>1895</v>
      </c>
      <c s="35" t="s">
        <v>51</v>
      </c>
      <c s="6" t="s">
        <v>1896</v>
      </c>
      <c s="36" t="s">
        <v>104</v>
      </c>
      <c s="37">
        <v>6.576</v>
      </c>
      <c s="36">
        <v>0</v>
      </c>
      <c s="36">
        <f>ROUND(G59*H59,6)</f>
      </c>
      <c r="L59" s="38">
        <v>0</v>
      </c>
      <c s="32">
        <f>ROUND(ROUND(L59,2)*ROUND(G59,3),2)</f>
      </c>
      <c s="36" t="s">
        <v>1861</v>
      </c>
      <c>
        <f>(M59*21)/100</f>
      </c>
      <c t="s">
        <v>27</v>
      </c>
    </row>
    <row r="60" spans="1:5" ht="25.5">
      <c r="A60" s="35" t="s">
        <v>55</v>
      </c>
      <c r="E60" s="39" t="s">
        <v>1897</v>
      </c>
    </row>
    <row r="61" spans="1:5" ht="25.5">
      <c r="A61" s="35" t="s">
        <v>56</v>
      </c>
      <c r="E61" s="40" t="s">
        <v>1898</v>
      </c>
    </row>
    <row r="62" spans="1:5" ht="12.75">
      <c r="A62" t="s">
        <v>57</v>
      </c>
      <c r="E62" s="39" t="s">
        <v>444</v>
      </c>
    </row>
    <row r="63" spans="1:16" ht="25.5">
      <c r="A63" t="s">
        <v>49</v>
      </c>
      <c s="34" t="s">
        <v>101</v>
      </c>
      <c s="34" t="s">
        <v>1899</v>
      </c>
      <c s="35" t="s">
        <v>51</v>
      </c>
      <c s="6" t="s">
        <v>1900</v>
      </c>
      <c s="36" t="s">
        <v>104</v>
      </c>
      <c s="37">
        <v>20.048</v>
      </c>
      <c s="36">
        <v>0</v>
      </c>
      <c s="36">
        <f>ROUND(G63*H63,6)</f>
      </c>
      <c r="L63" s="38">
        <v>0</v>
      </c>
      <c s="32">
        <f>ROUND(ROUND(L63,2)*ROUND(G63,3),2)</f>
      </c>
      <c s="36" t="s">
        <v>1861</v>
      </c>
      <c>
        <f>(M63*21)/100</f>
      </c>
      <c t="s">
        <v>27</v>
      </c>
    </row>
    <row r="64" spans="1:5" ht="63.75">
      <c r="A64" s="35" t="s">
        <v>55</v>
      </c>
      <c r="E64" s="39" t="s">
        <v>1901</v>
      </c>
    </row>
    <row r="65" spans="1:5" ht="12.75">
      <c r="A65" s="35" t="s">
        <v>56</v>
      </c>
      <c r="E65" s="40" t="s">
        <v>1902</v>
      </c>
    </row>
    <row r="66" spans="1:5" ht="12.75">
      <c r="A66" t="s">
        <v>57</v>
      </c>
      <c r="E66" s="39" t="s">
        <v>444</v>
      </c>
    </row>
    <row r="67" spans="1:13" ht="12.75">
      <c r="A67" t="s">
        <v>46</v>
      </c>
      <c r="C67" s="31" t="s">
        <v>1903</v>
      </c>
      <c r="E67" s="33" t="s">
        <v>1904</v>
      </c>
      <c r="J67" s="32">
        <f>0</f>
      </c>
      <c s="32">
        <f>0</f>
      </c>
      <c s="32">
        <f>0+L68+L72+L76+L80+L84</f>
      </c>
      <c s="32">
        <f>0+M68+M72+M76+M80+M84</f>
      </c>
    </row>
    <row r="68" spans="1:16" ht="25.5">
      <c r="A68" t="s">
        <v>49</v>
      </c>
      <c s="34" t="s">
        <v>106</v>
      </c>
      <c s="34" t="s">
        <v>1905</v>
      </c>
      <c s="35" t="s">
        <v>51</v>
      </c>
      <c s="6" t="s">
        <v>1906</v>
      </c>
      <c s="36" t="s">
        <v>53</v>
      </c>
      <c s="37">
        <v>543.694</v>
      </c>
      <c s="36">
        <v>0</v>
      </c>
      <c s="36">
        <f>ROUND(G68*H68,6)</f>
      </c>
      <c r="L68" s="38">
        <v>0</v>
      </c>
      <c s="32">
        <f>ROUND(ROUND(L68,2)*ROUND(G68,3),2)</f>
      </c>
      <c s="36" t="s">
        <v>1861</v>
      </c>
      <c>
        <f>(M68*21)/100</f>
      </c>
      <c t="s">
        <v>27</v>
      </c>
    </row>
    <row r="69" spans="1:5" ht="12.75">
      <c r="A69" s="35" t="s">
        <v>55</v>
      </c>
      <c r="E69" s="39" t="s">
        <v>51</v>
      </c>
    </row>
    <row r="70" spans="1:5" ht="12.75">
      <c r="A70" s="35" t="s">
        <v>56</v>
      </c>
      <c r="E70" s="40" t="s">
        <v>51</v>
      </c>
    </row>
    <row r="71" spans="1:5" ht="12.75">
      <c r="A71" t="s">
        <v>57</v>
      </c>
      <c r="E71" s="39" t="s">
        <v>444</v>
      </c>
    </row>
    <row r="72" spans="1:16" ht="25.5">
      <c r="A72" t="s">
        <v>49</v>
      </c>
      <c s="34" t="s">
        <v>109</v>
      </c>
      <c s="34" t="s">
        <v>1907</v>
      </c>
      <c s="35" t="s">
        <v>51</v>
      </c>
      <c s="6" t="s">
        <v>1908</v>
      </c>
      <c s="36" t="s">
        <v>53</v>
      </c>
      <c s="37">
        <v>7611.716</v>
      </c>
      <c s="36">
        <v>0</v>
      </c>
      <c s="36">
        <f>ROUND(G72*H72,6)</f>
      </c>
      <c r="L72" s="38">
        <v>0</v>
      </c>
      <c s="32">
        <f>ROUND(ROUND(L72,2)*ROUND(G72,3),2)</f>
      </c>
      <c s="36" t="s">
        <v>1861</v>
      </c>
      <c>
        <f>(M72*21)/100</f>
      </c>
      <c t="s">
        <v>27</v>
      </c>
    </row>
    <row r="73" spans="1:5" ht="12.75">
      <c r="A73" s="35" t="s">
        <v>55</v>
      </c>
      <c r="E73" s="39" t="s">
        <v>51</v>
      </c>
    </row>
    <row r="74" spans="1:5" ht="12.75">
      <c r="A74" s="35" t="s">
        <v>56</v>
      </c>
      <c r="E74" s="40" t="s">
        <v>1909</v>
      </c>
    </row>
    <row r="75" spans="1:5" ht="12.75">
      <c r="A75" t="s">
        <v>57</v>
      </c>
      <c r="E75" s="39" t="s">
        <v>444</v>
      </c>
    </row>
    <row r="76" spans="1:16" ht="25.5">
      <c r="A76" t="s">
        <v>49</v>
      </c>
      <c s="34" t="s">
        <v>112</v>
      </c>
      <c s="34" t="s">
        <v>1910</v>
      </c>
      <c s="35" t="s">
        <v>51</v>
      </c>
      <c s="6" t="s">
        <v>1911</v>
      </c>
      <c s="36" t="s">
        <v>53</v>
      </c>
      <c s="37">
        <v>536.494</v>
      </c>
      <c s="36">
        <v>0</v>
      </c>
      <c s="36">
        <f>ROUND(G76*H76,6)</f>
      </c>
      <c r="L76" s="38">
        <v>0</v>
      </c>
      <c s="32">
        <f>ROUND(ROUND(L76,2)*ROUND(G76,3),2)</f>
      </c>
      <c s="36" t="s">
        <v>1861</v>
      </c>
      <c>
        <f>(M76*21)/100</f>
      </c>
      <c t="s">
        <v>27</v>
      </c>
    </row>
    <row r="77" spans="1:5" ht="51">
      <c r="A77" s="35" t="s">
        <v>55</v>
      </c>
      <c r="E77" s="39" t="s">
        <v>1912</v>
      </c>
    </row>
    <row r="78" spans="1:5" ht="38.25">
      <c r="A78" s="35" t="s">
        <v>56</v>
      </c>
      <c r="E78" s="40" t="s">
        <v>1913</v>
      </c>
    </row>
    <row r="79" spans="1:5" ht="12.75">
      <c r="A79" t="s">
        <v>57</v>
      </c>
      <c r="E79" s="39" t="s">
        <v>444</v>
      </c>
    </row>
    <row r="80" spans="1:16" ht="25.5">
      <c r="A80" t="s">
        <v>49</v>
      </c>
      <c s="34" t="s">
        <v>116</v>
      </c>
      <c s="34" t="s">
        <v>1914</v>
      </c>
      <c s="35" t="s">
        <v>51</v>
      </c>
      <c s="6" t="s">
        <v>1915</v>
      </c>
      <c s="36" t="s">
        <v>53</v>
      </c>
      <c s="37">
        <v>7.2</v>
      </c>
      <c s="36">
        <v>0</v>
      </c>
      <c s="36">
        <f>ROUND(G80*H80,6)</f>
      </c>
      <c r="L80" s="38">
        <v>0</v>
      </c>
      <c s="32">
        <f>ROUND(ROUND(L80,2)*ROUND(G80,3),2)</f>
      </c>
      <c s="36" t="s">
        <v>1861</v>
      </c>
      <c>
        <f>(M80*21)/100</f>
      </c>
      <c t="s">
        <v>27</v>
      </c>
    </row>
    <row r="81" spans="1:5" ht="25.5">
      <c r="A81" s="35" t="s">
        <v>55</v>
      </c>
      <c r="E81" s="39" t="s">
        <v>1916</v>
      </c>
    </row>
    <row r="82" spans="1:5" ht="12.75">
      <c r="A82" s="35" t="s">
        <v>56</v>
      </c>
      <c r="E82" s="40" t="s">
        <v>1917</v>
      </c>
    </row>
    <row r="83" spans="1:5" ht="12.75">
      <c r="A83" t="s">
        <v>57</v>
      </c>
      <c r="E83" s="39" t="s">
        <v>444</v>
      </c>
    </row>
    <row r="84" spans="1:16" ht="25.5">
      <c r="A84" t="s">
        <v>49</v>
      </c>
      <c s="34" t="s">
        <v>120</v>
      </c>
      <c s="34" t="s">
        <v>1918</v>
      </c>
      <c s="35" t="s">
        <v>51</v>
      </c>
      <c s="6" t="s">
        <v>1919</v>
      </c>
      <c s="36" t="s">
        <v>1073</v>
      </c>
      <c s="37">
        <v>1</v>
      </c>
      <c s="36">
        <v>0</v>
      </c>
      <c s="36">
        <f>ROUND(G84*H84,6)</f>
      </c>
      <c r="L84" s="38">
        <v>0</v>
      </c>
      <c s="32">
        <f>ROUND(ROUND(L84,2)*ROUND(G84,3),2)</f>
      </c>
      <c s="36" t="s">
        <v>1861</v>
      </c>
      <c>
        <f>(M84*21)/100</f>
      </c>
      <c t="s">
        <v>27</v>
      </c>
    </row>
    <row r="85" spans="1:5" ht="38.25">
      <c r="A85" s="35" t="s">
        <v>55</v>
      </c>
      <c r="E85" s="39" t="s">
        <v>1920</v>
      </c>
    </row>
    <row r="86" spans="1:5" ht="12.75">
      <c r="A86" s="35" t="s">
        <v>56</v>
      </c>
      <c r="E86" s="40" t="s">
        <v>51</v>
      </c>
    </row>
    <row r="87" spans="1:5" ht="12.75">
      <c r="A87" t="s">
        <v>57</v>
      </c>
      <c r="E87" s="39" t="s">
        <v>444</v>
      </c>
    </row>
    <row r="88" spans="1:13" ht="12.75">
      <c r="A88" t="s">
        <v>46</v>
      </c>
      <c r="C88" s="31" t="s">
        <v>1921</v>
      </c>
      <c r="E88" s="33" t="s">
        <v>1922</v>
      </c>
      <c r="J88" s="32">
        <f>0</f>
      </c>
      <c s="32">
        <f>0</f>
      </c>
      <c s="32">
        <f>0+L89+L93</f>
      </c>
      <c s="32">
        <f>0+M89+M93</f>
      </c>
    </row>
    <row r="89" spans="1:16" ht="12.75">
      <c r="A89" t="s">
        <v>49</v>
      </c>
      <c s="34" t="s">
        <v>125</v>
      </c>
      <c s="34" t="s">
        <v>1923</v>
      </c>
      <c s="35" t="s">
        <v>51</v>
      </c>
      <c s="6" t="s">
        <v>1924</v>
      </c>
      <c s="36" t="s">
        <v>1073</v>
      </c>
      <c s="37">
        <v>1</v>
      </c>
      <c s="36">
        <v>0</v>
      </c>
      <c s="36">
        <f>ROUND(G89*H89,6)</f>
      </c>
      <c r="L89" s="38">
        <v>0</v>
      </c>
      <c s="32">
        <f>ROUND(ROUND(L89,2)*ROUND(G89,3),2)</f>
      </c>
      <c s="36" t="s">
        <v>1861</v>
      </c>
      <c>
        <f>(M89*21)/100</f>
      </c>
      <c t="s">
        <v>27</v>
      </c>
    </row>
    <row r="90" spans="1:5" ht="12.75">
      <c r="A90" s="35" t="s">
        <v>55</v>
      </c>
      <c r="E90" s="39" t="s">
        <v>1925</v>
      </c>
    </row>
    <row r="91" spans="1:5" ht="12.75">
      <c r="A91" s="35" t="s">
        <v>56</v>
      </c>
      <c r="E91" s="40" t="s">
        <v>51</v>
      </c>
    </row>
    <row r="92" spans="1:5" ht="12.75">
      <c r="A92" t="s">
        <v>57</v>
      </c>
      <c r="E92" s="39" t="s">
        <v>444</v>
      </c>
    </row>
    <row r="93" spans="1:16" ht="12.75">
      <c r="A93" t="s">
        <v>49</v>
      </c>
      <c s="34" t="s">
        <v>130</v>
      </c>
      <c s="34" t="s">
        <v>1926</v>
      </c>
      <c s="35" t="s">
        <v>51</v>
      </c>
      <c s="6" t="s">
        <v>1927</v>
      </c>
      <c s="36" t="s">
        <v>1073</v>
      </c>
      <c s="37">
        <v>1</v>
      </c>
      <c s="36">
        <v>0</v>
      </c>
      <c s="36">
        <f>ROUND(G93*H93,6)</f>
      </c>
      <c r="L93" s="38">
        <v>0</v>
      </c>
      <c s="32">
        <f>ROUND(ROUND(L93,2)*ROUND(G93,3),2)</f>
      </c>
      <c s="36" t="s">
        <v>1861</v>
      </c>
      <c>
        <f>(M93*21)/100</f>
      </c>
      <c t="s">
        <v>27</v>
      </c>
    </row>
    <row r="94" spans="1:5" ht="12.75">
      <c r="A94" s="35" t="s">
        <v>55</v>
      </c>
      <c r="E94" s="39" t="s">
        <v>51</v>
      </c>
    </row>
    <row r="95" spans="1:5" ht="12.75">
      <c r="A95" s="35" t="s">
        <v>56</v>
      </c>
      <c r="E95" s="40" t="s">
        <v>51</v>
      </c>
    </row>
    <row r="96" spans="1:5" ht="12.75">
      <c r="A96" t="s">
        <v>57</v>
      </c>
      <c r="E96" s="39" t="s">
        <v>444</v>
      </c>
    </row>
    <row r="97" spans="1:13" ht="12.75">
      <c r="A97" t="s">
        <v>46</v>
      </c>
      <c r="C97" s="31" t="s">
        <v>1928</v>
      </c>
      <c r="E97" s="33" t="s">
        <v>1929</v>
      </c>
      <c r="J97" s="32">
        <f>0</f>
      </c>
      <c s="32">
        <f>0</f>
      </c>
      <c s="32">
        <f>0+L98</f>
      </c>
      <c s="32">
        <f>0+M98</f>
      </c>
    </row>
    <row r="98" spans="1:16" ht="12.75">
      <c r="A98" t="s">
        <v>49</v>
      </c>
      <c s="34" t="s">
        <v>134</v>
      </c>
      <c s="34" t="s">
        <v>1930</v>
      </c>
      <c s="35" t="s">
        <v>51</v>
      </c>
      <c s="6" t="s">
        <v>1929</v>
      </c>
      <c s="36" t="s">
        <v>1073</v>
      </c>
      <c s="37">
        <v>1</v>
      </c>
      <c s="36">
        <v>0</v>
      </c>
      <c s="36">
        <f>ROUND(G98*H98,6)</f>
      </c>
      <c r="L98" s="38">
        <v>0</v>
      </c>
      <c s="32">
        <f>ROUND(ROUND(L98,2)*ROUND(G98,3),2)</f>
      </c>
      <c s="36" t="s">
        <v>1861</v>
      </c>
      <c>
        <f>(M98*21)/100</f>
      </c>
      <c t="s">
        <v>27</v>
      </c>
    </row>
    <row r="99" spans="1:5" ht="89.25">
      <c r="A99" s="35" t="s">
        <v>55</v>
      </c>
      <c r="E99" s="39" t="s">
        <v>1931</v>
      </c>
    </row>
    <row r="100" spans="1:5" ht="12.75">
      <c r="A100" s="35" t="s">
        <v>56</v>
      </c>
      <c r="E100" s="40" t="s">
        <v>51</v>
      </c>
    </row>
    <row r="101" spans="1:5" ht="12.75">
      <c r="A101" t="s">
        <v>57</v>
      </c>
      <c r="E101" s="39" t="s">
        <v>444</v>
      </c>
    </row>
    <row r="102" spans="1:13" ht="12.75">
      <c r="A102" t="s">
        <v>46</v>
      </c>
      <c r="C102" s="31" t="s">
        <v>1932</v>
      </c>
      <c r="E102" s="33" t="s">
        <v>1933</v>
      </c>
      <c r="J102" s="32">
        <f>0</f>
      </c>
      <c s="32">
        <f>0</f>
      </c>
      <c s="32">
        <f>0+L103+L107</f>
      </c>
      <c s="32">
        <f>0+M103+M107</f>
      </c>
    </row>
    <row r="103" spans="1:16" ht="12.75">
      <c r="A103" t="s">
        <v>49</v>
      </c>
      <c s="34" t="s">
        <v>138</v>
      </c>
      <c s="34" t="s">
        <v>1934</v>
      </c>
      <c s="35" t="s">
        <v>51</v>
      </c>
      <c s="6" t="s">
        <v>1935</v>
      </c>
      <c s="36" t="s">
        <v>1073</v>
      </c>
      <c s="37">
        <v>1</v>
      </c>
      <c s="36">
        <v>0</v>
      </c>
      <c s="36">
        <f>ROUND(G103*H103,6)</f>
      </c>
      <c r="L103" s="38">
        <v>0</v>
      </c>
      <c s="32">
        <f>ROUND(ROUND(L103,2)*ROUND(G103,3),2)</f>
      </c>
      <c s="36" t="s">
        <v>1861</v>
      </c>
      <c>
        <f>(M103*21)/100</f>
      </c>
      <c t="s">
        <v>27</v>
      </c>
    </row>
    <row r="104" spans="1:5" ht="12.75">
      <c r="A104" s="35" t="s">
        <v>55</v>
      </c>
      <c r="E104" s="39" t="s">
        <v>1936</v>
      </c>
    </row>
    <row r="105" spans="1:5" ht="12.75">
      <c r="A105" s="35" t="s">
        <v>56</v>
      </c>
      <c r="E105" s="40" t="s">
        <v>51</v>
      </c>
    </row>
    <row r="106" spans="1:5" ht="12.75">
      <c r="A106" t="s">
        <v>57</v>
      </c>
      <c r="E106" s="39" t="s">
        <v>444</v>
      </c>
    </row>
    <row r="107" spans="1:16" ht="12.75">
      <c r="A107" t="s">
        <v>49</v>
      </c>
      <c s="34" t="s">
        <v>141</v>
      </c>
      <c s="34" t="s">
        <v>1937</v>
      </c>
      <c s="35" t="s">
        <v>51</v>
      </c>
      <c s="6" t="s">
        <v>1938</v>
      </c>
      <c s="36" t="s">
        <v>1073</v>
      </c>
      <c s="37">
        <v>1</v>
      </c>
      <c s="36">
        <v>0</v>
      </c>
      <c s="36">
        <f>ROUND(G107*H107,6)</f>
      </c>
      <c r="L107" s="38">
        <v>0</v>
      </c>
      <c s="32">
        <f>ROUND(ROUND(L107,2)*ROUND(G107,3),2)</f>
      </c>
      <c s="36" t="s">
        <v>1861</v>
      </c>
      <c>
        <f>(M107*21)/100</f>
      </c>
      <c t="s">
        <v>27</v>
      </c>
    </row>
    <row r="108" spans="1:5" ht="76.5">
      <c r="A108" s="35" t="s">
        <v>55</v>
      </c>
      <c r="E108" s="39" t="s">
        <v>1939</v>
      </c>
    </row>
    <row r="109" spans="1:5" ht="12.75">
      <c r="A109" s="35" t="s">
        <v>56</v>
      </c>
      <c r="E109" s="40" t="s">
        <v>51</v>
      </c>
    </row>
    <row r="110" spans="1:5" ht="12.75">
      <c r="A110" t="s">
        <v>57</v>
      </c>
      <c r="E110" s="39" t="s">
        <v>444</v>
      </c>
    </row>
    <row r="111" spans="1:13" ht="12.75">
      <c r="A111" t="s">
        <v>46</v>
      </c>
      <c r="C111" s="31" t="s">
        <v>1940</v>
      </c>
      <c r="E111" s="33" t="s">
        <v>1941</v>
      </c>
      <c r="J111" s="32">
        <f>0</f>
      </c>
      <c s="32">
        <f>0</f>
      </c>
      <c s="32">
        <f>0+L112</f>
      </c>
      <c s="32">
        <f>0+M112</f>
      </c>
    </row>
    <row r="112" spans="1:16" ht="12.75">
      <c r="A112" t="s">
        <v>49</v>
      </c>
      <c s="34" t="s">
        <v>146</v>
      </c>
      <c s="34" t="s">
        <v>1942</v>
      </c>
      <c s="35" t="s">
        <v>51</v>
      </c>
      <c s="6" t="s">
        <v>1941</v>
      </c>
      <c s="36" t="s">
        <v>1073</v>
      </c>
      <c s="37">
        <v>1</v>
      </c>
      <c s="36">
        <v>0</v>
      </c>
      <c s="36">
        <f>ROUND(G112*H112,6)</f>
      </c>
      <c r="L112" s="38">
        <v>0</v>
      </c>
      <c s="32">
        <f>ROUND(ROUND(L112,2)*ROUND(G112,3),2)</f>
      </c>
      <c s="36" t="s">
        <v>1861</v>
      </c>
      <c>
        <f>(M112*21)/100</f>
      </c>
      <c t="s">
        <v>27</v>
      </c>
    </row>
    <row r="113" spans="1:5" ht="25.5">
      <c r="A113" s="35" t="s">
        <v>55</v>
      </c>
      <c r="E113" s="39" t="s">
        <v>1943</v>
      </c>
    </row>
    <row r="114" spans="1:5" ht="12.75">
      <c r="A114" s="35" t="s">
        <v>56</v>
      </c>
      <c r="E114" s="40" t="s">
        <v>51</v>
      </c>
    </row>
    <row r="115" spans="1:5" ht="12.75">
      <c r="A115" t="s">
        <v>57</v>
      </c>
      <c r="E115"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1944</v>
      </c>
      <c s="41">
        <f>Rekapitulace!C34</f>
      </c>
      <c s="20" t="s">
        <v>0</v>
      </c>
      <c t="s">
        <v>23</v>
      </c>
      <c t="s">
        <v>27</v>
      </c>
    </row>
    <row r="4" spans="1:16" ht="32" customHeight="1">
      <c r="A4" s="24" t="s">
        <v>20</v>
      </c>
      <c s="25" t="s">
        <v>28</v>
      </c>
      <c s="27" t="s">
        <v>1944</v>
      </c>
      <c r="E4" s="26" t="s">
        <v>1945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1948</v>
      </c>
      <c r="E8" s="30" t="s">
        <v>1947</v>
      </c>
      <c r="J8" s="29">
        <f>0+J9+J34+J47+J152+J161+J198+J203+J216</f>
      </c>
      <c s="29">
        <f>0+K9+K34+K47+K152+K161+K198+K203+K216</f>
      </c>
      <c s="29">
        <f>0+L9+L34+L47+L152+L161+L198+L203+L216</f>
      </c>
      <c s="29">
        <f>0+M9+M34+M47+M152+M161+M198+M203+M216</f>
      </c>
    </row>
    <row r="9" spans="1:13" ht="12.75">
      <c r="A9" t="s">
        <v>46</v>
      </c>
      <c r="C9" s="31" t="s">
        <v>1949</v>
      </c>
      <c r="E9" s="33" t="s">
        <v>1950</v>
      </c>
      <c r="J9" s="32">
        <f>0</f>
      </c>
      <c s="32">
        <f>0</f>
      </c>
      <c s="32">
        <f>0+L10+L14+L18+L22+L26+L30</f>
      </c>
      <c s="32">
        <f>0+M10+M14+M18+M22+M26+M30</f>
      </c>
    </row>
    <row r="10" spans="1:16" ht="12.75">
      <c r="A10" t="s">
        <v>49</v>
      </c>
      <c s="34" t="s">
        <v>47</v>
      </c>
      <c s="34" t="s">
        <v>1951</v>
      </c>
      <c s="35" t="s">
        <v>51</v>
      </c>
      <c s="6" t="s">
        <v>1952</v>
      </c>
      <c s="36" t="s">
        <v>104</v>
      </c>
      <c s="37">
        <v>98</v>
      </c>
      <c s="36">
        <v>0</v>
      </c>
      <c s="36">
        <f>ROUND(G10*H10,6)</f>
      </c>
      <c r="L10" s="38">
        <v>0</v>
      </c>
      <c s="32">
        <f>ROUND(ROUND(L10,2)*ROUND(G10,3),2)</f>
      </c>
      <c s="36" t="s">
        <v>1953</v>
      </c>
      <c>
        <f>(M10*21)/100</f>
      </c>
      <c t="s">
        <v>27</v>
      </c>
    </row>
    <row r="11" spans="1:5" ht="12.75">
      <c r="A11" s="35" t="s">
        <v>55</v>
      </c>
      <c r="E11" s="39" t="s">
        <v>51</v>
      </c>
    </row>
    <row r="12" spans="1:5" ht="12.75">
      <c r="A12" s="35" t="s">
        <v>56</v>
      </c>
      <c r="E12" s="40" t="s">
        <v>51</v>
      </c>
    </row>
    <row r="13" spans="1:5" ht="216.75">
      <c r="A13" t="s">
        <v>57</v>
      </c>
      <c r="E13" s="39" t="s">
        <v>1954</v>
      </c>
    </row>
    <row r="14" spans="1:16" ht="12.75">
      <c r="A14" t="s">
        <v>49</v>
      </c>
      <c s="34" t="s">
        <v>27</v>
      </c>
      <c s="34" t="s">
        <v>1955</v>
      </c>
      <c s="35" t="s">
        <v>51</v>
      </c>
      <c s="6" t="s">
        <v>1956</v>
      </c>
      <c s="36" t="s">
        <v>88</v>
      </c>
      <c s="37">
        <v>32</v>
      </c>
      <c s="36">
        <v>0</v>
      </c>
      <c s="36">
        <f>ROUND(G14*H14,6)</f>
      </c>
      <c r="L14" s="38">
        <v>0</v>
      </c>
      <c s="32">
        <f>ROUND(ROUND(L14,2)*ROUND(G14,3),2)</f>
      </c>
      <c s="36" t="s">
        <v>1953</v>
      </c>
      <c>
        <f>(M14*21)/100</f>
      </c>
      <c t="s">
        <v>27</v>
      </c>
    </row>
    <row r="15" spans="1:5" ht="12.75">
      <c r="A15" s="35" t="s">
        <v>55</v>
      </c>
      <c r="E15" s="39" t="s">
        <v>51</v>
      </c>
    </row>
    <row r="16" spans="1:5" ht="12.75">
      <c r="A16" s="35" t="s">
        <v>56</v>
      </c>
      <c r="E16" s="40" t="s">
        <v>51</v>
      </c>
    </row>
    <row r="17" spans="1:5" ht="89.25">
      <c r="A17" t="s">
        <v>57</v>
      </c>
      <c r="E17" s="39" t="s">
        <v>1957</v>
      </c>
    </row>
    <row r="18" spans="1:16" ht="12.75">
      <c r="A18" t="s">
        <v>49</v>
      </c>
      <c s="34" t="s">
        <v>26</v>
      </c>
      <c s="34" t="s">
        <v>1958</v>
      </c>
      <c s="35" t="s">
        <v>51</v>
      </c>
      <c s="6" t="s">
        <v>1959</v>
      </c>
      <c s="36" t="s">
        <v>88</v>
      </c>
      <c s="37">
        <v>76</v>
      </c>
      <c s="36">
        <v>0</v>
      </c>
      <c s="36">
        <f>ROUND(G18*H18,6)</f>
      </c>
      <c r="L18" s="38">
        <v>0</v>
      </c>
      <c s="32">
        <f>ROUND(ROUND(L18,2)*ROUND(G18,3),2)</f>
      </c>
      <c s="36" t="s">
        <v>1953</v>
      </c>
      <c>
        <f>(M18*21)/100</f>
      </c>
      <c t="s">
        <v>27</v>
      </c>
    </row>
    <row r="19" spans="1:5" ht="12.75">
      <c r="A19" s="35" t="s">
        <v>55</v>
      </c>
      <c r="E19" s="39" t="s">
        <v>51</v>
      </c>
    </row>
    <row r="20" spans="1:5" ht="12.75">
      <c r="A20" s="35" t="s">
        <v>56</v>
      </c>
      <c r="E20" s="40" t="s">
        <v>51</v>
      </c>
    </row>
    <row r="21" spans="1:5" ht="76.5">
      <c r="A21" t="s">
        <v>57</v>
      </c>
      <c r="E21" s="39" t="s">
        <v>1960</v>
      </c>
    </row>
    <row r="22" spans="1:16" ht="12.75">
      <c r="A22" t="s">
        <v>49</v>
      </c>
      <c s="34" t="s">
        <v>63</v>
      </c>
      <c s="34" t="s">
        <v>1961</v>
      </c>
      <c s="35" t="s">
        <v>51</v>
      </c>
      <c s="6" t="s">
        <v>1962</v>
      </c>
      <c s="36" t="s">
        <v>88</v>
      </c>
      <c s="37">
        <v>10</v>
      </c>
      <c s="36">
        <v>0</v>
      </c>
      <c s="36">
        <f>ROUND(G22*H22,6)</f>
      </c>
      <c r="L22" s="38">
        <v>0</v>
      </c>
      <c s="32">
        <f>ROUND(ROUND(L22,2)*ROUND(G22,3),2)</f>
      </c>
      <c s="36" t="s">
        <v>1953</v>
      </c>
      <c>
        <f>(M22*21)/100</f>
      </c>
      <c t="s">
        <v>27</v>
      </c>
    </row>
    <row r="23" spans="1:5" ht="12.75">
      <c r="A23" s="35" t="s">
        <v>55</v>
      </c>
      <c r="E23" s="39" t="s">
        <v>51</v>
      </c>
    </row>
    <row r="24" spans="1:5" ht="12.75">
      <c r="A24" s="35" t="s">
        <v>56</v>
      </c>
      <c r="E24" s="40" t="s">
        <v>51</v>
      </c>
    </row>
    <row r="25" spans="1:5" ht="76.5">
      <c r="A25" t="s">
        <v>57</v>
      </c>
      <c r="E25" s="39" t="s">
        <v>1963</v>
      </c>
    </row>
    <row r="26" spans="1:16" ht="12.75">
      <c r="A26" t="s">
        <v>49</v>
      </c>
      <c s="34" t="s">
        <v>66</v>
      </c>
      <c s="34" t="s">
        <v>1964</v>
      </c>
      <c s="35" t="s">
        <v>51</v>
      </c>
      <c s="6" t="s">
        <v>1965</v>
      </c>
      <c s="36" t="s">
        <v>88</v>
      </c>
      <c s="37">
        <v>20</v>
      </c>
      <c s="36">
        <v>0</v>
      </c>
      <c s="36">
        <f>ROUND(G26*H26,6)</f>
      </c>
      <c r="L26" s="38">
        <v>0</v>
      </c>
      <c s="32">
        <f>ROUND(ROUND(L26,2)*ROUND(G26,3),2)</f>
      </c>
      <c s="36" t="s">
        <v>1953</v>
      </c>
      <c>
        <f>(M26*21)/100</f>
      </c>
      <c t="s">
        <v>27</v>
      </c>
    </row>
    <row r="27" spans="1:5" ht="12.75">
      <c r="A27" s="35" t="s">
        <v>55</v>
      </c>
      <c r="E27" s="39" t="s">
        <v>51</v>
      </c>
    </row>
    <row r="28" spans="1:5" ht="12.75">
      <c r="A28" s="35" t="s">
        <v>56</v>
      </c>
      <c r="E28" s="40" t="s">
        <v>51</v>
      </c>
    </row>
    <row r="29" spans="1:5" ht="114.75">
      <c r="A29" t="s">
        <v>57</v>
      </c>
      <c r="E29" s="39" t="s">
        <v>1966</v>
      </c>
    </row>
    <row r="30" spans="1:16" ht="12.75">
      <c r="A30" t="s">
        <v>49</v>
      </c>
      <c s="34" t="s">
        <v>69</v>
      </c>
      <c s="34" t="s">
        <v>1967</v>
      </c>
      <c s="35" t="s">
        <v>51</v>
      </c>
      <c s="6" t="s">
        <v>1968</v>
      </c>
      <c s="36" t="s">
        <v>346</v>
      </c>
      <c s="37">
        <v>147</v>
      </c>
      <c s="36">
        <v>0</v>
      </c>
      <c s="36">
        <f>ROUND(G30*H30,6)</f>
      </c>
      <c r="L30" s="38">
        <v>0</v>
      </c>
      <c s="32">
        <f>ROUND(ROUND(L30,2)*ROUND(G30,3),2)</f>
      </c>
      <c s="36" t="s">
        <v>1953</v>
      </c>
      <c>
        <f>(M30*21)/100</f>
      </c>
      <c t="s">
        <v>27</v>
      </c>
    </row>
    <row r="31" spans="1:5" ht="12.75">
      <c r="A31" s="35" t="s">
        <v>55</v>
      </c>
      <c r="E31" s="39" t="s">
        <v>51</v>
      </c>
    </row>
    <row r="32" spans="1:5" ht="12.75">
      <c r="A32" s="35" t="s">
        <v>56</v>
      </c>
      <c r="E32" s="40" t="s">
        <v>51</v>
      </c>
    </row>
    <row r="33" spans="1:5" ht="89.25">
      <c r="A33" t="s">
        <v>57</v>
      </c>
      <c r="E33" s="39" t="s">
        <v>1969</v>
      </c>
    </row>
    <row r="34" spans="1:13" ht="12.75">
      <c r="A34" t="s">
        <v>46</v>
      </c>
      <c r="C34" s="31" t="s">
        <v>1970</v>
      </c>
      <c r="E34" s="33" t="s">
        <v>1971</v>
      </c>
      <c r="J34" s="32">
        <f>0</f>
      </c>
      <c s="32">
        <f>0</f>
      </c>
      <c s="32">
        <f>0+L35+L39+L43</f>
      </c>
      <c s="32">
        <f>0+M35+M39+M43</f>
      </c>
    </row>
    <row r="35" spans="1:16" ht="25.5">
      <c r="A35" t="s">
        <v>49</v>
      </c>
      <c s="34" t="s">
        <v>72</v>
      </c>
      <c s="34" t="s">
        <v>1972</v>
      </c>
      <c s="35" t="s">
        <v>51</v>
      </c>
      <c s="6" t="s">
        <v>1973</v>
      </c>
      <c s="36" t="s">
        <v>88</v>
      </c>
      <c s="37">
        <v>10</v>
      </c>
      <c s="36">
        <v>0</v>
      </c>
      <c s="36">
        <f>ROUND(G35*H35,6)</f>
      </c>
      <c r="L35" s="38">
        <v>0</v>
      </c>
      <c s="32">
        <f>ROUND(ROUND(L35,2)*ROUND(G35,3),2)</f>
      </c>
      <c s="36" t="s">
        <v>1953</v>
      </c>
      <c>
        <f>(M35*21)/100</f>
      </c>
      <c t="s">
        <v>27</v>
      </c>
    </row>
    <row r="36" spans="1:5" ht="12.75">
      <c r="A36" s="35" t="s">
        <v>55</v>
      </c>
      <c r="E36" s="39" t="s">
        <v>51</v>
      </c>
    </row>
    <row r="37" spans="1:5" ht="12.75">
      <c r="A37" s="35" t="s">
        <v>56</v>
      </c>
      <c r="E37" s="40" t="s">
        <v>51</v>
      </c>
    </row>
    <row r="38" spans="1:5" ht="102">
      <c r="A38" t="s">
        <v>57</v>
      </c>
      <c r="E38" s="39" t="s">
        <v>1974</v>
      </c>
    </row>
    <row r="39" spans="1:16" ht="12.75">
      <c r="A39" t="s">
        <v>49</v>
      </c>
      <c s="34" t="s">
        <v>76</v>
      </c>
      <c s="34" t="s">
        <v>1975</v>
      </c>
      <c s="35" t="s">
        <v>51</v>
      </c>
      <c s="6" t="s">
        <v>1976</v>
      </c>
      <c s="36" t="s">
        <v>88</v>
      </c>
      <c s="37">
        <v>9</v>
      </c>
      <c s="36">
        <v>0</v>
      </c>
      <c s="36">
        <f>ROUND(G39*H39,6)</f>
      </c>
      <c r="L39" s="38">
        <v>0</v>
      </c>
      <c s="32">
        <f>ROUND(ROUND(L39,2)*ROUND(G39,3),2)</f>
      </c>
      <c s="36" t="s">
        <v>1953</v>
      </c>
      <c>
        <f>(M39*21)/100</f>
      </c>
      <c t="s">
        <v>27</v>
      </c>
    </row>
    <row r="40" spans="1:5" ht="12.75">
      <c r="A40" s="35" t="s">
        <v>55</v>
      </c>
      <c r="E40" s="39" t="s">
        <v>51</v>
      </c>
    </row>
    <row r="41" spans="1:5" ht="12.75">
      <c r="A41" s="35" t="s">
        <v>56</v>
      </c>
      <c r="E41" s="40" t="s">
        <v>51</v>
      </c>
    </row>
    <row r="42" spans="1:5" ht="102">
      <c r="A42" t="s">
        <v>57</v>
      </c>
      <c r="E42" s="39" t="s">
        <v>1977</v>
      </c>
    </row>
    <row r="43" spans="1:16" ht="12.75">
      <c r="A43" t="s">
        <v>49</v>
      </c>
      <c s="34" t="s">
        <v>81</v>
      </c>
      <c s="34" t="s">
        <v>1978</v>
      </c>
      <c s="35" t="s">
        <v>51</v>
      </c>
      <c s="6" t="s">
        <v>1979</v>
      </c>
      <c s="36" t="s">
        <v>346</v>
      </c>
      <c s="37">
        <v>19</v>
      </c>
      <c s="36">
        <v>0</v>
      </c>
      <c s="36">
        <f>ROUND(G43*H43,6)</f>
      </c>
      <c r="L43" s="38">
        <v>0</v>
      </c>
      <c s="32">
        <f>ROUND(ROUND(L43,2)*ROUND(G43,3),2)</f>
      </c>
      <c s="36" t="s">
        <v>1953</v>
      </c>
      <c>
        <f>(M43*21)/100</f>
      </c>
      <c t="s">
        <v>27</v>
      </c>
    </row>
    <row r="44" spans="1:5" ht="12.75">
      <c r="A44" s="35" t="s">
        <v>55</v>
      </c>
      <c r="E44" s="39" t="s">
        <v>51</v>
      </c>
    </row>
    <row r="45" spans="1:5" ht="12.75">
      <c r="A45" s="35" t="s">
        <v>56</v>
      </c>
      <c r="E45" s="40" t="s">
        <v>51</v>
      </c>
    </row>
    <row r="46" spans="1:5" ht="102">
      <c r="A46" t="s">
        <v>57</v>
      </c>
      <c r="E46" s="39" t="s">
        <v>1980</v>
      </c>
    </row>
    <row r="47" spans="1:13" ht="12.75">
      <c r="A47" t="s">
        <v>46</v>
      </c>
      <c r="C47" s="31" t="s">
        <v>1981</v>
      </c>
      <c r="E47" s="33" t="s">
        <v>1982</v>
      </c>
      <c r="J47" s="32">
        <f>0</f>
      </c>
      <c s="32">
        <f>0</f>
      </c>
      <c s="32">
        <f>0+L48+L52+L56+L60+L64+L68+L72+L76+L80+L84+L88+L92+L96+L100+L104+L108+L112+L116+L120+L124+L128+L132+L136+L140+L144+L148</f>
      </c>
      <c s="32">
        <f>0+M48+M52+M56+M60+M64+M68+M72+M76+M80+M84+M88+M92+M96+M100+M104+M108+M112+M116+M120+M124+M128+M132+M136+M140+M144+M148</f>
      </c>
    </row>
    <row r="48" spans="1:16" ht="12.75">
      <c r="A48" t="s">
        <v>49</v>
      </c>
      <c s="34" t="s">
        <v>85</v>
      </c>
      <c s="34" t="s">
        <v>1983</v>
      </c>
      <c s="35" t="s">
        <v>51</v>
      </c>
      <c s="6" t="s">
        <v>1984</v>
      </c>
      <c s="36" t="s">
        <v>88</v>
      </c>
      <c s="37">
        <v>32</v>
      </c>
      <c s="36">
        <v>0</v>
      </c>
      <c s="36">
        <f>ROUND(G48*H48,6)</f>
      </c>
      <c r="L48" s="38">
        <v>0</v>
      </c>
      <c s="32">
        <f>ROUND(ROUND(L48,2)*ROUND(G48,3),2)</f>
      </c>
      <c s="36" t="s">
        <v>1953</v>
      </c>
      <c>
        <f>(M48*21)/100</f>
      </c>
      <c t="s">
        <v>27</v>
      </c>
    </row>
    <row r="49" spans="1:5" ht="12.75">
      <c r="A49" s="35" t="s">
        <v>55</v>
      </c>
      <c r="E49" s="39" t="s">
        <v>51</v>
      </c>
    </row>
    <row r="50" spans="1:5" ht="12.75">
      <c r="A50" s="35" t="s">
        <v>56</v>
      </c>
      <c r="E50" s="40" t="s">
        <v>51</v>
      </c>
    </row>
    <row r="51" spans="1:5" ht="89.25">
      <c r="A51" t="s">
        <v>57</v>
      </c>
      <c r="E51" s="39" t="s">
        <v>1985</v>
      </c>
    </row>
    <row r="52" spans="1:16" ht="12.75">
      <c r="A52" t="s">
        <v>49</v>
      </c>
      <c s="34" t="s">
        <v>90</v>
      </c>
      <c s="34" t="s">
        <v>1986</v>
      </c>
      <c s="35" t="s">
        <v>51</v>
      </c>
      <c s="6" t="s">
        <v>1987</v>
      </c>
      <c s="36" t="s">
        <v>88</v>
      </c>
      <c s="37">
        <v>1</v>
      </c>
      <c s="36">
        <v>0</v>
      </c>
      <c s="36">
        <f>ROUND(G52*H52,6)</f>
      </c>
      <c r="L52" s="38">
        <v>0</v>
      </c>
      <c s="32">
        <f>ROUND(ROUND(L52,2)*ROUND(G52,3),2)</f>
      </c>
      <c s="36" t="s">
        <v>1953</v>
      </c>
      <c>
        <f>(M52*21)/100</f>
      </c>
      <c t="s">
        <v>27</v>
      </c>
    </row>
    <row r="53" spans="1:5" ht="12.75">
      <c r="A53" s="35" t="s">
        <v>55</v>
      </c>
      <c r="E53" s="39" t="s">
        <v>51</v>
      </c>
    </row>
    <row r="54" spans="1:5" ht="12.75">
      <c r="A54" s="35" t="s">
        <v>56</v>
      </c>
      <c r="E54" s="40" t="s">
        <v>51</v>
      </c>
    </row>
    <row r="55" spans="1:5" ht="102">
      <c r="A55" t="s">
        <v>57</v>
      </c>
      <c r="E55" s="39" t="s">
        <v>1988</v>
      </c>
    </row>
    <row r="56" spans="1:16" ht="12.75">
      <c r="A56" t="s">
        <v>49</v>
      </c>
      <c s="34" t="s">
        <v>93</v>
      </c>
      <c s="34" t="s">
        <v>1989</v>
      </c>
      <c s="35" t="s">
        <v>51</v>
      </c>
      <c s="6" t="s">
        <v>1990</v>
      </c>
      <c s="36" t="s">
        <v>88</v>
      </c>
      <c s="37">
        <v>3</v>
      </c>
      <c s="36">
        <v>0</v>
      </c>
      <c s="36">
        <f>ROUND(G56*H56,6)</f>
      </c>
      <c r="L56" s="38">
        <v>0</v>
      </c>
      <c s="32">
        <f>ROUND(ROUND(L56,2)*ROUND(G56,3),2)</f>
      </c>
      <c s="36" t="s">
        <v>1953</v>
      </c>
      <c>
        <f>(M56*21)/100</f>
      </c>
      <c t="s">
        <v>27</v>
      </c>
    </row>
    <row r="57" spans="1:5" ht="12.75">
      <c r="A57" s="35" t="s">
        <v>55</v>
      </c>
      <c r="E57" s="39" t="s">
        <v>51</v>
      </c>
    </row>
    <row r="58" spans="1:5" ht="12.75">
      <c r="A58" s="35" t="s">
        <v>56</v>
      </c>
      <c r="E58" s="40" t="s">
        <v>51</v>
      </c>
    </row>
    <row r="59" spans="1:5" ht="102">
      <c r="A59" t="s">
        <v>57</v>
      </c>
      <c r="E59" s="39" t="s">
        <v>1988</v>
      </c>
    </row>
    <row r="60" spans="1:16" ht="12.75">
      <c r="A60" t="s">
        <v>49</v>
      </c>
      <c s="34" t="s">
        <v>97</v>
      </c>
      <c s="34" t="s">
        <v>1991</v>
      </c>
      <c s="35" t="s">
        <v>51</v>
      </c>
      <c s="6" t="s">
        <v>1992</v>
      </c>
      <c s="36" t="s">
        <v>88</v>
      </c>
      <c s="37">
        <v>208</v>
      </c>
      <c s="36">
        <v>0</v>
      </c>
      <c s="36">
        <f>ROUND(G60*H60,6)</f>
      </c>
      <c r="L60" s="38">
        <v>0</v>
      </c>
      <c s="32">
        <f>ROUND(ROUND(L60,2)*ROUND(G60,3),2)</f>
      </c>
      <c s="36" t="s">
        <v>1953</v>
      </c>
      <c>
        <f>(M60*21)/100</f>
      </c>
      <c t="s">
        <v>27</v>
      </c>
    </row>
    <row r="61" spans="1:5" ht="12.75">
      <c r="A61" s="35" t="s">
        <v>55</v>
      </c>
      <c r="E61" s="39" t="s">
        <v>51</v>
      </c>
    </row>
    <row r="62" spans="1:5" ht="12.75">
      <c r="A62" s="35" t="s">
        <v>56</v>
      </c>
      <c r="E62" s="40" t="s">
        <v>51</v>
      </c>
    </row>
    <row r="63" spans="1:5" ht="102">
      <c r="A63" t="s">
        <v>57</v>
      </c>
      <c r="E63" s="39" t="s">
        <v>1988</v>
      </c>
    </row>
    <row r="64" spans="1:16" ht="12.75">
      <c r="A64" t="s">
        <v>49</v>
      </c>
      <c s="34" t="s">
        <v>101</v>
      </c>
      <c s="34" t="s">
        <v>1993</v>
      </c>
      <c s="35" t="s">
        <v>51</v>
      </c>
      <c s="6" t="s">
        <v>1994</v>
      </c>
      <c s="36" t="s">
        <v>88</v>
      </c>
      <c s="37">
        <v>6</v>
      </c>
      <c s="36">
        <v>0</v>
      </c>
      <c s="36">
        <f>ROUND(G64*H64,6)</f>
      </c>
      <c r="L64" s="38">
        <v>0</v>
      </c>
      <c s="32">
        <f>ROUND(ROUND(L64,2)*ROUND(G64,3),2)</f>
      </c>
      <c s="36" t="s">
        <v>1953</v>
      </c>
      <c>
        <f>(M64*21)/100</f>
      </c>
      <c t="s">
        <v>27</v>
      </c>
    </row>
    <row r="65" spans="1:5" ht="12.75">
      <c r="A65" s="35" t="s">
        <v>55</v>
      </c>
      <c r="E65" s="39" t="s">
        <v>51</v>
      </c>
    </row>
    <row r="66" spans="1:5" ht="12.75">
      <c r="A66" s="35" t="s">
        <v>56</v>
      </c>
      <c r="E66" s="40" t="s">
        <v>51</v>
      </c>
    </row>
    <row r="67" spans="1:5" ht="102">
      <c r="A67" t="s">
        <v>57</v>
      </c>
      <c r="E67" s="39" t="s">
        <v>1988</v>
      </c>
    </row>
    <row r="68" spans="1:16" ht="12.75">
      <c r="A68" t="s">
        <v>49</v>
      </c>
      <c s="34" t="s">
        <v>106</v>
      </c>
      <c s="34" t="s">
        <v>1995</v>
      </c>
      <c s="35" t="s">
        <v>51</v>
      </c>
      <c s="6" t="s">
        <v>1996</v>
      </c>
      <c s="36" t="s">
        <v>88</v>
      </c>
      <c s="37">
        <v>16</v>
      </c>
      <c s="36">
        <v>0</v>
      </c>
      <c s="36">
        <f>ROUND(G68*H68,6)</f>
      </c>
      <c r="L68" s="38">
        <v>0</v>
      </c>
      <c s="32">
        <f>ROUND(ROUND(L68,2)*ROUND(G68,3),2)</f>
      </c>
      <c s="36" t="s">
        <v>1953</v>
      </c>
      <c>
        <f>(M68*21)/100</f>
      </c>
      <c t="s">
        <v>27</v>
      </c>
    </row>
    <row r="69" spans="1:5" ht="12.75">
      <c r="A69" s="35" t="s">
        <v>55</v>
      </c>
      <c r="E69" s="39" t="s">
        <v>51</v>
      </c>
    </row>
    <row r="70" spans="1:5" ht="12.75">
      <c r="A70" s="35" t="s">
        <v>56</v>
      </c>
      <c r="E70" s="40" t="s">
        <v>51</v>
      </c>
    </row>
    <row r="71" spans="1:5" ht="102">
      <c r="A71" t="s">
        <v>57</v>
      </c>
      <c r="E71" s="39" t="s">
        <v>1988</v>
      </c>
    </row>
    <row r="72" spans="1:16" ht="12.75">
      <c r="A72" t="s">
        <v>49</v>
      </c>
      <c s="34" t="s">
        <v>109</v>
      </c>
      <c s="34" t="s">
        <v>1997</v>
      </c>
      <c s="35" t="s">
        <v>51</v>
      </c>
      <c s="6" t="s">
        <v>1998</v>
      </c>
      <c s="36" t="s">
        <v>88</v>
      </c>
      <c s="37">
        <v>4</v>
      </c>
      <c s="36">
        <v>0</v>
      </c>
      <c s="36">
        <f>ROUND(G72*H72,6)</f>
      </c>
      <c r="L72" s="38">
        <v>0</v>
      </c>
      <c s="32">
        <f>ROUND(ROUND(L72,2)*ROUND(G72,3),2)</f>
      </c>
      <c s="36" t="s">
        <v>1953</v>
      </c>
      <c>
        <f>(M72*21)/100</f>
      </c>
      <c t="s">
        <v>27</v>
      </c>
    </row>
    <row r="73" spans="1:5" ht="12.75">
      <c r="A73" s="35" t="s">
        <v>55</v>
      </c>
      <c r="E73" s="39" t="s">
        <v>51</v>
      </c>
    </row>
    <row r="74" spans="1:5" ht="12.75">
      <c r="A74" s="35" t="s">
        <v>56</v>
      </c>
      <c r="E74" s="40" t="s">
        <v>51</v>
      </c>
    </row>
    <row r="75" spans="1:5" ht="114.75">
      <c r="A75" t="s">
        <v>57</v>
      </c>
      <c r="E75" s="39" t="s">
        <v>1999</v>
      </c>
    </row>
    <row r="76" spans="1:16" ht="12.75">
      <c r="A76" t="s">
        <v>49</v>
      </c>
      <c s="34" t="s">
        <v>112</v>
      </c>
      <c s="34" t="s">
        <v>2000</v>
      </c>
      <c s="35" t="s">
        <v>51</v>
      </c>
      <c s="6" t="s">
        <v>2001</v>
      </c>
      <c s="36" t="s">
        <v>88</v>
      </c>
      <c s="37">
        <v>3</v>
      </c>
      <c s="36">
        <v>0</v>
      </c>
      <c s="36">
        <f>ROUND(G76*H76,6)</f>
      </c>
      <c r="L76" s="38">
        <v>0</v>
      </c>
      <c s="32">
        <f>ROUND(ROUND(L76,2)*ROUND(G76,3),2)</f>
      </c>
      <c s="36" t="s">
        <v>1953</v>
      </c>
      <c>
        <f>(M76*21)/100</f>
      </c>
      <c t="s">
        <v>27</v>
      </c>
    </row>
    <row r="77" spans="1:5" ht="12.75">
      <c r="A77" s="35" t="s">
        <v>55</v>
      </c>
      <c r="E77" s="39" t="s">
        <v>51</v>
      </c>
    </row>
    <row r="78" spans="1:5" ht="12.75">
      <c r="A78" s="35" t="s">
        <v>56</v>
      </c>
      <c r="E78" s="40" t="s">
        <v>51</v>
      </c>
    </row>
    <row r="79" spans="1:5" ht="114.75">
      <c r="A79" t="s">
        <v>57</v>
      </c>
      <c r="E79" s="39" t="s">
        <v>1999</v>
      </c>
    </row>
    <row r="80" spans="1:16" ht="12.75">
      <c r="A80" t="s">
        <v>49</v>
      </c>
      <c s="34" t="s">
        <v>116</v>
      </c>
      <c s="34" t="s">
        <v>2002</v>
      </c>
      <c s="35" t="s">
        <v>51</v>
      </c>
      <c s="6" t="s">
        <v>2003</v>
      </c>
      <c s="36" t="s">
        <v>128</v>
      </c>
      <c s="37">
        <v>2082</v>
      </c>
      <c s="36">
        <v>0</v>
      </c>
      <c s="36">
        <f>ROUND(G80*H80,6)</f>
      </c>
      <c r="L80" s="38">
        <v>0</v>
      </c>
      <c s="32">
        <f>ROUND(ROUND(L80,2)*ROUND(G80,3),2)</f>
      </c>
      <c s="36" t="s">
        <v>1953</v>
      </c>
      <c>
        <f>(M80*21)/100</f>
      </c>
      <c t="s">
        <v>27</v>
      </c>
    </row>
    <row r="81" spans="1:5" ht="12.75">
      <c r="A81" s="35" t="s">
        <v>55</v>
      </c>
      <c r="E81" s="39" t="s">
        <v>51</v>
      </c>
    </row>
    <row r="82" spans="1:5" ht="12.75">
      <c r="A82" s="35" t="s">
        <v>56</v>
      </c>
      <c r="E82" s="40" t="s">
        <v>51</v>
      </c>
    </row>
    <row r="83" spans="1:5" ht="102">
      <c r="A83" t="s">
        <v>57</v>
      </c>
      <c r="E83" s="39" t="s">
        <v>2004</v>
      </c>
    </row>
    <row r="84" spans="1:16" ht="12.75">
      <c r="A84" t="s">
        <v>49</v>
      </c>
      <c s="34" t="s">
        <v>120</v>
      </c>
      <c s="34" t="s">
        <v>2005</v>
      </c>
      <c s="35" t="s">
        <v>51</v>
      </c>
      <c s="6" t="s">
        <v>2006</v>
      </c>
      <c s="36" t="s">
        <v>128</v>
      </c>
      <c s="37">
        <v>2292</v>
      </c>
      <c s="36">
        <v>0</v>
      </c>
      <c s="36">
        <f>ROUND(G84*H84,6)</f>
      </c>
      <c r="L84" s="38">
        <v>0</v>
      </c>
      <c s="32">
        <f>ROUND(ROUND(L84,2)*ROUND(G84,3),2)</f>
      </c>
      <c s="36" t="s">
        <v>1953</v>
      </c>
      <c>
        <f>(M84*21)/100</f>
      </c>
      <c t="s">
        <v>27</v>
      </c>
    </row>
    <row r="85" spans="1:5" ht="12.75">
      <c r="A85" s="35" t="s">
        <v>55</v>
      </c>
      <c r="E85" s="39" t="s">
        <v>51</v>
      </c>
    </row>
    <row r="86" spans="1:5" ht="12.75">
      <c r="A86" s="35" t="s">
        <v>56</v>
      </c>
      <c r="E86" s="40" t="s">
        <v>51</v>
      </c>
    </row>
    <row r="87" spans="1:5" ht="102">
      <c r="A87" t="s">
        <v>57</v>
      </c>
      <c r="E87" s="39" t="s">
        <v>2004</v>
      </c>
    </row>
    <row r="88" spans="1:16" ht="12.75">
      <c r="A88" t="s">
        <v>49</v>
      </c>
      <c s="34" t="s">
        <v>125</v>
      </c>
      <c s="34" t="s">
        <v>2007</v>
      </c>
      <c s="35" t="s">
        <v>51</v>
      </c>
      <c s="6" t="s">
        <v>2008</v>
      </c>
      <c s="36" t="s">
        <v>88</v>
      </c>
      <c s="37">
        <v>1</v>
      </c>
      <c s="36">
        <v>0</v>
      </c>
      <c s="36">
        <f>ROUND(G88*H88,6)</f>
      </c>
      <c r="L88" s="38">
        <v>0</v>
      </c>
      <c s="32">
        <f>ROUND(ROUND(L88,2)*ROUND(G88,3),2)</f>
      </c>
      <c s="36" t="s">
        <v>1953</v>
      </c>
      <c>
        <f>(M88*21)/100</f>
      </c>
      <c t="s">
        <v>27</v>
      </c>
    </row>
    <row r="89" spans="1:5" ht="12.75">
      <c r="A89" s="35" t="s">
        <v>55</v>
      </c>
      <c r="E89" s="39" t="s">
        <v>51</v>
      </c>
    </row>
    <row r="90" spans="1:5" ht="12.75">
      <c r="A90" s="35" t="s">
        <v>56</v>
      </c>
      <c r="E90" s="40" t="s">
        <v>51</v>
      </c>
    </row>
    <row r="91" spans="1:5" ht="114.75">
      <c r="A91" t="s">
        <v>57</v>
      </c>
      <c r="E91" s="39" t="s">
        <v>1999</v>
      </c>
    </row>
    <row r="92" spans="1:16" ht="12.75">
      <c r="A92" t="s">
        <v>49</v>
      </c>
      <c s="34" t="s">
        <v>130</v>
      </c>
      <c s="34" t="s">
        <v>2009</v>
      </c>
      <c s="35" t="s">
        <v>51</v>
      </c>
      <c s="6" t="s">
        <v>2010</v>
      </c>
      <c s="36" t="s">
        <v>88</v>
      </c>
      <c s="37">
        <v>1</v>
      </c>
      <c s="36">
        <v>0</v>
      </c>
      <c s="36">
        <f>ROUND(G92*H92,6)</f>
      </c>
      <c r="L92" s="38">
        <v>0</v>
      </c>
      <c s="32">
        <f>ROUND(ROUND(L92,2)*ROUND(G92,3),2)</f>
      </c>
      <c s="36" t="s">
        <v>1953</v>
      </c>
      <c>
        <f>(M92*21)/100</f>
      </c>
      <c t="s">
        <v>27</v>
      </c>
    </row>
    <row r="93" spans="1:5" ht="12.75">
      <c r="A93" s="35" t="s">
        <v>55</v>
      </c>
      <c r="E93" s="39" t="s">
        <v>51</v>
      </c>
    </row>
    <row r="94" spans="1:5" ht="12.75">
      <c r="A94" s="35" t="s">
        <v>56</v>
      </c>
      <c r="E94" s="40" t="s">
        <v>51</v>
      </c>
    </row>
    <row r="95" spans="1:5" ht="114.75">
      <c r="A95" t="s">
        <v>57</v>
      </c>
      <c r="E95" s="39" t="s">
        <v>1999</v>
      </c>
    </row>
    <row r="96" spans="1:16" ht="12.75">
      <c r="A96" t="s">
        <v>49</v>
      </c>
      <c s="34" t="s">
        <v>134</v>
      </c>
      <c s="34" t="s">
        <v>2011</v>
      </c>
      <c s="35" t="s">
        <v>51</v>
      </c>
      <c s="6" t="s">
        <v>2012</v>
      </c>
      <c s="36" t="s">
        <v>88</v>
      </c>
      <c s="37">
        <v>1</v>
      </c>
      <c s="36">
        <v>0</v>
      </c>
      <c s="36">
        <f>ROUND(G96*H96,6)</f>
      </c>
      <c r="L96" s="38">
        <v>0</v>
      </c>
      <c s="32">
        <f>ROUND(ROUND(L96,2)*ROUND(G96,3),2)</f>
      </c>
      <c s="36" t="s">
        <v>1953</v>
      </c>
      <c>
        <f>(M96*21)/100</f>
      </c>
      <c t="s">
        <v>27</v>
      </c>
    </row>
    <row r="97" spans="1:5" ht="12.75">
      <c r="A97" s="35" t="s">
        <v>55</v>
      </c>
      <c r="E97" s="39" t="s">
        <v>51</v>
      </c>
    </row>
    <row r="98" spans="1:5" ht="12.75">
      <c r="A98" s="35" t="s">
        <v>56</v>
      </c>
      <c r="E98" s="40" t="s">
        <v>51</v>
      </c>
    </row>
    <row r="99" spans="1:5" ht="114.75">
      <c r="A99" t="s">
        <v>57</v>
      </c>
      <c r="E99" s="39" t="s">
        <v>1999</v>
      </c>
    </row>
    <row r="100" spans="1:16" ht="12.75">
      <c r="A100" t="s">
        <v>49</v>
      </c>
      <c s="34" t="s">
        <v>138</v>
      </c>
      <c s="34" t="s">
        <v>2013</v>
      </c>
      <c s="35" t="s">
        <v>51</v>
      </c>
      <c s="6" t="s">
        <v>2014</v>
      </c>
      <c s="36" t="s">
        <v>88</v>
      </c>
      <c s="37">
        <v>4</v>
      </c>
      <c s="36">
        <v>0</v>
      </c>
      <c s="36">
        <f>ROUND(G100*H100,6)</f>
      </c>
      <c r="L100" s="38">
        <v>0</v>
      </c>
      <c s="32">
        <f>ROUND(ROUND(L100,2)*ROUND(G100,3),2)</f>
      </c>
      <c s="36" t="s">
        <v>1953</v>
      </c>
      <c>
        <f>(M100*21)/100</f>
      </c>
      <c t="s">
        <v>27</v>
      </c>
    </row>
    <row r="101" spans="1:5" ht="12.75">
      <c r="A101" s="35" t="s">
        <v>55</v>
      </c>
      <c r="E101" s="39" t="s">
        <v>51</v>
      </c>
    </row>
    <row r="102" spans="1:5" ht="12.75">
      <c r="A102" s="35" t="s">
        <v>56</v>
      </c>
      <c r="E102" s="40" t="s">
        <v>51</v>
      </c>
    </row>
    <row r="103" spans="1:5" ht="114.75">
      <c r="A103" t="s">
        <v>57</v>
      </c>
      <c r="E103" s="39" t="s">
        <v>1999</v>
      </c>
    </row>
    <row r="104" spans="1:16" ht="12.75">
      <c r="A104" t="s">
        <v>49</v>
      </c>
      <c s="34" t="s">
        <v>141</v>
      </c>
      <c s="34" t="s">
        <v>2015</v>
      </c>
      <c s="35" t="s">
        <v>51</v>
      </c>
      <c s="6" t="s">
        <v>2016</v>
      </c>
      <c s="36" t="s">
        <v>88</v>
      </c>
      <c s="37">
        <v>46</v>
      </c>
      <c s="36">
        <v>0</v>
      </c>
      <c s="36">
        <f>ROUND(G104*H104,6)</f>
      </c>
      <c r="L104" s="38">
        <v>0</v>
      </c>
      <c s="32">
        <f>ROUND(ROUND(L104,2)*ROUND(G104,3),2)</f>
      </c>
      <c s="36" t="s">
        <v>1953</v>
      </c>
      <c>
        <f>(M104*21)/100</f>
      </c>
      <c t="s">
        <v>27</v>
      </c>
    </row>
    <row r="105" spans="1:5" ht="12.75">
      <c r="A105" s="35" t="s">
        <v>55</v>
      </c>
      <c r="E105" s="39" t="s">
        <v>51</v>
      </c>
    </row>
    <row r="106" spans="1:5" ht="12.75">
      <c r="A106" s="35" t="s">
        <v>56</v>
      </c>
      <c r="E106" s="40" t="s">
        <v>51</v>
      </c>
    </row>
    <row r="107" spans="1:5" ht="114.75">
      <c r="A107" t="s">
        <v>57</v>
      </c>
      <c r="E107" s="39" t="s">
        <v>1999</v>
      </c>
    </row>
    <row r="108" spans="1:16" ht="12.75">
      <c r="A108" t="s">
        <v>49</v>
      </c>
      <c s="34" t="s">
        <v>146</v>
      </c>
      <c s="34" t="s">
        <v>2017</v>
      </c>
      <c s="35" t="s">
        <v>51</v>
      </c>
      <c s="6" t="s">
        <v>2018</v>
      </c>
      <c s="36" t="s">
        <v>88</v>
      </c>
      <c s="37">
        <v>10</v>
      </c>
      <c s="36">
        <v>0</v>
      </c>
      <c s="36">
        <f>ROUND(G108*H108,6)</f>
      </c>
      <c r="L108" s="38">
        <v>0</v>
      </c>
      <c s="32">
        <f>ROUND(ROUND(L108,2)*ROUND(G108,3),2)</f>
      </c>
      <c s="36" t="s">
        <v>1953</v>
      </c>
      <c>
        <f>(M108*21)/100</f>
      </c>
      <c t="s">
        <v>27</v>
      </c>
    </row>
    <row r="109" spans="1:5" ht="12.75">
      <c r="A109" s="35" t="s">
        <v>55</v>
      </c>
      <c r="E109" s="39" t="s">
        <v>51</v>
      </c>
    </row>
    <row r="110" spans="1:5" ht="12.75">
      <c r="A110" s="35" t="s">
        <v>56</v>
      </c>
      <c r="E110" s="40" t="s">
        <v>51</v>
      </c>
    </row>
    <row r="111" spans="1:5" ht="114.75">
      <c r="A111" t="s">
        <v>57</v>
      </c>
      <c r="E111" s="39" t="s">
        <v>1999</v>
      </c>
    </row>
    <row r="112" spans="1:16" ht="12.75">
      <c r="A112" t="s">
        <v>49</v>
      </c>
      <c s="34" t="s">
        <v>151</v>
      </c>
      <c s="34" t="s">
        <v>2019</v>
      </c>
      <c s="35" t="s">
        <v>51</v>
      </c>
      <c s="6" t="s">
        <v>2020</v>
      </c>
      <c s="36" t="s">
        <v>88</v>
      </c>
      <c s="37">
        <v>4</v>
      </c>
      <c s="36">
        <v>0</v>
      </c>
      <c s="36">
        <f>ROUND(G112*H112,6)</f>
      </c>
      <c r="L112" s="38">
        <v>0</v>
      </c>
      <c s="32">
        <f>ROUND(ROUND(L112,2)*ROUND(G112,3),2)</f>
      </c>
      <c s="36" t="s">
        <v>1953</v>
      </c>
      <c>
        <f>(M112*21)/100</f>
      </c>
      <c t="s">
        <v>27</v>
      </c>
    </row>
    <row r="113" spans="1:5" ht="12.75">
      <c r="A113" s="35" t="s">
        <v>55</v>
      </c>
      <c r="E113" s="39" t="s">
        <v>51</v>
      </c>
    </row>
    <row r="114" spans="1:5" ht="12.75">
      <c r="A114" s="35" t="s">
        <v>56</v>
      </c>
      <c r="E114" s="40" t="s">
        <v>51</v>
      </c>
    </row>
    <row r="115" spans="1:5" ht="114.75">
      <c r="A115" t="s">
        <v>57</v>
      </c>
      <c r="E115" s="39" t="s">
        <v>1999</v>
      </c>
    </row>
    <row r="116" spans="1:16" ht="25.5">
      <c r="A116" t="s">
        <v>49</v>
      </c>
      <c s="34" t="s">
        <v>154</v>
      </c>
      <c s="34" t="s">
        <v>2021</v>
      </c>
      <c s="35" t="s">
        <v>51</v>
      </c>
      <c s="6" t="s">
        <v>2022</v>
      </c>
      <c s="36" t="s">
        <v>88</v>
      </c>
      <c s="37">
        <v>4</v>
      </c>
      <c s="36">
        <v>0</v>
      </c>
      <c s="36">
        <f>ROUND(G116*H116,6)</f>
      </c>
      <c r="L116" s="38">
        <v>0</v>
      </c>
      <c s="32">
        <f>ROUND(ROUND(L116,2)*ROUND(G116,3),2)</f>
      </c>
      <c s="36" t="s">
        <v>1953</v>
      </c>
      <c>
        <f>(M116*21)/100</f>
      </c>
      <c t="s">
        <v>27</v>
      </c>
    </row>
    <row r="117" spans="1:5" ht="12.75">
      <c r="A117" s="35" t="s">
        <v>55</v>
      </c>
      <c r="E117" s="39" t="s">
        <v>51</v>
      </c>
    </row>
    <row r="118" spans="1:5" ht="12.75">
      <c r="A118" s="35" t="s">
        <v>56</v>
      </c>
      <c r="E118" s="40" t="s">
        <v>51</v>
      </c>
    </row>
    <row r="119" spans="1:5" ht="102">
      <c r="A119" t="s">
        <v>57</v>
      </c>
      <c r="E119" s="39" t="s">
        <v>2023</v>
      </c>
    </row>
    <row r="120" spans="1:16" ht="12.75">
      <c r="A120" t="s">
        <v>49</v>
      </c>
      <c s="34" t="s">
        <v>157</v>
      </c>
      <c s="34" t="s">
        <v>2024</v>
      </c>
      <c s="35" t="s">
        <v>51</v>
      </c>
      <c s="6" t="s">
        <v>2025</v>
      </c>
      <c s="36" t="s">
        <v>88</v>
      </c>
      <c s="37">
        <v>1</v>
      </c>
      <c s="36">
        <v>0</v>
      </c>
      <c s="36">
        <f>ROUND(G120*H120,6)</f>
      </c>
      <c r="L120" s="38">
        <v>0</v>
      </c>
      <c s="32">
        <f>ROUND(ROUND(L120,2)*ROUND(G120,3),2)</f>
      </c>
      <c s="36" t="s">
        <v>1953</v>
      </c>
      <c>
        <f>(M120*21)/100</f>
      </c>
      <c t="s">
        <v>27</v>
      </c>
    </row>
    <row r="121" spans="1:5" ht="12.75">
      <c r="A121" s="35" t="s">
        <v>55</v>
      </c>
      <c r="E121" s="39" t="s">
        <v>51</v>
      </c>
    </row>
    <row r="122" spans="1:5" ht="12.75">
      <c r="A122" s="35" t="s">
        <v>56</v>
      </c>
      <c r="E122" s="40" t="s">
        <v>51</v>
      </c>
    </row>
    <row r="123" spans="1:5" ht="114.75">
      <c r="A123" t="s">
        <v>57</v>
      </c>
      <c r="E123" s="39" t="s">
        <v>1999</v>
      </c>
    </row>
    <row r="124" spans="1:16" ht="12.75">
      <c r="A124" t="s">
        <v>49</v>
      </c>
      <c s="34" t="s">
        <v>161</v>
      </c>
      <c s="34" t="s">
        <v>2026</v>
      </c>
      <c s="35" t="s">
        <v>51</v>
      </c>
      <c s="6" t="s">
        <v>2027</v>
      </c>
      <c s="36" t="s">
        <v>88</v>
      </c>
      <c s="37">
        <v>1</v>
      </c>
      <c s="36">
        <v>0</v>
      </c>
      <c s="36">
        <f>ROUND(G124*H124,6)</f>
      </c>
      <c r="L124" s="38">
        <v>0</v>
      </c>
      <c s="32">
        <f>ROUND(ROUND(L124,2)*ROUND(G124,3),2)</f>
      </c>
      <c s="36" t="s">
        <v>1953</v>
      </c>
      <c>
        <f>(M124*21)/100</f>
      </c>
      <c t="s">
        <v>27</v>
      </c>
    </row>
    <row r="125" spans="1:5" ht="12.75">
      <c r="A125" s="35" t="s">
        <v>55</v>
      </c>
      <c r="E125" s="39" t="s">
        <v>51</v>
      </c>
    </row>
    <row r="126" spans="1:5" ht="12.75">
      <c r="A126" s="35" t="s">
        <v>56</v>
      </c>
      <c r="E126" s="40" t="s">
        <v>51</v>
      </c>
    </row>
    <row r="127" spans="1:5" ht="114.75">
      <c r="A127" t="s">
        <v>57</v>
      </c>
      <c r="E127" s="39" t="s">
        <v>1999</v>
      </c>
    </row>
    <row r="128" spans="1:16" ht="12.75">
      <c r="A128" t="s">
        <v>49</v>
      </c>
      <c s="34" t="s">
        <v>165</v>
      </c>
      <c s="34" t="s">
        <v>2028</v>
      </c>
      <c s="35" t="s">
        <v>51</v>
      </c>
      <c s="6" t="s">
        <v>2029</v>
      </c>
      <c s="36" t="s">
        <v>88</v>
      </c>
      <c s="37">
        <v>4</v>
      </c>
      <c s="36">
        <v>0</v>
      </c>
      <c s="36">
        <f>ROUND(G128*H128,6)</f>
      </c>
      <c r="L128" s="38">
        <v>0</v>
      </c>
      <c s="32">
        <f>ROUND(ROUND(L128,2)*ROUND(G128,3),2)</f>
      </c>
      <c s="36" t="s">
        <v>1953</v>
      </c>
      <c>
        <f>(M128*21)/100</f>
      </c>
      <c t="s">
        <v>27</v>
      </c>
    </row>
    <row r="129" spans="1:5" ht="12.75">
      <c r="A129" s="35" t="s">
        <v>55</v>
      </c>
      <c r="E129" s="39" t="s">
        <v>51</v>
      </c>
    </row>
    <row r="130" spans="1:5" ht="12.75">
      <c r="A130" s="35" t="s">
        <v>56</v>
      </c>
      <c r="E130" s="40" t="s">
        <v>51</v>
      </c>
    </row>
    <row r="131" spans="1:5" ht="114.75">
      <c r="A131" t="s">
        <v>57</v>
      </c>
      <c r="E131" s="39" t="s">
        <v>1999</v>
      </c>
    </row>
    <row r="132" spans="1:16" ht="12.75">
      <c r="A132" t="s">
        <v>49</v>
      </c>
      <c s="34" t="s">
        <v>169</v>
      </c>
      <c s="34" t="s">
        <v>2030</v>
      </c>
      <c s="35" t="s">
        <v>51</v>
      </c>
      <c s="6" t="s">
        <v>2031</v>
      </c>
      <c s="36" t="s">
        <v>88</v>
      </c>
      <c s="37">
        <v>7</v>
      </c>
      <c s="36">
        <v>0</v>
      </c>
      <c s="36">
        <f>ROUND(G132*H132,6)</f>
      </c>
      <c r="L132" s="38">
        <v>0</v>
      </c>
      <c s="32">
        <f>ROUND(ROUND(L132,2)*ROUND(G132,3),2)</f>
      </c>
      <c s="36" t="s">
        <v>1953</v>
      </c>
      <c>
        <f>(M132*21)/100</f>
      </c>
      <c t="s">
        <v>27</v>
      </c>
    </row>
    <row r="133" spans="1:5" ht="12.75">
      <c r="A133" s="35" t="s">
        <v>55</v>
      </c>
      <c r="E133" s="39" t="s">
        <v>51</v>
      </c>
    </row>
    <row r="134" spans="1:5" ht="12.75">
      <c r="A134" s="35" t="s">
        <v>56</v>
      </c>
      <c r="E134" s="40" t="s">
        <v>51</v>
      </c>
    </row>
    <row r="135" spans="1:5" ht="114.75">
      <c r="A135" t="s">
        <v>57</v>
      </c>
      <c r="E135" s="39" t="s">
        <v>1999</v>
      </c>
    </row>
    <row r="136" spans="1:16" ht="12.75">
      <c r="A136" t="s">
        <v>49</v>
      </c>
      <c s="34" t="s">
        <v>172</v>
      </c>
      <c s="34" t="s">
        <v>2032</v>
      </c>
      <c s="35" t="s">
        <v>51</v>
      </c>
      <c s="6" t="s">
        <v>2033</v>
      </c>
      <c s="36" t="s">
        <v>88</v>
      </c>
      <c s="37">
        <v>46</v>
      </c>
      <c s="36">
        <v>0</v>
      </c>
      <c s="36">
        <f>ROUND(G136*H136,6)</f>
      </c>
      <c r="L136" s="38">
        <v>0</v>
      </c>
      <c s="32">
        <f>ROUND(ROUND(L136,2)*ROUND(G136,3),2)</f>
      </c>
      <c s="36" t="s">
        <v>1953</v>
      </c>
      <c>
        <f>(M136*21)/100</f>
      </c>
      <c t="s">
        <v>27</v>
      </c>
    </row>
    <row r="137" spans="1:5" ht="12.75">
      <c r="A137" s="35" t="s">
        <v>55</v>
      </c>
      <c r="E137" s="39" t="s">
        <v>51</v>
      </c>
    </row>
    <row r="138" spans="1:5" ht="12.75">
      <c r="A138" s="35" t="s">
        <v>56</v>
      </c>
      <c r="E138" s="40" t="s">
        <v>51</v>
      </c>
    </row>
    <row r="139" spans="1:5" ht="114.75">
      <c r="A139" t="s">
        <v>57</v>
      </c>
      <c r="E139" s="39" t="s">
        <v>1999</v>
      </c>
    </row>
    <row r="140" spans="1:16" ht="25.5">
      <c r="A140" t="s">
        <v>49</v>
      </c>
      <c s="34" t="s">
        <v>176</v>
      </c>
      <c s="34" t="s">
        <v>2034</v>
      </c>
      <c s="35" t="s">
        <v>51</v>
      </c>
      <c s="6" t="s">
        <v>2035</v>
      </c>
      <c s="36" t="s">
        <v>88</v>
      </c>
      <c s="37">
        <v>6</v>
      </c>
      <c s="36">
        <v>0</v>
      </c>
      <c s="36">
        <f>ROUND(G140*H140,6)</f>
      </c>
      <c r="L140" s="38">
        <v>0</v>
      </c>
      <c s="32">
        <f>ROUND(ROUND(L140,2)*ROUND(G140,3),2)</f>
      </c>
      <c s="36" t="s">
        <v>1953</v>
      </c>
      <c>
        <f>(M140*21)/100</f>
      </c>
      <c t="s">
        <v>27</v>
      </c>
    </row>
    <row r="141" spans="1:5" ht="12.75">
      <c r="A141" s="35" t="s">
        <v>55</v>
      </c>
      <c r="E141" s="39" t="s">
        <v>51</v>
      </c>
    </row>
    <row r="142" spans="1:5" ht="12.75">
      <c r="A142" s="35" t="s">
        <v>56</v>
      </c>
      <c r="E142" s="40" t="s">
        <v>51</v>
      </c>
    </row>
    <row r="143" spans="1:5" ht="76.5">
      <c r="A143" t="s">
        <v>57</v>
      </c>
      <c r="E143" s="39" t="s">
        <v>2036</v>
      </c>
    </row>
    <row r="144" spans="1:16" ht="25.5">
      <c r="A144" t="s">
        <v>49</v>
      </c>
      <c s="34" t="s">
        <v>180</v>
      </c>
      <c s="34" t="s">
        <v>2037</v>
      </c>
      <c s="35" t="s">
        <v>51</v>
      </c>
      <c s="6" t="s">
        <v>2038</v>
      </c>
      <c s="36" t="s">
        <v>88</v>
      </c>
      <c s="37">
        <v>6</v>
      </c>
      <c s="36">
        <v>0</v>
      </c>
      <c s="36">
        <f>ROUND(G144*H144,6)</f>
      </c>
      <c r="L144" s="38">
        <v>0</v>
      </c>
      <c s="32">
        <f>ROUND(ROUND(L144,2)*ROUND(G144,3),2)</f>
      </c>
      <c s="36" t="s">
        <v>1953</v>
      </c>
      <c>
        <f>(M144*21)/100</f>
      </c>
      <c t="s">
        <v>27</v>
      </c>
    </row>
    <row r="145" spans="1:5" ht="12.75">
      <c r="A145" s="35" t="s">
        <v>55</v>
      </c>
      <c r="E145" s="39" t="s">
        <v>51</v>
      </c>
    </row>
    <row r="146" spans="1:5" ht="12.75">
      <c r="A146" s="35" t="s">
        <v>56</v>
      </c>
      <c r="E146" s="40" t="s">
        <v>51</v>
      </c>
    </row>
    <row r="147" spans="1:5" ht="76.5">
      <c r="A147" t="s">
        <v>57</v>
      </c>
      <c r="E147" s="39" t="s">
        <v>2039</v>
      </c>
    </row>
    <row r="148" spans="1:16" ht="12.75">
      <c r="A148" t="s">
        <v>49</v>
      </c>
      <c s="34" t="s">
        <v>183</v>
      </c>
      <c s="34" t="s">
        <v>2040</v>
      </c>
      <c s="35" t="s">
        <v>51</v>
      </c>
      <c s="6" t="s">
        <v>2041</v>
      </c>
      <c s="36" t="s">
        <v>346</v>
      </c>
      <c s="37">
        <v>464.4</v>
      </c>
      <c s="36">
        <v>0</v>
      </c>
      <c s="36">
        <f>ROUND(G148*H148,6)</f>
      </c>
      <c r="L148" s="38">
        <v>0</v>
      </c>
      <c s="32">
        <f>ROUND(ROUND(L148,2)*ROUND(G148,3),2)</f>
      </c>
      <c s="36" t="s">
        <v>1953</v>
      </c>
      <c>
        <f>(M148*21)/100</f>
      </c>
      <c t="s">
        <v>27</v>
      </c>
    </row>
    <row r="149" spans="1:5" ht="12.75">
      <c r="A149" s="35" t="s">
        <v>55</v>
      </c>
      <c r="E149" s="39" t="s">
        <v>51</v>
      </c>
    </row>
    <row r="150" spans="1:5" ht="12.75">
      <c r="A150" s="35" t="s">
        <v>56</v>
      </c>
      <c r="E150" s="40" t="s">
        <v>51</v>
      </c>
    </row>
    <row r="151" spans="1:5" ht="89.25">
      <c r="A151" t="s">
        <v>57</v>
      </c>
      <c r="E151" s="39" t="s">
        <v>2042</v>
      </c>
    </row>
    <row r="152" spans="1:13" ht="12.75">
      <c r="A152" t="s">
        <v>46</v>
      </c>
      <c r="C152" s="31" t="s">
        <v>2043</v>
      </c>
      <c r="E152" s="33" t="s">
        <v>2044</v>
      </c>
      <c r="J152" s="32">
        <f>0</f>
      </c>
      <c s="32">
        <f>0</f>
      </c>
      <c s="32">
        <f>0+L153+L157</f>
      </c>
      <c s="32">
        <f>0+M153+M157</f>
      </c>
    </row>
    <row r="153" spans="1:16" ht="12.75">
      <c r="A153" t="s">
        <v>49</v>
      </c>
      <c s="34" t="s">
        <v>186</v>
      </c>
      <c s="34" t="s">
        <v>2045</v>
      </c>
      <c s="35" t="s">
        <v>51</v>
      </c>
      <c s="6" t="s">
        <v>2046</v>
      </c>
      <c s="36" t="s">
        <v>88</v>
      </c>
      <c s="37">
        <v>3</v>
      </c>
      <c s="36">
        <v>0</v>
      </c>
      <c s="36">
        <f>ROUND(G153*H153,6)</f>
      </c>
      <c r="L153" s="38">
        <v>0</v>
      </c>
      <c s="32">
        <f>ROUND(ROUND(L153,2)*ROUND(G153,3),2)</f>
      </c>
      <c s="36" t="s">
        <v>1953</v>
      </c>
      <c>
        <f>(M153*21)/100</f>
      </c>
      <c t="s">
        <v>27</v>
      </c>
    </row>
    <row r="154" spans="1:5" ht="12.75">
      <c r="A154" s="35" t="s">
        <v>55</v>
      </c>
      <c r="E154" s="39" t="s">
        <v>51</v>
      </c>
    </row>
    <row r="155" spans="1:5" ht="12.75">
      <c r="A155" s="35" t="s">
        <v>56</v>
      </c>
      <c r="E155" s="40" t="s">
        <v>51</v>
      </c>
    </row>
    <row r="156" spans="1:5" ht="89.25">
      <c r="A156" t="s">
        <v>57</v>
      </c>
      <c r="E156" s="39" t="s">
        <v>2047</v>
      </c>
    </row>
    <row r="157" spans="1:16" ht="12.75">
      <c r="A157" t="s">
        <v>49</v>
      </c>
      <c s="34" t="s">
        <v>190</v>
      </c>
      <c s="34" t="s">
        <v>2048</v>
      </c>
      <c s="35" t="s">
        <v>51</v>
      </c>
      <c s="6" t="s">
        <v>2049</v>
      </c>
      <c s="36" t="s">
        <v>88</v>
      </c>
      <c s="37">
        <v>2</v>
      </c>
      <c s="36">
        <v>0</v>
      </c>
      <c s="36">
        <f>ROUND(G157*H157,6)</f>
      </c>
      <c r="L157" s="38">
        <v>0</v>
      </c>
      <c s="32">
        <f>ROUND(ROUND(L157,2)*ROUND(G157,3),2)</f>
      </c>
      <c s="36" t="s">
        <v>1953</v>
      </c>
      <c>
        <f>(M157*21)/100</f>
      </c>
      <c t="s">
        <v>27</v>
      </c>
    </row>
    <row r="158" spans="1:5" ht="12.75">
      <c r="A158" s="35" t="s">
        <v>55</v>
      </c>
      <c r="E158" s="39" t="s">
        <v>51</v>
      </c>
    </row>
    <row r="159" spans="1:5" ht="12.75">
      <c r="A159" s="35" t="s">
        <v>56</v>
      </c>
      <c r="E159" s="40" t="s">
        <v>51</v>
      </c>
    </row>
    <row r="160" spans="1:5" ht="89.25">
      <c r="A160" t="s">
        <v>57</v>
      </c>
      <c r="E160" s="39" t="s">
        <v>2047</v>
      </c>
    </row>
    <row r="161" spans="1:13" ht="12.75">
      <c r="A161" t="s">
        <v>46</v>
      </c>
      <c r="C161" s="31" t="s">
        <v>2050</v>
      </c>
      <c r="E161" s="33" t="s">
        <v>2051</v>
      </c>
      <c r="J161" s="32">
        <f>0</f>
      </c>
      <c s="32">
        <f>0</f>
      </c>
      <c s="32">
        <f>0+L162+L166+L170+L174+L178+L182+L186+L190+L194</f>
      </c>
      <c s="32">
        <f>0+M162+M166+M170+M174+M178+M182+M186+M190+M194</f>
      </c>
    </row>
    <row r="162" spans="1:16" ht="12.75">
      <c r="A162" t="s">
        <v>49</v>
      </c>
      <c s="34" t="s">
        <v>194</v>
      </c>
      <c s="34" t="s">
        <v>2052</v>
      </c>
      <c s="35" t="s">
        <v>51</v>
      </c>
      <c s="6" t="s">
        <v>2053</v>
      </c>
      <c s="36" t="s">
        <v>438</v>
      </c>
      <c s="37">
        <v>3</v>
      </c>
      <c s="36">
        <v>0</v>
      </c>
      <c s="36">
        <f>ROUND(G162*H162,6)</f>
      </c>
      <c r="L162" s="38">
        <v>0</v>
      </c>
      <c s="32">
        <f>ROUND(ROUND(L162,2)*ROUND(G162,3),2)</f>
      </c>
      <c s="36" t="s">
        <v>1953</v>
      </c>
      <c>
        <f>(M162*21)/100</f>
      </c>
      <c t="s">
        <v>27</v>
      </c>
    </row>
    <row r="163" spans="1:5" ht="12.75">
      <c r="A163" s="35" t="s">
        <v>55</v>
      </c>
      <c r="E163" s="39" t="s">
        <v>51</v>
      </c>
    </row>
    <row r="164" spans="1:5" ht="12.75">
      <c r="A164" s="35" t="s">
        <v>56</v>
      </c>
      <c r="E164" s="40" t="s">
        <v>51</v>
      </c>
    </row>
    <row r="165" spans="1:5" ht="89.25">
      <c r="A165" t="s">
        <v>57</v>
      </c>
      <c r="E165" s="39" t="s">
        <v>2054</v>
      </c>
    </row>
    <row r="166" spans="1:16" ht="12.75">
      <c r="A166" t="s">
        <v>49</v>
      </c>
      <c s="34" t="s">
        <v>198</v>
      </c>
      <c s="34" t="s">
        <v>2055</v>
      </c>
      <c s="35" t="s">
        <v>51</v>
      </c>
      <c s="6" t="s">
        <v>2056</v>
      </c>
      <c s="36" t="s">
        <v>88</v>
      </c>
      <c s="37">
        <v>1</v>
      </c>
      <c s="36">
        <v>0</v>
      </c>
      <c s="36">
        <f>ROUND(G166*H166,6)</f>
      </c>
      <c r="L166" s="38">
        <v>0</v>
      </c>
      <c s="32">
        <f>ROUND(ROUND(L166,2)*ROUND(G166,3),2)</f>
      </c>
      <c s="36" t="s">
        <v>1953</v>
      </c>
      <c>
        <f>(M166*21)/100</f>
      </c>
      <c t="s">
        <v>27</v>
      </c>
    </row>
    <row r="167" spans="1:5" ht="12.75">
      <c r="A167" s="35" t="s">
        <v>55</v>
      </c>
      <c r="E167" s="39" t="s">
        <v>51</v>
      </c>
    </row>
    <row r="168" spans="1:5" ht="12.75">
      <c r="A168" s="35" t="s">
        <v>56</v>
      </c>
      <c r="E168" s="40" t="s">
        <v>51</v>
      </c>
    </row>
    <row r="169" spans="1:5" ht="89.25">
      <c r="A169" t="s">
        <v>57</v>
      </c>
      <c r="E169" s="39" t="s">
        <v>2057</v>
      </c>
    </row>
    <row r="170" spans="1:16" ht="12.75">
      <c r="A170" t="s">
        <v>49</v>
      </c>
      <c s="34" t="s">
        <v>202</v>
      </c>
      <c s="34" t="s">
        <v>2058</v>
      </c>
      <c s="35" t="s">
        <v>51</v>
      </c>
      <c s="6" t="s">
        <v>2059</v>
      </c>
      <c s="36" t="s">
        <v>88</v>
      </c>
      <c s="37">
        <v>12</v>
      </c>
      <c s="36">
        <v>0</v>
      </c>
      <c s="36">
        <f>ROUND(G170*H170,6)</f>
      </c>
      <c r="L170" s="38">
        <v>0</v>
      </c>
      <c s="32">
        <f>ROUND(ROUND(L170,2)*ROUND(G170,3),2)</f>
      </c>
      <c s="36" t="s">
        <v>1953</v>
      </c>
      <c>
        <f>(M170*21)/100</f>
      </c>
      <c t="s">
        <v>27</v>
      </c>
    </row>
    <row r="171" spans="1:5" ht="12.75">
      <c r="A171" s="35" t="s">
        <v>55</v>
      </c>
      <c r="E171" s="39" t="s">
        <v>51</v>
      </c>
    </row>
    <row r="172" spans="1:5" ht="12.75">
      <c r="A172" s="35" t="s">
        <v>56</v>
      </c>
      <c r="E172" s="40" t="s">
        <v>51</v>
      </c>
    </row>
    <row r="173" spans="1:5" ht="89.25">
      <c r="A173" t="s">
        <v>57</v>
      </c>
      <c r="E173" s="39" t="s">
        <v>2057</v>
      </c>
    </row>
    <row r="174" spans="1:16" ht="12.75">
      <c r="A174" t="s">
        <v>49</v>
      </c>
      <c s="34" t="s">
        <v>206</v>
      </c>
      <c s="34" t="s">
        <v>2060</v>
      </c>
      <c s="35" t="s">
        <v>51</v>
      </c>
      <c s="6" t="s">
        <v>2061</v>
      </c>
      <c s="36" t="s">
        <v>88</v>
      </c>
      <c s="37">
        <v>4</v>
      </c>
      <c s="36">
        <v>0</v>
      </c>
      <c s="36">
        <f>ROUND(G174*H174,6)</f>
      </c>
      <c r="L174" s="38">
        <v>0</v>
      </c>
      <c s="32">
        <f>ROUND(ROUND(L174,2)*ROUND(G174,3),2)</f>
      </c>
      <c s="36" t="s">
        <v>1953</v>
      </c>
      <c>
        <f>(M174*21)/100</f>
      </c>
      <c t="s">
        <v>27</v>
      </c>
    </row>
    <row r="175" spans="1:5" ht="12.75">
      <c r="A175" s="35" t="s">
        <v>55</v>
      </c>
      <c r="E175" s="39" t="s">
        <v>51</v>
      </c>
    </row>
    <row r="176" spans="1:5" ht="12.75">
      <c r="A176" s="35" t="s">
        <v>56</v>
      </c>
      <c r="E176" s="40" t="s">
        <v>51</v>
      </c>
    </row>
    <row r="177" spans="1:5" ht="89.25">
      <c r="A177" t="s">
        <v>57</v>
      </c>
      <c r="E177" s="39" t="s">
        <v>2057</v>
      </c>
    </row>
    <row r="178" spans="1:16" ht="12.75">
      <c r="A178" t="s">
        <v>49</v>
      </c>
      <c s="34" t="s">
        <v>210</v>
      </c>
      <c s="34" t="s">
        <v>2062</v>
      </c>
      <c s="35" t="s">
        <v>51</v>
      </c>
      <c s="6" t="s">
        <v>2063</v>
      </c>
      <c s="36" t="s">
        <v>88</v>
      </c>
      <c s="37">
        <v>1</v>
      </c>
      <c s="36">
        <v>0</v>
      </c>
      <c s="36">
        <f>ROUND(G178*H178,6)</f>
      </c>
      <c r="L178" s="38">
        <v>0</v>
      </c>
      <c s="32">
        <f>ROUND(ROUND(L178,2)*ROUND(G178,3),2)</f>
      </c>
      <c s="36" t="s">
        <v>1953</v>
      </c>
      <c>
        <f>(M178*21)/100</f>
      </c>
      <c t="s">
        <v>27</v>
      </c>
    </row>
    <row r="179" spans="1:5" ht="12.75">
      <c r="A179" s="35" t="s">
        <v>55</v>
      </c>
      <c r="E179" s="39" t="s">
        <v>51</v>
      </c>
    </row>
    <row r="180" spans="1:5" ht="12.75">
      <c r="A180" s="35" t="s">
        <v>56</v>
      </c>
      <c r="E180" s="40" t="s">
        <v>51</v>
      </c>
    </row>
    <row r="181" spans="1:5" ht="89.25">
      <c r="A181" t="s">
        <v>57</v>
      </c>
      <c r="E181" s="39" t="s">
        <v>2064</v>
      </c>
    </row>
    <row r="182" spans="1:16" ht="12.75">
      <c r="A182" t="s">
        <v>49</v>
      </c>
      <c s="34" t="s">
        <v>214</v>
      </c>
      <c s="34" t="s">
        <v>2065</v>
      </c>
      <c s="35" t="s">
        <v>51</v>
      </c>
      <c s="6" t="s">
        <v>2066</v>
      </c>
      <c s="36" t="s">
        <v>88</v>
      </c>
      <c s="37">
        <v>1</v>
      </c>
      <c s="36">
        <v>0</v>
      </c>
      <c s="36">
        <f>ROUND(G182*H182,6)</f>
      </c>
      <c r="L182" s="38">
        <v>0</v>
      </c>
      <c s="32">
        <f>ROUND(ROUND(L182,2)*ROUND(G182,3),2)</f>
      </c>
      <c s="36" t="s">
        <v>1953</v>
      </c>
      <c>
        <f>(M182*21)/100</f>
      </c>
      <c t="s">
        <v>27</v>
      </c>
    </row>
    <row r="183" spans="1:5" ht="12.75">
      <c r="A183" s="35" t="s">
        <v>55</v>
      </c>
      <c r="E183" s="39" t="s">
        <v>51</v>
      </c>
    </row>
    <row r="184" spans="1:5" ht="12.75">
      <c r="A184" s="35" t="s">
        <v>56</v>
      </c>
      <c r="E184" s="40" t="s">
        <v>51</v>
      </c>
    </row>
    <row r="185" spans="1:5" ht="89.25">
      <c r="A185" t="s">
        <v>57</v>
      </c>
      <c r="E185" s="39" t="s">
        <v>2067</v>
      </c>
    </row>
    <row r="186" spans="1:16" ht="12.75">
      <c r="A186" t="s">
        <v>49</v>
      </c>
      <c s="34" t="s">
        <v>218</v>
      </c>
      <c s="34" t="s">
        <v>937</v>
      </c>
      <c s="35" t="s">
        <v>51</v>
      </c>
      <c s="6" t="s">
        <v>366</v>
      </c>
      <c s="36" t="s">
        <v>88</v>
      </c>
      <c s="37">
        <v>1</v>
      </c>
      <c s="36">
        <v>0</v>
      </c>
      <c s="36">
        <f>ROUND(G186*H186,6)</f>
      </c>
      <c r="L186" s="38">
        <v>0</v>
      </c>
      <c s="32">
        <f>ROUND(ROUND(L186,2)*ROUND(G186,3),2)</f>
      </c>
      <c s="36" t="s">
        <v>1953</v>
      </c>
      <c>
        <f>(M186*21)/100</f>
      </c>
      <c t="s">
        <v>27</v>
      </c>
    </row>
    <row r="187" spans="1:5" ht="12.75">
      <c r="A187" s="35" t="s">
        <v>55</v>
      </c>
      <c r="E187" s="39" t="s">
        <v>51</v>
      </c>
    </row>
    <row r="188" spans="1:5" ht="12.75">
      <c r="A188" s="35" t="s">
        <v>56</v>
      </c>
      <c r="E188" s="40" t="s">
        <v>51</v>
      </c>
    </row>
    <row r="189" spans="1:5" ht="89.25">
      <c r="A189" t="s">
        <v>57</v>
      </c>
      <c r="E189" s="39" t="s">
        <v>2068</v>
      </c>
    </row>
    <row r="190" spans="1:16" ht="12.75">
      <c r="A190" t="s">
        <v>49</v>
      </c>
      <c s="34" t="s">
        <v>222</v>
      </c>
      <c s="34" t="s">
        <v>2069</v>
      </c>
      <c s="35" t="s">
        <v>51</v>
      </c>
      <c s="6" t="s">
        <v>2070</v>
      </c>
      <c s="36" t="s">
        <v>346</v>
      </c>
      <c s="37">
        <v>20</v>
      </c>
      <c s="36">
        <v>0</v>
      </c>
      <c s="36">
        <f>ROUND(G190*H190,6)</f>
      </c>
      <c r="L190" s="38">
        <v>0</v>
      </c>
      <c s="32">
        <f>ROUND(ROUND(L190,2)*ROUND(G190,3),2)</f>
      </c>
      <c s="36" t="s">
        <v>1953</v>
      </c>
      <c>
        <f>(M190*21)/100</f>
      </c>
      <c t="s">
        <v>27</v>
      </c>
    </row>
    <row r="191" spans="1:5" ht="12.75">
      <c r="A191" s="35" t="s">
        <v>55</v>
      </c>
      <c r="E191" s="39" t="s">
        <v>51</v>
      </c>
    </row>
    <row r="192" spans="1:5" ht="12.75">
      <c r="A192" s="35" t="s">
        <v>56</v>
      </c>
      <c r="E192" s="40" t="s">
        <v>51</v>
      </c>
    </row>
    <row r="193" spans="1:5" ht="89.25">
      <c r="A193" t="s">
        <v>57</v>
      </c>
      <c r="E193" s="39" t="s">
        <v>2071</v>
      </c>
    </row>
    <row r="194" spans="1:16" ht="12.75">
      <c r="A194" t="s">
        <v>49</v>
      </c>
      <c s="34" t="s">
        <v>226</v>
      </c>
      <c s="34" t="s">
        <v>2072</v>
      </c>
      <c s="35" t="s">
        <v>51</v>
      </c>
      <c s="6" t="s">
        <v>2073</v>
      </c>
      <c s="36" t="s">
        <v>346</v>
      </c>
      <c s="37">
        <v>24</v>
      </c>
      <c s="36">
        <v>0</v>
      </c>
      <c s="36">
        <f>ROUND(G194*H194,6)</f>
      </c>
      <c r="L194" s="38">
        <v>0</v>
      </c>
      <c s="32">
        <f>ROUND(ROUND(L194,2)*ROUND(G194,3),2)</f>
      </c>
      <c s="36" t="s">
        <v>1953</v>
      </c>
      <c>
        <f>(M194*21)/100</f>
      </c>
      <c t="s">
        <v>27</v>
      </c>
    </row>
    <row r="195" spans="1:5" ht="12.75">
      <c r="A195" s="35" t="s">
        <v>55</v>
      </c>
      <c r="E195" s="39" t="s">
        <v>51</v>
      </c>
    </row>
    <row r="196" spans="1:5" ht="12.75">
      <c r="A196" s="35" t="s">
        <v>56</v>
      </c>
      <c r="E196" s="40" t="s">
        <v>51</v>
      </c>
    </row>
    <row r="197" spans="1:5" ht="89.25">
      <c r="A197" t="s">
        <v>57</v>
      </c>
      <c r="E197" s="39" t="s">
        <v>2074</v>
      </c>
    </row>
    <row r="198" spans="1:13" ht="12.75">
      <c r="A198" t="s">
        <v>46</v>
      </c>
      <c r="C198" s="31" t="s">
        <v>2075</v>
      </c>
      <c r="E198" s="33" t="s">
        <v>2076</v>
      </c>
      <c r="J198" s="32">
        <f>0</f>
      </c>
      <c s="32">
        <f>0</f>
      </c>
      <c s="32">
        <f>0+L199</f>
      </c>
      <c s="32">
        <f>0+M199</f>
      </c>
    </row>
    <row r="199" spans="1:16" ht="12.75">
      <c r="A199" t="s">
        <v>49</v>
      </c>
      <c s="34" t="s">
        <v>230</v>
      </c>
      <c s="34" t="s">
        <v>2077</v>
      </c>
      <c s="35" t="s">
        <v>51</v>
      </c>
      <c s="6" t="s">
        <v>2078</v>
      </c>
      <c s="36" t="s">
        <v>88</v>
      </c>
      <c s="37">
        <v>1</v>
      </c>
      <c s="36">
        <v>0</v>
      </c>
      <c s="36">
        <f>ROUND(G199*H199,6)</f>
      </c>
      <c r="L199" s="38">
        <v>0</v>
      </c>
      <c s="32">
        <f>ROUND(ROUND(L199,2)*ROUND(G199,3),2)</f>
      </c>
      <c s="36" t="s">
        <v>1953</v>
      </c>
      <c>
        <f>(M199*21)/100</f>
      </c>
      <c t="s">
        <v>27</v>
      </c>
    </row>
    <row r="200" spans="1:5" ht="12.75">
      <c r="A200" s="35" t="s">
        <v>55</v>
      </c>
      <c r="E200" s="39" t="s">
        <v>51</v>
      </c>
    </row>
    <row r="201" spans="1:5" ht="12.75">
      <c r="A201" s="35" t="s">
        <v>56</v>
      </c>
      <c r="E201" s="40" t="s">
        <v>51</v>
      </c>
    </row>
    <row r="202" spans="1:5" ht="102">
      <c r="A202" t="s">
        <v>57</v>
      </c>
      <c r="E202" s="39" t="s">
        <v>2079</v>
      </c>
    </row>
    <row r="203" spans="1:13" ht="12.75">
      <c r="A203" t="s">
        <v>46</v>
      </c>
      <c r="C203" s="31" t="s">
        <v>2080</v>
      </c>
      <c r="E203" s="33" t="s">
        <v>2081</v>
      </c>
      <c r="J203" s="32">
        <f>0</f>
      </c>
      <c s="32">
        <f>0</f>
      </c>
      <c s="32">
        <f>0+L204+L208+L212</f>
      </c>
      <c s="32">
        <f>0+M204+M208+M212</f>
      </c>
    </row>
    <row r="204" spans="1:16" ht="12.75">
      <c r="A204" t="s">
        <v>49</v>
      </c>
      <c s="34" t="s">
        <v>234</v>
      </c>
      <c s="34" t="s">
        <v>2082</v>
      </c>
      <c s="35" t="s">
        <v>51</v>
      </c>
      <c s="6" t="s">
        <v>2083</v>
      </c>
      <c s="36" t="s">
        <v>88</v>
      </c>
      <c s="37">
        <v>19</v>
      </c>
      <c s="36">
        <v>0</v>
      </c>
      <c s="36">
        <f>ROUND(G204*H204,6)</f>
      </c>
      <c r="L204" s="38">
        <v>0</v>
      </c>
      <c s="32">
        <f>ROUND(ROUND(L204,2)*ROUND(G204,3),2)</f>
      </c>
      <c s="36" t="s">
        <v>2084</v>
      </c>
      <c>
        <f>(M204*21)/100</f>
      </c>
      <c t="s">
        <v>27</v>
      </c>
    </row>
    <row r="205" spans="1:5" ht="12.75">
      <c r="A205" s="35" t="s">
        <v>55</v>
      </c>
      <c r="E205" s="39" t="s">
        <v>51</v>
      </c>
    </row>
    <row r="206" spans="1:5" ht="12.75">
      <c r="A206" s="35" t="s">
        <v>56</v>
      </c>
      <c r="E206" s="40" t="s">
        <v>51</v>
      </c>
    </row>
    <row r="207" spans="1:5" ht="25.5">
      <c r="A207" t="s">
        <v>57</v>
      </c>
      <c r="E207" s="39" t="s">
        <v>2085</v>
      </c>
    </row>
    <row r="208" spans="1:16" ht="12.75">
      <c r="A208" t="s">
        <v>49</v>
      </c>
      <c s="34" t="s">
        <v>238</v>
      </c>
      <c s="34" t="s">
        <v>2086</v>
      </c>
      <c s="35" t="s">
        <v>51</v>
      </c>
      <c s="6" t="s">
        <v>2087</v>
      </c>
      <c s="36" t="s">
        <v>88</v>
      </c>
      <c s="37">
        <v>30</v>
      </c>
      <c s="36">
        <v>0</v>
      </c>
      <c s="36">
        <f>ROUND(G208*H208,6)</f>
      </c>
      <c r="L208" s="38">
        <v>0</v>
      </c>
      <c s="32">
        <f>ROUND(ROUND(L208,2)*ROUND(G208,3),2)</f>
      </c>
      <c s="36" t="s">
        <v>2084</v>
      </c>
      <c>
        <f>(M208*21)/100</f>
      </c>
      <c t="s">
        <v>27</v>
      </c>
    </row>
    <row r="209" spans="1:5" ht="12.75">
      <c r="A209" s="35" t="s">
        <v>55</v>
      </c>
      <c r="E209" s="39" t="s">
        <v>51</v>
      </c>
    </row>
    <row r="210" spans="1:5" ht="12.75">
      <c r="A210" s="35" t="s">
        <v>56</v>
      </c>
      <c r="E210" s="40" t="s">
        <v>51</v>
      </c>
    </row>
    <row r="211" spans="1:5" ht="25.5">
      <c r="A211" t="s">
        <v>57</v>
      </c>
      <c r="E211" s="39" t="s">
        <v>2088</v>
      </c>
    </row>
    <row r="212" spans="1:16" ht="12.75">
      <c r="A212" t="s">
        <v>49</v>
      </c>
      <c s="34" t="s">
        <v>242</v>
      </c>
      <c s="34" t="s">
        <v>2089</v>
      </c>
      <c s="35" t="s">
        <v>51</v>
      </c>
      <c s="6" t="s">
        <v>2090</v>
      </c>
      <c s="36" t="s">
        <v>88</v>
      </c>
      <c s="37">
        <v>2</v>
      </c>
      <c s="36">
        <v>0</v>
      </c>
      <c s="36">
        <f>ROUND(G212*H212,6)</f>
      </c>
      <c r="L212" s="38">
        <v>0</v>
      </c>
      <c s="32">
        <f>ROUND(ROUND(L212,2)*ROUND(G212,3),2)</f>
      </c>
      <c s="36" t="s">
        <v>2084</v>
      </c>
      <c>
        <f>(M212*21)/100</f>
      </c>
      <c t="s">
        <v>27</v>
      </c>
    </row>
    <row r="213" spans="1:5" ht="12.75">
      <c r="A213" s="35" t="s">
        <v>55</v>
      </c>
      <c r="E213" s="39" t="s">
        <v>51</v>
      </c>
    </row>
    <row r="214" spans="1:5" ht="12.75">
      <c r="A214" s="35" t="s">
        <v>56</v>
      </c>
      <c r="E214" s="40" t="s">
        <v>51</v>
      </c>
    </row>
    <row r="215" spans="1:5" ht="25.5">
      <c r="A215" t="s">
        <v>57</v>
      </c>
      <c r="E215" s="39" t="s">
        <v>2091</v>
      </c>
    </row>
    <row r="216" spans="1:13" ht="12.75">
      <c r="A216" t="s">
        <v>46</v>
      </c>
      <c r="C216" s="31" t="s">
        <v>2092</v>
      </c>
      <c r="E216" s="33" t="s">
        <v>2093</v>
      </c>
      <c r="J216" s="32">
        <f>0</f>
      </c>
      <c s="32">
        <f>0</f>
      </c>
      <c s="32">
        <f>0+L217</f>
      </c>
      <c s="32">
        <f>0+M217</f>
      </c>
    </row>
    <row r="217" spans="1:16" ht="25.5">
      <c r="A217" t="s">
        <v>49</v>
      </c>
      <c s="34" t="s">
        <v>246</v>
      </c>
      <c s="34" t="s">
        <v>50</v>
      </c>
      <c s="35" t="s">
        <v>51</v>
      </c>
      <c s="6" t="s">
        <v>52</v>
      </c>
      <c s="36" t="s">
        <v>53</v>
      </c>
      <c s="37">
        <v>176.4</v>
      </c>
      <c s="36">
        <v>0</v>
      </c>
      <c s="36">
        <f>ROUND(G217*H217,6)</f>
      </c>
      <c r="L217" s="38">
        <v>0</v>
      </c>
      <c s="32">
        <f>ROUND(ROUND(L217,2)*ROUND(G217,3),2)</f>
      </c>
      <c s="36" t="s">
        <v>1953</v>
      </c>
      <c>
        <f>(M217*21)/100</f>
      </c>
      <c t="s">
        <v>27</v>
      </c>
    </row>
    <row r="218" spans="1:5" ht="12.75">
      <c r="A218" s="35" t="s">
        <v>55</v>
      </c>
      <c r="E218" s="39" t="s">
        <v>51</v>
      </c>
    </row>
    <row r="219" spans="1:5" ht="12.75">
      <c r="A219" s="35" t="s">
        <v>56</v>
      </c>
      <c r="E219" s="40" t="s">
        <v>51</v>
      </c>
    </row>
    <row r="220" spans="1:5" ht="140.25">
      <c r="A220" t="s">
        <v>57</v>
      </c>
      <c r="E220" s="39" t="s">
        <v>930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2094</v>
      </c>
      <c s="41">
        <f>Rekapitulace!C36</f>
      </c>
      <c s="20" t="s">
        <v>0</v>
      </c>
      <c t="s">
        <v>23</v>
      </c>
      <c t="s">
        <v>27</v>
      </c>
    </row>
    <row r="4" spans="1:16" ht="32" customHeight="1">
      <c r="A4" s="24" t="s">
        <v>20</v>
      </c>
      <c s="25" t="s">
        <v>28</v>
      </c>
      <c s="27" t="s">
        <v>2094</v>
      </c>
      <c r="E4" s="26" t="s">
        <v>2095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COUNTIFS(L8:L100,"=0",A8:A100,"P")+COUNTIFS(L8:L100,"",A8:A100,"P")+SUM(Q8:Q100)</f>
      </c>
    </row>
    <row r="8" spans="1:13" ht="12.75">
      <c r="A8" t="s">
        <v>44</v>
      </c>
      <c r="C8" s="28" t="s">
        <v>2098</v>
      </c>
      <c r="E8" s="30" t="s">
        <v>2097</v>
      </c>
      <c r="J8" s="29">
        <f>0+J9+J18+J51</f>
      </c>
      <c s="29">
        <f>0+K9+K18+K51</f>
      </c>
      <c s="29">
        <f>0+L9+L18+L51</f>
      </c>
      <c s="29">
        <f>0+M9+M18+M51</f>
      </c>
    </row>
    <row r="9" spans="1:13" ht="12.75">
      <c r="A9" t="s">
        <v>46</v>
      </c>
      <c r="C9" s="31" t="s">
        <v>371</v>
      </c>
      <c r="E9" s="33" t="s">
        <v>2099</v>
      </c>
      <c r="J9" s="32">
        <f>0</f>
      </c>
      <c s="32">
        <f>0</f>
      </c>
      <c s="32">
        <f>0+L10+L14</f>
      </c>
      <c s="32">
        <f>0+M10+M14</f>
      </c>
    </row>
    <row r="10" spans="1:16" ht="25.5">
      <c r="A10" t="s">
        <v>49</v>
      </c>
      <c s="34" t="s">
        <v>134</v>
      </c>
      <c s="34" t="s">
        <v>1455</v>
      </c>
      <c s="35" t="s">
        <v>51</v>
      </c>
      <c s="6" t="s">
        <v>2100</v>
      </c>
      <c s="36" t="s">
        <v>53</v>
      </c>
      <c s="37">
        <v>36.108</v>
      </c>
      <c s="36">
        <v>0</v>
      </c>
      <c s="36">
        <f>ROUND(G10*H10,6)</f>
      </c>
      <c r="L10" s="38">
        <v>0</v>
      </c>
      <c s="32">
        <f>ROUND(ROUND(L10,2)*ROUND(G10,3),2)</f>
      </c>
      <c s="36" t="s">
        <v>439</v>
      </c>
      <c>
        <f>(M10*21)/100</f>
      </c>
      <c t="s">
        <v>27</v>
      </c>
    </row>
    <row r="11" spans="1:5" ht="12.75">
      <c r="A11" s="35" t="s">
        <v>55</v>
      </c>
      <c r="E11" s="39" t="s">
        <v>51</v>
      </c>
    </row>
    <row r="12" spans="1:5" ht="12.75">
      <c r="A12" s="35" t="s">
        <v>56</v>
      </c>
      <c r="E12" s="40" t="s">
        <v>2101</v>
      </c>
    </row>
    <row r="13" spans="1:5" ht="153">
      <c r="A13" t="s">
        <v>57</v>
      </c>
      <c r="E13" s="39" t="s">
        <v>2102</v>
      </c>
    </row>
    <row r="14" spans="1:16" ht="25.5">
      <c r="A14" t="s">
        <v>49</v>
      </c>
      <c s="34" t="s">
        <v>138</v>
      </c>
      <c s="34" t="s">
        <v>64</v>
      </c>
      <c s="35" t="s">
        <v>51</v>
      </c>
      <c s="6" t="s">
        <v>65</v>
      </c>
      <c s="36" t="s">
        <v>53</v>
      </c>
      <c s="37">
        <v>0.1</v>
      </c>
      <c s="36">
        <v>0</v>
      </c>
      <c s="36">
        <f>ROUND(G14*H14,6)</f>
      </c>
      <c r="L14" s="38">
        <v>0</v>
      </c>
      <c s="32">
        <f>ROUND(ROUND(L14,2)*ROUND(G14,3),2)</f>
      </c>
      <c s="36" t="s">
        <v>439</v>
      </c>
      <c>
        <f>(M14*21)/100</f>
      </c>
      <c t="s">
        <v>27</v>
      </c>
    </row>
    <row r="15" spans="1:5" ht="12.75">
      <c r="A15" s="35" t="s">
        <v>55</v>
      </c>
      <c r="E15" s="39" t="s">
        <v>2103</v>
      </c>
    </row>
    <row r="16" spans="1:5" ht="12.75">
      <c r="A16" s="35" t="s">
        <v>56</v>
      </c>
      <c r="E16" s="40" t="s">
        <v>2104</v>
      </c>
    </row>
    <row r="17" spans="1:5" ht="153">
      <c r="A17" t="s">
        <v>57</v>
      </c>
      <c r="E17" s="39" t="s">
        <v>2102</v>
      </c>
    </row>
    <row r="18" spans="1:13" ht="12.75">
      <c r="A18" t="s">
        <v>46</v>
      </c>
      <c r="C18" s="31" t="s">
        <v>130</v>
      </c>
      <c r="E18" s="33" t="s">
        <v>435</v>
      </c>
      <c r="J18" s="32">
        <f>0</f>
      </c>
      <c s="32">
        <f>0</f>
      </c>
      <c s="32">
        <f>0+L19+L23+L27+L31+L35+L39+L43+L47</f>
      </c>
      <c s="32">
        <f>0+M19+M23+M27+M31+M35+M39+M43+M47</f>
      </c>
    </row>
    <row r="19" spans="1:16" ht="12.75">
      <c r="A19" t="s">
        <v>49</v>
      </c>
      <c s="34" t="s">
        <v>101</v>
      </c>
      <c s="34" t="s">
        <v>442</v>
      </c>
      <c s="35" t="s">
        <v>51</v>
      </c>
      <c s="6" t="s">
        <v>443</v>
      </c>
      <c s="36" t="s">
        <v>104</v>
      </c>
      <c s="37">
        <v>100.3</v>
      </c>
      <c s="36">
        <v>0</v>
      </c>
      <c s="36">
        <f>ROUND(G19*H19,6)</f>
      </c>
      <c r="L19" s="38">
        <v>0</v>
      </c>
      <c s="32">
        <f>ROUND(ROUND(L19,2)*ROUND(G19,3),2)</f>
      </c>
      <c s="36" t="s">
        <v>54</v>
      </c>
      <c>
        <f>(M19*21)/100</f>
      </c>
      <c t="s">
        <v>27</v>
      </c>
    </row>
    <row r="20" spans="1:5" ht="12.75">
      <c r="A20" s="35" t="s">
        <v>55</v>
      </c>
      <c r="E20" s="39" t="s">
        <v>51</v>
      </c>
    </row>
    <row r="21" spans="1:5" ht="12.75">
      <c r="A21" s="35" t="s">
        <v>56</v>
      </c>
      <c r="E21" s="40" t="s">
        <v>2105</v>
      </c>
    </row>
    <row r="22" spans="1:5" ht="12.75">
      <c r="A22" t="s">
        <v>57</v>
      </c>
      <c r="E22" s="39" t="s">
        <v>401</v>
      </c>
    </row>
    <row r="23" spans="1:16" ht="12.75">
      <c r="A23" t="s">
        <v>49</v>
      </c>
      <c s="34" t="s">
        <v>106</v>
      </c>
      <c s="34" t="s">
        <v>445</v>
      </c>
      <c s="35" t="s">
        <v>51</v>
      </c>
      <c s="6" t="s">
        <v>446</v>
      </c>
      <c s="36" t="s">
        <v>104</v>
      </c>
      <c s="37">
        <v>80.24</v>
      </c>
      <c s="36">
        <v>0</v>
      </c>
      <c s="36">
        <f>ROUND(G23*H23,6)</f>
      </c>
      <c r="L23" s="38">
        <v>0</v>
      </c>
      <c s="32">
        <f>ROUND(ROUND(L23,2)*ROUND(G23,3),2)</f>
      </c>
      <c s="36" t="s">
        <v>54</v>
      </c>
      <c>
        <f>(M23*21)/100</f>
      </c>
      <c t="s">
        <v>27</v>
      </c>
    </row>
    <row r="24" spans="1:5" ht="12.75">
      <c r="A24" s="35" t="s">
        <v>55</v>
      </c>
      <c r="E24" s="39" t="s">
        <v>51</v>
      </c>
    </row>
    <row r="25" spans="1:5" ht="12.75">
      <c r="A25" s="35" t="s">
        <v>56</v>
      </c>
      <c r="E25" s="40" t="s">
        <v>2106</v>
      </c>
    </row>
    <row r="26" spans="1:5" ht="12.75">
      <c r="A26" t="s">
        <v>57</v>
      </c>
      <c r="E26" s="39" t="s">
        <v>401</v>
      </c>
    </row>
    <row r="27" spans="1:16" ht="12.75">
      <c r="A27" t="s">
        <v>49</v>
      </c>
      <c s="34" t="s">
        <v>109</v>
      </c>
      <c s="34" t="s">
        <v>1476</v>
      </c>
      <c s="35" t="s">
        <v>51</v>
      </c>
      <c s="6" t="s">
        <v>1477</v>
      </c>
      <c s="36" t="s">
        <v>104</v>
      </c>
      <c s="37">
        <v>20.06</v>
      </c>
      <c s="36">
        <v>0</v>
      </c>
      <c s="36">
        <f>ROUND(G27*H27,6)</f>
      </c>
      <c r="L27" s="38">
        <v>0</v>
      </c>
      <c s="32">
        <f>ROUND(ROUND(L27,2)*ROUND(G27,3),2)</f>
      </c>
      <c s="36" t="s">
        <v>54</v>
      </c>
      <c>
        <f>(M27*21)/100</f>
      </c>
      <c t="s">
        <v>27</v>
      </c>
    </row>
    <row r="28" spans="1:5" ht="12.75">
      <c r="A28" s="35" t="s">
        <v>55</v>
      </c>
      <c r="E28" s="39" t="s">
        <v>2107</v>
      </c>
    </row>
    <row r="29" spans="1:5" ht="12.75">
      <c r="A29" s="35" t="s">
        <v>56</v>
      </c>
      <c r="E29" s="40" t="s">
        <v>2108</v>
      </c>
    </row>
    <row r="30" spans="1:5" ht="12.75">
      <c r="A30" t="s">
        <v>57</v>
      </c>
      <c r="E30" s="39" t="s">
        <v>401</v>
      </c>
    </row>
    <row r="31" spans="1:16" ht="12.75">
      <c r="A31" t="s">
        <v>49</v>
      </c>
      <c s="34" t="s">
        <v>112</v>
      </c>
      <c s="34" t="s">
        <v>447</v>
      </c>
      <c s="35" t="s">
        <v>51</v>
      </c>
      <c s="6" t="s">
        <v>448</v>
      </c>
      <c s="36" t="s">
        <v>128</v>
      </c>
      <c s="37">
        <v>484</v>
      </c>
      <c s="36">
        <v>0</v>
      </c>
      <c s="36">
        <f>ROUND(G31*H31,6)</f>
      </c>
      <c r="L31" s="38">
        <v>0</v>
      </c>
      <c s="32">
        <f>ROUND(ROUND(L31,2)*ROUND(G31,3),2)</f>
      </c>
      <c s="36" t="s">
        <v>54</v>
      </c>
      <c>
        <f>(M31*21)/100</f>
      </c>
      <c t="s">
        <v>27</v>
      </c>
    </row>
    <row r="32" spans="1:5" ht="12.75">
      <c r="A32" s="35" t="s">
        <v>55</v>
      </c>
      <c r="E32" s="39" t="s">
        <v>2109</v>
      </c>
    </row>
    <row r="33" spans="1:5" ht="12.75">
      <c r="A33" s="35" t="s">
        <v>56</v>
      </c>
      <c r="E33" s="40" t="s">
        <v>2110</v>
      </c>
    </row>
    <row r="34" spans="1:5" ht="12.75">
      <c r="A34" t="s">
        <v>57</v>
      </c>
      <c r="E34" s="39" t="s">
        <v>401</v>
      </c>
    </row>
    <row r="35" spans="1:16" ht="12.75">
      <c r="A35" t="s">
        <v>49</v>
      </c>
      <c s="34" t="s">
        <v>116</v>
      </c>
      <c s="34" t="s">
        <v>126</v>
      </c>
      <c s="35" t="s">
        <v>51</v>
      </c>
      <c s="6" t="s">
        <v>127</v>
      </c>
      <c s="36" t="s">
        <v>128</v>
      </c>
      <c s="37">
        <v>28</v>
      </c>
      <c s="36">
        <v>0</v>
      </c>
      <c s="36">
        <f>ROUND(G35*H35,6)</f>
      </c>
      <c r="L35" s="38">
        <v>0</v>
      </c>
      <c s="32">
        <f>ROUND(ROUND(L35,2)*ROUND(G35,3),2)</f>
      </c>
      <c s="36" t="s">
        <v>54</v>
      </c>
      <c>
        <f>(M35*21)/100</f>
      </c>
      <c t="s">
        <v>27</v>
      </c>
    </row>
    <row r="36" spans="1:5" ht="12.75">
      <c r="A36" s="35" t="s">
        <v>55</v>
      </c>
      <c r="E36" s="39" t="s">
        <v>51</v>
      </c>
    </row>
    <row r="37" spans="1:5" ht="12.75">
      <c r="A37" s="35" t="s">
        <v>56</v>
      </c>
      <c r="E37" s="40" t="s">
        <v>2111</v>
      </c>
    </row>
    <row r="38" spans="1:5" ht="12.75">
      <c r="A38" t="s">
        <v>57</v>
      </c>
      <c r="E38" s="39" t="s">
        <v>401</v>
      </c>
    </row>
    <row r="39" spans="1:16" ht="12.75">
      <c r="A39" t="s">
        <v>49</v>
      </c>
      <c s="34" t="s">
        <v>120</v>
      </c>
      <c s="34" t="s">
        <v>2112</v>
      </c>
      <c s="35" t="s">
        <v>51</v>
      </c>
      <c s="6" t="s">
        <v>2113</v>
      </c>
      <c s="36" t="s">
        <v>128</v>
      </c>
      <c s="37">
        <v>84</v>
      </c>
      <c s="36">
        <v>0</v>
      </c>
      <c s="36">
        <f>ROUND(G39*H39,6)</f>
      </c>
      <c r="L39" s="38">
        <v>0</v>
      </c>
      <c s="32">
        <f>ROUND(ROUND(L39,2)*ROUND(G39,3),2)</f>
      </c>
      <c s="36" t="s">
        <v>54</v>
      </c>
      <c>
        <f>(M39*21)/100</f>
      </c>
      <c t="s">
        <v>27</v>
      </c>
    </row>
    <row r="40" spans="1:5" ht="12.75">
      <c r="A40" s="35" t="s">
        <v>55</v>
      </c>
      <c r="E40" s="39" t="s">
        <v>51</v>
      </c>
    </row>
    <row r="41" spans="1:5" ht="12.75">
      <c r="A41" s="35" t="s">
        <v>56</v>
      </c>
      <c r="E41" s="40" t="s">
        <v>2114</v>
      </c>
    </row>
    <row r="42" spans="1:5" ht="12.75">
      <c r="A42" t="s">
        <v>57</v>
      </c>
      <c r="E42" s="39" t="s">
        <v>401</v>
      </c>
    </row>
    <row r="43" spans="1:16" ht="12.75">
      <c r="A43" t="s">
        <v>49</v>
      </c>
      <c s="34" t="s">
        <v>125</v>
      </c>
      <c s="34" t="s">
        <v>2115</v>
      </c>
      <c s="35" t="s">
        <v>51</v>
      </c>
      <c s="6" t="s">
        <v>2116</v>
      </c>
      <c s="36" t="s">
        <v>79</v>
      </c>
      <c s="37">
        <v>484</v>
      </c>
      <c s="36">
        <v>0</v>
      </c>
      <c s="36">
        <f>ROUND(G43*H43,6)</f>
      </c>
      <c r="L43" s="38">
        <v>0</v>
      </c>
      <c s="32">
        <f>ROUND(ROUND(L43,2)*ROUND(G43,3),2)</f>
      </c>
      <c s="36" t="s">
        <v>54</v>
      </c>
      <c>
        <f>(M43*21)/100</f>
      </c>
      <c t="s">
        <v>27</v>
      </c>
    </row>
    <row r="44" spans="1:5" ht="12.75">
      <c r="A44" s="35" t="s">
        <v>55</v>
      </c>
      <c r="E44" s="39" t="s">
        <v>51</v>
      </c>
    </row>
    <row r="45" spans="1:5" ht="12.75">
      <c r="A45" s="35" t="s">
        <v>56</v>
      </c>
      <c r="E45" s="40" t="s">
        <v>2117</v>
      </c>
    </row>
    <row r="46" spans="1:5" ht="12.75">
      <c r="A46" t="s">
        <v>57</v>
      </c>
      <c r="E46" s="39" t="s">
        <v>401</v>
      </c>
    </row>
    <row r="47" spans="1:16" ht="12.75">
      <c r="A47" t="s">
        <v>49</v>
      </c>
      <c s="34" t="s">
        <v>130</v>
      </c>
      <c s="34" t="s">
        <v>382</v>
      </c>
      <c s="35" t="s">
        <v>51</v>
      </c>
      <c s="6" t="s">
        <v>383</v>
      </c>
      <c s="36" t="s">
        <v>88</v>
      </c>
      <c s="37">
        <v>14</v>
      </c>
      <c s="36">
        <v>0</v>
      </c>
      <c s="36">
        <f>ROUND(G47*H47,6)</f>
      </c>
      <c r="L47" s="38">
        <v>0</v>
      </c>
      <c s="32">
        <f>ROUND(ROUND(L47,2)*ROUND(G47,3),2)</f>
      </c>
      <c s="36" t="s">
        <v>54</v>
      </c>
      <c>
        <f>(M47*21)/100</f>
      </c>
      <c t="s">
        <v>27</v>
      </c>
    </row>
    <row r="48" spans="1:5" ht="12.75">
      <c r="A48" s="35" t="s">
        <v>55</v>
      </c>
      <c r="E48" s="39" t="s">
        <v>51</v>
      </c>
    </row>
    <row r="49" spans="1:5" ht="12.75">
      <c r="A49" s="35" t="s">
        <v>56</v>
      </c>
      <c r="E49" s="40" t="s">
        <v>2118</v>
      </c>
    </row>
    <row r="50" spans="1:5" ht="12.75">
      <c r="A50" t="s">
        <v>57</v>
      </c>
      <c r="E50" s="39" t="s">
        <v>401</v>
      </c>
    </row>
    <row r="51" spans="1:13" ht="12.75">
      <c r="A51" t="s">
        <v>46</v>
      </c>
      <c r="C51" s="31" t="s">
        <v>335</v>
      </c>
      <c r="E51" s="33" t="s">
        <v>936</v>
      </c>
      <c r="J51" s="32">
        <f>0</f>
      </c>
      <c s="32">
        <f>0</f>
      </c>
      <c s="32">
        <f>0+L52+L56+L60+L64+L68+L72+L76+L80+L84+L88+L92+L96+L100</f>
      </c>
      <c s="32">
        <f>0+M52+M56+M60+M64+M68+M72+M76+M80+M84+M88+M92+M96+M100</f>
      </c>
    </row>
    <row r="52" spans="1:16" ht="12.75">
      <c r="A52" t="s">
        <v>49</v>
      </c>
      <c s="34" t="s">
        <v>47</v>
      </c>
      <c s="34" t="s">
        <v>2119</v>
      </c>
      <c s="35" t="s">
        <v>51</v>
      </c>
      <c s="6" t="s">
        <v>2120</v>
      </c>
      <c s="36" t="s">
        <v>128</v>
      </c>
      <c s="37">
        <v>560</v>
      </c>
      <c s="36">
        <v>0</v>
      </c>
      <c s="36">
        <f>ROUND(G52*H52,6)</f>
      </c>
      <c r="L52" s="38">
        <v>0</v>
      </c>
      <c s="32">
        <f>ROUND(ROUND(L52,2)*ROUND(G52,3),2)</f>
      </c>
      <c s="36" t="s">
        <v>54</v>
      </c>
      <c>
        <f>(M52*21)/100</f>
      </c>
      <c t="s">
        <v>27</v>
      </c>
    </row>
    <row r="53" spans="1:5" ht="12.75">
      <c r="A53" s="35" t="s">
        <v>55</v>
      </c>
      <c r="E53" s="39" t="s">
        <v>1104</v>
      </c>
    </row>
    <row r="54" spans="1:5" ht="25.5">
      <c r="A54" s="35" t="s">
        <v>56</v>
      </c>
      <c r="E54" s="40" t="s">
        <v>2121</v>
      </c>
    </row>
    <row r="55" spans="1:5" ht="12.75">
      <c r="A55" t="s">
        <v>57</v>
      </c>
      <c r="E55" s="39" t="s">
        <v>401</v>
      </c>
    </row>
    <row r="56" spans="1:16" ht="12.75">
      <c r="A56" t="s">
        <v>49</v>
      </c>
      <c s="34" t="s">
        <v>27</v>
      </c>
      <c s="34" t="s">
        <v>2122</v>
      </c>
      <c s="35" t="s">
        <v>51</v>
      </c>
      <c s="6" t="s">
        <v>2123</v>
      </c>
      <c s="36" t="s">
        <v>128</v>
      </c>
      <c s="37">
        <v>290</v>
      </c>
      <c s="36">
        <v>0</v>
      </c>
      <c s="36">
        <f>ROUND(G56*H56,6)</f>
      </c>
      <c r="L56" s="38">
        <v>0</v>
      </c>
      <c s="32">
        <f>ROUND(ROUND(L56,2)*ROUND(G56,3),2)</f>
      </c>
      <c s="36" t="s">
        <v>54</v>
      </c>
      <c>
        <f>(M56*21)/100</f>
      </c>
      <c t="s">
        <v>27</v>
      </c>
    </row>
    <row r="57" spans="1:5" ht="12.75">
      <c r="A57" s="35" t="s">
        <v>55</v>
      </c>
      <c r="E57" s="39" t="s">
        <v>51</v>
      </c>
    </row>
    <row r="58" spans="1:5" ht="12.75">
      <c r="A58" s="35" t="s">
        <v>56</v>
      </c>
      <c r="E58" s="40" t="s">
        <v>2124</v>
      </c>
    </row>
    <row r="59" spans="1:5" ht="12.75">
      <c r="A59" t="s">
        <v>57</v>
      </c>
      <c r="E59" s="39" t="s">
        <v>401</v>
      </c>
    </row>
    <row r="60" spans="1:16" ht="25.5">
      <c r="A60" t="s">
        <v>49</v>
      </c>
      <c s="34" t="s">
        <v>26</v>
      </c>
      <c s="34" t="s">
        <v>2125</v>
      </c>
      <c s="35" t="s">
        <v>51</v>
      </c>
      <c s="6" t="s">
        <v>2126</v>
      </c>
      <c s="36" t="s">
        <v>88</v>
      </c>
      <c s="37">
        <v>4</v>
      </c>
      <c s="36">
        <v>0</v>
      </c>
      <c s="36">
        <f>ROUND(G60*H60,6)</f>
      </c>
      <c r="L60" s="38">
        <v>0</v>
      </c>
      <c s="32">
        <f>ROUND(ROUND(L60,2)*ROUND(G60,3),2)</f>
      </c>
      <c s="36" t="s">
        <v>54</v>
      </c>
      <c>
        <f>(M60*21)/100</f>
      </c>
      <c t="s">
        <v>27</v>
      </c>
    </row>
    <row r="61" spans="1:5" ht="12.75">
      <c r="A61" s="35" t="s">
        <v>55</v>
      </c>
      <c r="E61" s="39" t="s">
        <v>51</v>
      </c>
    </row>
    <row r="62" spans="1:5" ht="25.5">
      <c r="A62" s="35" t="s">
        <v>56</v>
      </c>
      <c r="E62" s="40" t="s">
        <v>2127</v>
      </c>
    </row>
    <row r="63" spans="1:5" ht="12.75">
      <c r="A63" t="s">
        <v>57</v>
      </c>
      <c r="E63" s="39" t="s">
        <v>401</v>
      </c>
    </row>
    <row r="64" spans="1:16" ht="25.5">
      <c r="A64" t="s">
        <v>49</v>
      </c>
      <c s="34" t="s">
        <v>63</v>
      </c>
      <c s="34" t="s">
        <v>2128</v>
      </c>
      <c s="35" t="s">
        <v>51</v>
      </c>
      <c s="6" t="s">
        <v>2129</v>
      </c>
      <c s="36" t="s">
        <v>88</v>
      </c>
      <c s="37">
        <v>2</v>
      </c>
      <c s="36">
        <v>0</v>
      </c>
      <c s="36">
        <f>ROUND(G64*H64,6)</f>
      </c>
      <c r="L64" s="38">
        <v>0</v>
      </c>
      <c s="32">
        <f>ROUND(ROUND(L64,2)*ROUND(G64,3),2)</f>
      </c>
      <c s="36" t="s">
        <v>54</v>
      </c>
      <c>
        <f>(M64*21)/100</f>
      </c>
      <c t="s">
        <v>27</v>
      </c>
    </row>
    <row r="65" spans="1:5" ht="12.75">
      <c r="A65" s="35" t="s">
        <v>55</v>
      </c>
      <c r="E65" s="39" t="s">
        <v>51</v>
      </c>
    </row>
    <row r="66" spans="1:5" ht="12.75">
      <c r="A66" s="35" t="s">
        <v>56</v>
      </c>
      <c r="E66" s="40" t="s">
        <v>2130</v>
      </c>
    </row>
    <row r="67" spans="1:5" ht="12.75">
      <c r="A67" t="s">
        <v>57</v>
      </c>
      <c r="E67" s="39" t="s">
        <v>401</v>
      </c>
    </row>
    <row r="68" spans="1:16" ht="25.5">
      <c r="A68" t="s">
        <v>49</v>
      </c>
      <c s="34" t="s">
        <v>66</v>
      </c>
      <c s="34" t="s">
        <v>2131</v>
      </c>
      <c s="35" t="s">
        <v>51</v>
      </c>
      <c s="6" t="s">
        <v>2132</v>
      </c>
      <c s="36" t="s">
        <v>88</v>
      </c>
      <c s="37">
        <v>1</v>
      </c>
      <c s="36">
        <v>0</v>
      </c>
      <c s="36">
        <f>ROUND(G68*H68,6)</f>
      </c>
      <c r="L68" s="38">
        <v>0</v>
      </c>
      <c s="32">
        <f>ROUND(ROUND(L68,2)*ROUND(G68,3),2)</f>
      </c>
      <c s="36" t="s">
        <v>54</v>
      </c>
      <c>
        <f>(M68*21)/100</f>
      </c>
      <c t="s">
        <v>27</v>
      </c>
    </row>
    <row r="69" spans="1:5" ht="12.75">
      <c r="A69" s="35" t="s">
        <v>55</v>
      </c>
      <c r="E69" s="39" t="s">
        <v>51</v>
      </c>
    </row>
    <row r="70" spans="1:5" ht="12.75">
      <c r="A70" s="35" t="s">
        <v>56</v>
      </c>
      <c r="E70" s="40" t="s">
        <v>2133</v>
      </c>
    </row>
    <row r="71" spans="1:5" ht="12.75">
      <c r="A71" t="s">
        <v>57</v>
      </c>
      <c r="E71" s="39" t="s">
        <v>401</v>
      </c>
    </row>
    <row r="72" spans="1:16" ht="12.75">
      <c r="A72" t="s">
        <v>49</v>
      </c>
      <c s="34" t="s">
        <v>69</v>
      </c>
      <c s="34" t="s">
        <v>2134</v>
      </c>
      <c s="35" t="s">
        <v>51</v>
      </c>
      <c s="6" t="s">
        <v>2135</v>
      </c>
      <c s="36" t="s">
        <v>88</v>
      </c>
      <c s="37">
        <v>1</v>
      </c>
      <c s="36">
        <v>0</v>
      </c>
      <c s="36">
        <f>ROUND(G72*H72,6)</f>
      </c>
      <c r="L72" s="38">
        <v>0</v>
      </c>
      <c s="32">
        <f>ROUND(ROUND(L72,2)*ROUND(G72,3),2)</f>
      </c>
      <c s="36" t="s">
        <v>439</v>
      </c>
      <c>
        <f>(M72*21)/100</f>
      </c>
      <c t="s">
        <v>27</v>
      </c>
    </row>
    <row r="73" spans="1:5" ht="12.75">
      <c r="A73" s="35" t="s">
        <v>55</v>
      </c>
      <c r="E73" s="39" t="s">
        <v>51</v>
      </c>
    </row>
    <row r="74" spans="1:5" ht="12.75">
      <c r="A74" s="35" t="s">
        <v>56</v>
      </c>
      <c r="E74" s="40" t="s">
        <v>2136</v>
      </c>
    </row>
    <row r="75" spans="1:5" ht="140.25">
      <c r="A75" t="s">
        <v>57</v>
      </c>
      <c r="E75" s="39" t="s">
        <v>2137</v>
      </c>
    </row>
    <row r="76" spans="1:16" ht="12.75">
      <c r="A76" t="s">
        <v>49</v>
      </c>
      <c s="34" t="s">
        <v>72</v>
      </c>
      <c s="34" t="s">
        <v>2138</v>
      </c>
      <c s="35" t="s">
        <v>51</v>
      </c>
      <c s="6" t="s">
        <v>2139</v>
      </c>
      <c s="36" t="s">
        <v>88</v>
      </c>
      <c s="37">
        <v>4</v>
      </c>
      <c s="36">
        <v>0</v>
      </c>
      <c s="36">
        <f>ROUND(G76*H76,6)</f>
      </c>
      <c r="L76" s="38">
        <v>0</v>
      </c>
      <c s="32">
        <f>ROUND(ROUND(L76,2)*ROUND(G76,3),2)</f>
      </c>
      <c s="36" t="s">
        <v>54</v>
      </c>
      <c>
        <f>(M76*21)/100</f>
      </c>
      <c t="s">
        <v>27</v>
      </c>
    </row>
    <row r="77" spans="1:5" ht="12.75">
      <c r="A77" s="35" t="s">
        <v>55</v>
      </c>
      <c r="E77" s="39" t="s">
        <v>51</v>
      </c>
    </row>
    <row r="78" spans="1:5" ht="12.75">
      <c r="A78" s="35" t="s">
        <v>56</v>
      </c>
      <c r="E78" s="40" t="s">
        <v>2133</v>
      </c>
    </row>
    <row r="79" spans="1:5" ht="12.75">
      <c r="A79" t="s">
        <v>57</v>
      </c>
      <c r="E79" s="39" t="s">
        <v>401</v>
      </c>
    </row>
    <row r="80" spans="1:16" ht="25.5">
      <c r="A80" t="s">
        <v>49</v>
      </c>
      <c s="34" t="s">
        <v>76</v>
      </c>
      <c s="34" t="s">
        <v>583</v>
      </c>
      <c s="35" t="s">
        <v>51</v>
      </c>
      <c s="6" t="s">
        <v>584</v>
      </c>
      <c s="36" t="s">
        <v>88</v>
      </c>
      <c s="37">
        <v>1</v>
      </c>
      <c s="36">
        <v>0</v>
      </c>
      <c s="36">
        <f>ROUND(G80*H80,6)</f>
      </c>
      <c r="L80" s="38">
        <v>0</v>
      </c>
      <c s="32">
        <f>ROUND(ROUND(L80,2)*ROUND(G80,3),2)</f>
      </c>
      <c s="36" t="s">
        <v>54</v>
      </c>
      <c>
        <f>(M80*21)/100</f>
      </c>
      <c t="s">
        <v>27</v>
      </c>
    </row>
    <row r="81" spans="1:5" ht="12.75">
      <c r="A81" s="35" t="s">
        <v>55</v>
      </c>
      <c r="E81" s="39" t="s">
        <v>51</v>
      </c>
    </row>
    <row r="82" spans="1:5" ht="12.75">
      <c r="A82" s="35" t="s">
        <v>56</v>
      </c>
      <c r="E82" s="40" t="s">
        <v>51</v>
      </c>
    </row>
    <row r="83" spans="1:5" ht="12.75">
      <c r="A83" t="s">
        <v>57</v>
      </c>
      <c r="E83" s="39" t="s">
        <v>401</v>
      </c>
    </row>
    <row r="84" spans="1:16" ht="12.75">
      <c r="A84" t="s">
        <v>49</v>
      </c>
      <c s="34" t="s">
        <v>81</v>
      </c>
      <c s="34" t="s">
        <v>944</v>
      </c>
      <c s="35" t="s">
        <v>51</v>
      </c>
      <c s="6" t="s">
        <v>945</v>
      </c>
      <c s="36" t="s">
        <v>346</v>
      </c>
      <c s="37">
        <v>8</v>
      </c>
      <c s="36">
        <v>0</v>
      </c>
      <c s="36">
        <f>ROUND(G84*H84,6)</f>
      </c>
      <c r="L84" s="38">
        <v>0</v>
      </c>
      <c s="32">
        <f>ROUND(ROUND(L84,2)*ROUND(G84,3),2)</f>
      </c>
      <c s="36" t="s">
        <v>54</v>
      </c>
      <c>
        <f>(M84*21)/100</f>
      </c>
      <c t="s">
        <v>27</v>
      </c>
    </row>
    <row r="85" spans="1:5" ht="12.75">
      <c r="A85" s="35" t="s">
        <v>55</v>
      </c>
      <c r="E85" s="39" t="s">
        <v>51</v>
      </c>
    </row>
    <row r="86" spans="1:5" ht="12.75">
      <c r="A86" s="35" t="s">
        <v>56</v>
      </c>
      <c r="E86" s="40" t="s">
        <v>2140</v>
      </c>
    </row>
    <row r="87" spans="1:5" ht="12.75">
      <c r="A87" t="s">
        <v>57</v>
      </c>
      <c r="E87" s="39" t="s">
        <v>401</v>
      </c>
    </row>
    <row r="88" spans="1:16" ht="12.75">
      <c r="A88" t="s">
        <v>49</v>
      </c>
      <c s="34" t="s">
        <v>85</v>
      </c>
      <c s="34" t="s">
        <v>948</v>
      </c>
      <c s="35" t="s">
        <v>51</v>
      </c>
      <c s="6" t="s">
        <v>949</v>
      </c>
      <c s="36" t="s">
        <v>346</v>
      </c>
      <c s="37">
        <v>16</v>
      </c>
      <c s="36">
        <v>0</v>
      </c>
      <c s="36">
        <f>ROUND(G88*H88,6)</f>
      </c>
      <c r="L88" s="38">
        <v>0</v>
      </c>
      <c s="32">
        <f>ROUND(ROUND(L88,2)*ROUND(G88,3),2)</f>
      </c>
      <c s="36" t="s">
        <v>54</v>
      </c>
      <c>
        <f>(M88*21)/100</f>
      </c>
      <c t="s">
        <v>27</v>
      </c>
    </row>
    <row r="89" spans="1:5" ht="12.75">
      <c r="A89" s="35" t="s">
        <v>55</v>
      </c>
      <c r="E89" s="39" t="s">
        <v>51</v>
      </c>
    </row>
    <row r="90" spans="1:5" ht="12.75">
      <c r="A90" s="35" t="s">
        <v>56</v>
      </c>
      <c r="E90" s="40" t="s">
        <v>2141</v>
      </c>
    </row>
    <row r="91" spans="1:5" ht="12.75">
      <c r="A91" t="s">
        <v>57</v>
      </c>
      <c r="E91" s="39" t="s">
        <v>401</v>
      </c>
    </row>
    <row r="92" spans="1:16" ht="12.75">
      <c r="A92" t="s">
        <v>49</v>
      </c>
      <c s="34" t="s">
        <v>90</v>
      </c>
      <c s="34" t="s">
        <v>459</v>
      </c>
      <c s="35" t="s">
        <v>51</v>
      </c>
      <c s="6" t="s">
        <v>460</v>
      </c>
      <c s="36" t="s">
        <v>88</v>
      </c>
      <c s="37">
        <v>4</v>
      </c>
      <c s="36">
        <v>0</v>
      </c>
      <c s="36">
        <f>ROUND(G92*H92,6)</f>
      </c>
      <c r="L92" s="38">
        <v>0</v>
      </c>
      <c s="32">
        <f>ROUND(ROUND(L92,2)*ROUND(G92,3),2)</f>
      </c>
      <c s="36" t="s">
        <v>54</v>
      </c>
      <c>
        <f>(M92*21)/100</f>
      </c>
      <c t="s">
        <v>27</v>
      </c>
    </row>
    <row r="93" spans="1:5" ht="12.75">
      <c r="A93" s="35" t="s">
        <v>55</v>
      </c>
      <c r="E93" s="39" t="s">
        <v>51</v>
      </c>
    </row>
    <row r="94" spans="1:5" ht="12.75">
      <c r="A94" s="35" t="s">
        <v>56</v>
      </c>
      <c r="E94" s="40" t="s">
        <v>51</v>
      </c>
    </row>
    <row r="95" spans="1:5" ht="12.75">
      <c r="A95" t="s">
        <v>57</v>
      </c>
      <c r="E95" s="39" t="s">
        <v>401</v>
      </c>
    </row>
    <row r="96" spans="1:16" ht="25.5">
      <c r="A96" t="s">
        <v>49</v>
      </c>
      <c s="34" t="s">
        <v>93</v>
      </c>
      <c s="34" t="s">
        <v>940</v>
      </c>
      <c s="35" t="s">
        <v>51</v>
      </c>
      <c s="6" t="s">
        <v>941</v>
      </c>
      <c s="36" t="s">
        <v>88</v>
      </c>
      <c s="37">
        <v>1</v>
      </c>
      <c s="36">
        <v>0</v>
      </c>
      <c s="36">
        <f>ROUND(G96*H96,6)</f>
      </c>
      <c r="L96" s="38">
        <v>0</v>
      </c>
      <c s="32">
        <f>ROUND(ROUND(L96,2)*ROUND(G96,3),2)</f>
      </c>
      <c s="36" t="s">
        <v>54</v>
      </c>
      <c>
        <f>(M96*21)/100</f>
      </c>
      <c t="s">
        <v>27</v>
      </c>
    </row>
    <row r="97" spans="1:5" ht="12.75">
      <c r="A97" s="35" t="s">
        <v>55</v>
      </c>
      <c r="E97" s="39" t="s">
        <v>51</v>
      </c>
    </row>
    <row r="98" spans="1:5" ht="12.75">
      <c r="A98" s="35" t="s">
        <v>56</v>
      </c>
      <c r="E98" s="40" t="s">
        <v>51</v>
      </c>
    </row>
    <row r="99" spans="1:5" ht="12.75">
      <c r="A99" t="s">
        <v>57</v>
      </c>
      <c r="E99" s="39" t="s">
        <v>401</v>
      </c>
    </row>
    <row r="100" spans="1:16" ht="12.75">
      <c r="A100" t="s">
        <v>49</v>
      </c>
      <c s="34" t="s">
        <v>97</v>
      </c>
      <c s="34" t="s">
        <v>2142</v>
      </c>
      <c s="35" t="s">
        <v>51</v>
      </c>
      <c s="6" t="s">
        <v>2143</v>
      </c>
      <c s="36" t="s">
        <v>128</v>
      </c>
      <c s="37">
        <v>42</v>
      </c>
      <c s="36">
        <v>0</v>
      </c>
      <c s="36">
        <f>ROUND(G100*H100,6)</f>
      </c>
      <c r="L100" s="38">
        <v>0</v>
      </c>
      <c s="32">
        <f>ROUND(ROUND(L100,2)*ROUND(G100,3),2)</f>
      </c>
      <c s="36" t="s">
        <v>54</v>
      </c>
      <c>
        <f>(M100*21)/100</f>
      </c>
      <c t="s">
        <v>27</v>
      </c>
    </row>
    <row r="101" spans="1:5" ht="12.75">
      <c r="A101" s="35" t="s">
        <v>55</v>
      </c>
      <c r="E101" s="39" t="s">
        <v>51</v>
      </c>
    </row>
    <row r="102" spans="1:5" ht="12.75">
      <c r="A102" s="35" t="s">
        <v>56</v>
      </c>
      <c r="E102" s="40" t="s">
        <v>2144</v>
      </c>
    </row>
    <row r="103" spans="1:5" ht="12.75">
      <c r="A103" t="s">
        <v>57</v>
      </c>
      <c r="E103"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COUNTIFS(L8:L346,"=0",A8:A346,"P")+COUNTIFS(L8:L346,"",A8:A346,"P")+SUM(Q8:Q346)</f>
      </c>
    </row>
    <row r="8" spans="1:13" ht="12.75">
      <c r="A8" t="s">
        <v>44</v>
      </c>
      <c r="C8" s="28" t="s">
        <v>45</v>
      </c>
      <c r="E8" s="30" t="s">
        <v>17</v>
      </c>
      <c r="J8" s="29">
        <f>0+J9+J38+J79+J88+J109</f>
      </c>
      <c s="29">
        <f>0+K9+K38+K79+K88+K109</f>
      </c>
      <c s="29">
        <f>0+L9+L38+L79+L88+L109</f>
      </c>
      <c s="29">
        <f>0+M9+M38+M79+M88+M109</f>
      </c>
    </row>
    <row r="9" spans="1:13" ht="12.75">
      <c r="A9" t="s">
        <v>46</v>
      </c>
      <c r="C9" s="31" t="s">
        <v>47</v>
      </c>
      <c r="E9" s="33" t="s">
        <v>48</v>
      </c>
      <c r="J9" s="32">
        <f>0</f>
      </c>
      <c s="32">
        <f>0</f>
      </c>
      <c s="32">
        <f>0+L10+L14+L18+L22+L26+L30+L34</f>
      </c>
      <c s="32">
        <f>0+M10+M14+M18+M22+M26+M30+M34</f>
      </c>
    </row>
    <row r="10" spans="1:16" ht="25.5">
      <c r="A10" t="s">
        <v>49</v>
      </c>
      <c s="34" t="s">
        <v>47</v>
      </c>
      <c s="34" t="s">
        <v>50</v>
      </c>
      <c s="35" t="s">
        <v>51</v>
      </c>
      <c s="6" t="s">
        <v>52</v>
      </c>
      <c s="36" t="s">
        <v>53</v>
      </c>
      <c s="37">
        <v>13</v>
      </c>
      <c s="36">
        <v>0</v>
      </c>
      <c s="36">
        <f>ROUND(G10*H10,6)</f>
      </c>
      <c r="L10" s="38">
        <v>0</v>
      </c>
      <c s="32">
        <f>ROUND(ROUND(L10,2)*ROUND(G10,3),2)</f>
      </c>
      <c s="36" t="s">
        <v>54</v>
      </c>
      <c>
        <f>(M10*21)/100</f>
      </c>
      <c t="s">
        <v>27</v>
      </c>
    </row>
    <row r="11" spans="1:5" ht="12.75">
      <c r="A11" s="35" t="s">
        <v>55</v>
      </c>
      <c r="E11" s="39" t="s">
        <v>51</v>
      </c>
    </row>
    <row r="12" spans="1:5" ht="12.75">
      <c r="A12" s="35" t="s">
        <v>56</v>
      </c>
      <c r="E12" s="40" t="s">
        <v>51</v>
      </c>
    </row>
    <row r="13" spans="1:5" ht="204">
      <c r="A13" t="s">
        <v>57</v>
      </c>
      <c r="E13" s="39" t="s">
        <v>58</v>
      </c>
    </row>
    <row r="14" spans="1:16" ht="25.5">
      <c r="A14" t="s">
        <v>49</v>
      </c>
      <c s="34" t="s">
        <v>27</v>
      </c>
      <c s="34" t="s">
        <v>59</v>
      </c>
      <c s="35" t="s">
        <v>51</v>
      </c>
      <c s="6" t="s">
        <v>60</v>
      </c>
      <c s="36" t="s">
        <v>53</v>
      </c>
      <c s="37">
        <v>3.2</v>
      </c>
      <c s="36">
        <v>0</v>
      </c>
      <c s="36">
        <f>ROUND(G14*H14,6)</f>
      </c>
      <c r="L14" s="38">
        <v>0</v>
      </c>
      <c s="32">
        <f>ROUND(ROUND(L14,2)*ROUND(G14,3),2)</f>
      </c>
      <c s="36" t="s">
        <v>54</v>
      </c>
      <c>
        <f>(M14*21)/100</f>
      </c>
      <c t="s">
        <v>27</v>
      </c>
    </row>
    <row r="15" spans="1:5" ht="12.75">
      <c r="A15" s="35" t="s">
        <v>55</v>
      </c>
      <c r="E15" s="39" t="s">
        <v>51</v>
      </c>
    </row>
    <row r="16" spans="1:5" ht="12.75">
      <c r="A16" s="35" t="s">
        <v>56</v>
      </c>
      <c r="E16" s="40" t="s">
        <v>51</v>
      </c>
    </row>
    <row r="17" spans="1:5" ht="204">
      <c r="A17" t="s">
        <v>57</v>
      </c>
      <c r="E17" s="39" t="s">
        <v>58</v>
      </c>
    </row>
    <row r="18" spans="1:16" ht="25.5">
      <c r="A18" t="s">
        <v>49</v>
      </c>
      <c s="34" t="s">
        <v>26</v>
      </c>
      <c s="34" t="s">
        <v>61</v>
      </c>
      <c s="35" t="s">
        <v>51</v>
      </c>
      <c s="6" t="s">
        <v>62</v>
      </c>
      <c s="36" t="s">
        <v>53</v>
      </c>
      <c s="37">
        <v>5</v>
      </c>
      <c s="36">
        <v>0</v>
      </c>
      <c s="36">
        <f>ROUND(G18*H18,6)</f>
      </c>
      <c r="L18" s="38">
        <v>0</v>
      </c>
      <c s="32">
        <f>ROUND(ROUND(L18,2)*ROUND(G18,3),2)</f>
      </c>
      <c s="36" t="s">
        <v>54</v>
      </c>
      <c>
        <f>(M18*21)/100</f>
      </c>
      <c t="s">
        <v>27</v>
      </c>
    </row>
    <row r="19" spans="1:5" ht="12.75">
      <c r="A19" s="35" t="s">
        <v>55</v>
      </c>
      <c r="E19" s="39" t="s">
        <v>51</v>
      </c>
    </row>
    <row r="20" spans="1:5" ht="12.75">
      <c r="A20" s="35" t="s">
        <v>56</v>
      </c>
      <c r="E20" s="40" t="s">
        <v>51</v>
      </c>
    </row>
    <row r="21" spans="1:5" ht="204">
      <c r="A21" t="s">
        <v>57</v>
      </c>
      <c r="E21" s="39" t="s">
        <v>58</v>
      </c>
    </row>
    <row r="22" spans="1:16" ht="25.5">
      <c r="A22" t="s">
        <v>49</v>
      </c>
      <c s="34" t="s">
        <v>63</v>
      </c>
      <c s="34" t="s">
        <v>64</v>
      </c>
      <c s="35" t="s">
        <v>51</v>
      </c>
      <c s="6" t="s">
        <v>65</v>
      </c>
      <c s="36" t="s">
        <v>53</v>
      </c>
      <c s="37">
        <v>2</v>
      </c>
      <c s="36">
        <v>0</v>
      </c>
      <c s="36">
        <f>ROUND(G22*H22,6)</f>
      </c>
      <c r="L22" s="38">
        <v>0</v>
      </c>
      <c s="32">
        <f>ROUND(ROUND(L22,2)*ROUND(G22,3),2)</f>
      </c>
      <c s="36" t="s">
        <v>54</v>
      </c>
      <c>
        <f>(M22*21)/100</f>
      </c>
      <c t="s">
        <v>27</v>
      </c>
    </row>
    <row r="23" spans="1:5" ht="12.75">
      <c r="A23" s="35" t="s">
        <v>55</v>
      </c>
      <c r="E23" s="39" t="s">
        <v>51</v>
      </c>
    </row>
    <row r="24" spans="1:5" ht="12.75">
      <c r="A24" s="35" t="s">
        <v>56</v>
      </c>
      <c r="E24" s="40" t="s">
        <v>51</v>
      </c>
    </row>
    <row r="25" spans="1:5" ht="204">
      <c r="A25" t="s">
        <v>57</v>
      </c>
      <c r="E25" s="39" t="s">
        <v>58</v>
      </c>
    </row>
    <row r="26" spans="1:16" ht="25.5">
      <c r="A26" t="s">
        <v>49</v>
      </c>
      <c s="34" t="s">
        <v>66</v>
      </c>
      <c s="34" t="s">
        <v>67</v>
      </c>
      <c s="35" t="s">
        <v>51</v>
      </c>
      <c s="6" t="s">
        <v>68</v>
      </c>
      <c s="36" t="s">
        <v>53</v>
      </c>
      <c s="37">
        <v>0.2</v>
      </c>
      <c s="36">
        <v>0</v>
      </c>
      <c s="36">
        <f>ROUND(G26*H26,6)</f>
      </c>
      <c r="L26" s="38">
        <v>0</v>
      </c>
      <c s="32">
        <f>ROUND(ROUND(L26,2)*ROUND(G26,3),2)</f>
      </c>
      <c s="36" t="s">
        <v>54</v>
      </c>
      <c>
        <f>(M26*21)/100</f>
      </c>
      <c t="s">
        <v>27</v>
      </c>
    </row>
    <row r="27" spans="1:5" ht="12.75">
      <c r="A27" s="35" t="s">
        <v>55</v>
      </c>
      <c r="E27" s="39" t="s">
        <v>51</v>
      </c>
    </row>
    <row r="28" spans="1:5" ht="12.75">
      <c r="A28" s="35" t="s">
        <v>56</v>
      </c>
      <c r="E28" s="40" t="s">
        <v>51</v>
      </c>
    </row>
    <row r="29" spans="1:5" ht="204">
      <c r="A29" t="s">
        <v>57</v>
      </c>
      <c r="E29" s="39" t="s">
        <v>58</v>
      </c>
    </row>
    <row r="30" spans="1:16" ht="25.5">
      <c r="A30" t="s">
        <v>49</v>
      </c>
      <c s="34" t="s">
        <v>69</v>
      </c>
      <c s="34" t="s">
        <v>70</v>
      </c>
      <c s="35" t="s">
        <v>51</v>
      </c>
      <c s="6" t="s">
        <v>71</v>
      </c>
      <c s="36" t="s">
        <v>53</v>
      </c>
      <c s="37">
        <v>6</v>
      </c>
      <c s="36">
        <v>0</v>
      </c>
      <c s="36">
        <f>ROUND(G30*H30,6)</f>
      </c>
      <c r="L30" s="38">
        <v>0</v>
      </c>
      <c s="32">
        <f>ROUND(ROUND(L30,2)*ROUND(G30,3),2)</f>
      </c>
      <c s="36" t="s">
        <v>54</v>
      </c>
      <c>
        <f>(M30*21)/100</f>
      </c>
      <c t="s">
        <v>27</v>
      </c>
    </row>
    <row r="31" spans="1:5" ht="12.75">
      <c r="A31" s="35" t="s">
        <v>55</v>
      </c>
      <c r="E31" s="39" t="s">
        <v>51</v>
      </c>
    </row>
    <row r="32" spans="1:5" ht="12.75">
      <c r="A32" s="35" t="s">
        <v>56</v>
      </c>
      <c r="E32" s="40" t="s">
        <v>51</v>
      </c>
    </row>
    <row r="33" spans="1:5" ht="204">
      <c r="A33" t="s">
        <v>57</v>
      </c>
      <c r="E33" s="39" t="s">
        <v>58</v>
      </c>
    </row>
    <row r="34" spans="1:16" ht="25.5">
      <c r="A34" t="s">
        <v>49</v>
      </c>
      <c s="34" t="s">
        <v>72</v>
      </c>
      <c s="34" t="s">
        <v>73</v>
      </c>
      <c s="35" t="s">
        <v>51</v>
      </c>
      <c s="6" t="s">
        <v>74</v>
      </c>
      <c s="36" t="s">
        <v>53</v>
      </c>
      <c s="37">
        <v>0.2</v>
      </c>
      <c s="36">
        <v>0</v>
      </c>
      <c s="36">
        <f>ROUND(G34*H34,6)</f>
      </c>
      <c r="L34" s="38">
        <v>0</v>
      </c>
      <c s="32">
        <f>ROUND(ROUND(L34,2)*ROUND(G34,3),2)</f>
      </c>
      <c s="36" t="s">
        <v>54</v>
      </c>
      <c>
        <f>(M34*21)/100</f>
      </c>
      <c t="s">
        <v>27</v>
      </c>
    </row>
    <row r="35" spans="1:5" ht="12.75">
      <c r="A35" s="35" t="s">
        <v>55</v>
      </c>
      <c r="E35" s="39" t="s">
        <v>51</v>
      </c>
    </row>
    <row r="36" spans="1:5" ht="12.75">
      <c r="A36" s="35" t="s">
        <v>56</v>
      </c>
      <c r="E36" s="40" t="s">
        <v>51</v>
      </c>
    </row>
    <row r="37" spans="1:5" ht="204">
      <c r="A37" t="s">
        <v>57</v>
      </c>
      <c r="E37" s="39" t="s">
        <v>58</v>
      </c>
    </row>
    <row r="38" spans="1:13" ht="12.75">
      <c r="A38" t="s">
        <v>46</v>
      </c>
      <c r="C38" s="31" t="s">
        <v>27</v>
      </c>
      <c r="E38" s="33" t="s">
        <v>75</v>
      </c>
      <c r="J38" s="32">
        <f>0</f>
      </c>
      <c s="32">
        <f>0</f>
      </c>
      <c s="32">
        <f>0+L39+L43+L47+L51+L55+L59+L63+L67+L71+L75</f>
      </c>
      <c s="32">
        <f>0+M39+M43+M47+M51+M55+M59+M63+M67+M71+M75</f>
      </c>
    </row>
    <row r="39" spans="1:16" ht="12.75">
      <c r="A39" t="s">
        <v>49</v>
      </c>
      <c s="34" t="s">
        <v>76</v>
      </c>
      <c s="34" t="s">
        <v>77</v>
      </c>
      <c s="35" t="s">
        <v>51</v>
      </c>
      <c s="6" t="s">
        <v>78</v>
      </c>
      <c s="36" t="s">
        <v>79</v>
      </c>
      <c s="37">
        <v>1024</v>
      </c>
      <c s="36">
        <v>0</v>
      </c>
      <c s="36">
        <f>ROUND(G39*H39,6)</f>
      </c>
      <c r="L39" s="38">
        <v>0</v>
      </c>
      <c s="32">
        <f>ROUND(ROUND(L39,2)*ROUND(G39,3),2)</f>
      </c>
      <c s="36" t="s">
        <v>54</v>
      </c>
      <c>
        <f>(M39*21)/100</f>
      </c>
      <c t="s">
        <v>27</v>
      </c>
    </row>
    <row r="40" spans="1:5" ht="12.75">
      <c r="A40" s="35" t="s">
        <v>55</v>
      </c>
      <c r="E40" s="39" t="s">
        <v>51</v>
      </c>
    </row>
    <row r="41" spans="1:5" ht="12.75">
      <c r="A41" s="35" t="s">
        <v>56</v>
      </c>
      <c r="E41" s="40" t="s">
        <v>51</v>
      </c>
    </row>
    <row r="42" spans="1:5" ht="63.75">
      <c r="A42" t="s">
        <v>57</v>
      </c>
      <c r="E42" s="39" t="s">
        <v>80</v>
      </c>
    </row>
    <row r="43" spans="1:16" ht="12.75">
      <c r="A43" t="s">
        <v>49</v>
      </c>
      <c s="34" t="s">
        <v>81</v>
      </c>
      <c s="34" t="s">
        <v>82</v>
      </c>
      <c s="35" t="s">
        <v>51</v>
      </c>
      <c s="6" t="s">
        <v>83</v>
      </c>
      <c s="36" t="s">
        <v>79</v>
      </c>
      <c s="37">
        <v>1024</v>
      </c>
      <c s="36">
        <v>0</v>
      </c>
      <c s="36">
        <f>ROUND(G43*H43,6)</f>
      </c>
      <c r="L43" s="38">
        <v>0</v>
      </c>
      <c s="32">
        <f>ROUND(ROUND(L43,2)*ROUND(G43,3),2)</f>
      </c>
      <c s="36" t="s">
        <v>54</v>
      </c>
      <c>
        <f>(M43*21)/100</f>
      </c>
      <c t="s">
        <v>27</v>
      </c>
    </row>
    <row r="44" spans="1:5" ht="12.75">
      <c r="A44" s="35" t="s">
        <v>55</v>
      </c>
      <c r="E44" s="39" t="s">
        <v>51</v>
      </c>
    </row>
    <row r="45" spans="1:5" ht="12.75">
      <c r="A45" s="35" t="s">
        <v>56</v>
      </c>
      <c r="E45" s="40" t="s">
        <v>51</v>
      </c>
    </row>
    <row r="46" spans="1:5" ht="63.75">
      <c r="A46" t="s">
        <v>57</v>
      </c>
      <c r="E46" s="39" t="s">
        <v>84</v>
      </c>
    </row>
    <row r="47" spans="1:16" ht="12.75">
      <c r="A47" t="s">
        <v>49</v>
      </c>
      <c s="34" t="s">
        <v>85</v>
      </c>
      <c s="34" t="s">
        <v>86</v>
      </c>
      <c s="35" t="s">
        <v>51</v>
      </c>
      <c s="6" t="s">
        <v>87</v>
      </c>
      <c s="36" t="s">
        <v>88</v>
      </c>
      <c s="37">
        <v>5</v>
      </c>
      <c s="36">
        <v>0</v>
      </c>
      <c s="36">
        <f>ROUND(G47*H47,6)</f>
      </c>
      <c r="L47" s="38">
        <v>0</v>
      </c>
      <c s="32">
        <f>ROUND(ROUND(L47,2)*ROUND(G47,3),2)</f>
      </c>
      <c s="36" t="s">
        <v>54</v>
      </c>
      <c>
        <f>(M47*21)/100</f>
      </c>
      <c t="s">
        <v>27</v>
      </c>
    </row>
    <row r="48" spans="1:5" ht="12.75">
      <c r="A48" s="35" t="s">
        <v>55</v>
      </c>
      <c r="E48" s="39" t="s">
        <v>51</v>
      </c>
    </row>
    <row r="49" spans="1:5" ht="12.75">
      <c r="A49" s="35" t="s">
        <v>56</v>
      </c>
      <c r="E49" s="40" t="s">
        <v>51</v>
      </c>
    </row>
    <row r="50" spans="1:5" ht="267.75">
      <c r="A50" t="s">
        <v>57</v>
      </c>
      <c r="E50" s="39" t="s">
        <v>89</v>
      </c>
    </row>
    <row r="51" spans="1:16" ht="25.5">
      <c r="A51" t="s">
        <v>49</v>
      </c>
      <c s="34" t="s">
        <v>90</v>
      </c>
      <c s="34" t="s">
        <v>91</v>
      </c>
      <c s="35" t="s">
        <v>51</v>
      </c>
      <c s="6" t="s">
        <v>92</v>
      </c>
      <c s="36" t="s">
        <v>88</v>
      </c>
      <c s="37">
        <v>5</v>
      </c>
      <c s="36">
        <v>0</v>
      </c>
      <c s="36">
        <f>ROUND(G51*H51,6)</f>
      </c>
      <c r="L51" s="38">
        <v>0</v>
      </c>
      <c s="32">
        <f>ROUND(ROUND(L51,2)*ROUND(G51,3),2)</f>
      </c>
      <c s="36" t="s">
        <v>54</v>
      </c>
      <c>
        <f>(M51*21)/100</f>
      </c>
      <c t="s">
        <v>27</v>
      </c>
    </row>
    <row r="52" spans="1:5" ht="12.75">
      <c r="A52" s="35" t="s">
        <v>55</v>
      </c>
      <c r="E52" s="39" t="s">
        <v>51</v>
      </c>
    </row>
    <row r="53" spans="1:5" ht="12.75">
      <c r="A53" s="35" t="s">
        <v>56</v>
      </c>
      <c r="E53" s="40" t="s">
        <v>51</v>
      </c>
    </row>
    <row r="54" spans="1:5" ht="267.75">
      <c r="A54" t="s">
        <v>57</v>
      </c>
      <c r="E54" s="39" t="s">
        <v>89</v>
      </c>
    </row>
    <row r="55" spans="1:16" ht="12.75">
      <c r="A55" t="s">
        <v>49</v>
      </c>
      <c s="34" t="s">
        <v>93</v>
      </c>
      <c s="34" t="s">
        <v>94</v>
      </c>
      <c s="35" t="s">
        <v>51</v>
      </c>
      <c s="6" t="s">
        <v>95</v>
      </c>
      <c s="36" t="s">
        <v>88</v>
      </c>
      <c s="37">
        <v>5</v>
      </c>
      <c s="36">
        <v>0</v>
      </c>
      <c s="36">
        <f>ROUND(G55*H55,6)</f>
      </c>
      <c r="L55" s="38">
        <v>0</v>
      </c>
      <c s="32">
        <f>ROUND(ROUND(L55,2)*ROUND(G55,3),2)</f>
      </c>
      <c s="36" t="s">
        <v>54</v>
      </c>
      <c>
        <f>(M55*21)/100</f>
      </c>
      <c t="s">
        <v>27</v>
      </c>
    </row>
    <row r="56" spans="1:5" ht="12.75">
      <c r="A56" s="35" t="s">
        <v>55</v>
      </c>
      <c r="E56" s="39" t="s">
        <v>51</v>
      </c>
    </row>
    <row r="57" spans="1:5" ht="12.75">
      <c r="A57" s="35" t="s">
        <v>56</v>
      </c>
      <c r="E57" s="40" t="s">
        <v>51</v>
      </c>
    </row>
    <row r="58" spans="1:5" ht="114.75">
      <c r="A58" t="s">
        <v>57</v>
      </c>
      <c r="E58" s="39" t="s">
        <v>96</v>
      </c>
    </row>
    <row r="59" spans="1:16" ht="12.75">
      <c r="A59" t="s">
        <v>49</v>
      </c>
      <c s="34" t="s">
        <v>97</v>
      </c>
      <c s="34" t="s">
        <v>98</v>
      </c>
      <c s="35" t="s">
        <v>51</v>
      </c>
      <c s="6" t="s">
        <v>99</v>
      </c>
      <c s="36" t="s">
        <v>88</v>
      </c>
      <c s="37">
        <v>5</v>
      </c>
      <c s="36">
        <v>0</v>
      </c>
      <c s="36">
        <f>ROUND(G59*H59,6)</f>
      </c>
      <c r="L59" s="38">
        <v>0</v>
      </c>
      <c s="32">
        <f>ROUND(ROUND(L59,2)*ROUND(G59,3),2)</f>
      </c>
      <c s="36" t="s">
        <v>54</v>
      </c>
      <c>
        <f>(M59*21)/100</f>
      </c>
      <c t="s">
        <v>27</v>
      </c>
    </row>
    <row r="60" spans="1:5" ht="12.75">
      <c r="A60" s="35" t="s">
        <v>55</v>
      </c>
      <c r="E60" s="39" t="s">
        <v>51</v>
      </c>
    </row>
    <row r="61" spans="1:5" ht="12.75">
      <c r="A61" s="35" t="s">
        <v>56</v>
      </c>
      <c r="E61" s="40" t="s">
        <v>51</v>
      </c>
    </row>
    <row r="62" spans="1:5" ht="102">
      <c r="A62" t="s">
        <v>57</v>
      </c>
      <c r="E62" s="39" t="s">
        <v>100</v>
      </c>
    </row>
    <row r="63" spans="1:16" ht="25.5">
      <c r="A63" t="s">
        <v>49</v>
      </c>
      <c s="34" t="s">
        <v>101</v>
      </c>
      <c s="34" t="s">
        <v>102</v>
      </c>
      <c s="35" t="s">
        <v>51</v>
      </c>
      <c s="6" t="s">
        <v>103</v>
      </c>
      <c s="36" t="s">
        <v>104</v>
      </c>
      <c s="37">
        <v>5</v>
      </c>
      <c s="36">
        <v>0</v>
      </c>
      <c s="36">
        <f>ROUND(G63*H63,6)</f>
      </c>
      <c r="L63" s="38">
        <v>0</v>
      </c>
      <c s="32">
        <f>ROUND(ROUND(L63,2)*ROUND(G63,3),2)</f>
      </c>
      <c s="36" t="s">
        <v>54</v>
      </c>
      <c>
        <f>(M63*21)/100</f>
      </c>
      <c t="s">
        <v>27</v>
      </c>
    </row>
    <row r="64" spans="1:5" ht="12.75">
      <c r="A64" s="35" t="s">
        <v>55</v>
      </c>
      <c r="E64" s="39" t="s">
        <v>51</v>
      </c>
    </row>
    <row r="65" spans="1:5" ht="12.75">
      <c r="A65" s="35" t="s">
        <v>56</v>
      </c>
      <c r="E65" s="40" t="s">
        <v>51</v>
      </c>
    </row>
    <row r="66" spans="1:5" ht="63.75">
      <c r="A66" t="s">
        <v>57</v>
      </c>
      <c r="E66" s="39" t="s">
        <v>105</v>
      </c>
    </row>
    <row r="67" spans="1:16" ht="12.75">
      <c r="A67" t="s">
        <v>49</v>
      </c>
      <c s="34" t="s">
        <v>106</v>
      </c>
      <c s="34" t="s">
        <v>107</v>
      </c>
      <c s="35" t="s">
        <v>51</v>
      </c>
      <c s="6" t="s">
        <v>108</v>
      </c>
      <c s="36" t="s">
        <v>104</v>
      </c>
      <c s="37">
        <v>5</v>
      </c>
      <c s="36">
        <v>0</v>
      </c>
      <c s="36">
        <f>ROUND(G67*H67,6)</f>
      </c>
      <c r="L67" s="38">
        <v>0</v>
      </c>
      <c s="32">
        <f>ROUND(ROUND(L67,2)*ROUND(G67,3),2)</f>
      </c>
      <c s="36" t="s">
        <v>54</v>
      </c>
      <c>
        <f>(M67*21)/100</f>
      </c>
      <c t="s">
        <v>27</v>
      </c>
    </row>
    <row r="68" spans="1:5" ht="12.75">
      <c r="A68" s="35" t="s">
        <v>55</v>
      </c>
      <c r="E68" s="39" t="s">
        <v>51</v>
      </c>
    </row>
    <row r="69" spans="1:5" ht="12.75">
      <c r="A69" s="35" t="s">
        <v>56</v>
      </c>
      <c r="E69" s="40" t="s">
        <v>51</v>
      </c>
    </row>
    <row r="70" spans="1:5" ht="63.75">
      <c r="A70" t="s">
        <v>57</v>
      </c>
      <c r="E70" s="39" t="s">
        <v>105</v>
      </c>
    </row>
    <row r="71" spans="1:16" ht="12.75">
      <c r="A71" t="s">
        <v>49</v>
      </c>
      <c s="34" t="s">
        <v>109</v>
      </c>
      <c s="34" t="s">
        <v>110</v>
      </c>
      <c s="35" t="s">
        <v>51</v>
      </c>
      <c s="6" t="s">
        <v>111</v>
      </c>
      <c s="36" t="s">
        <v>104</v>
      </c>
      <c s="37">
        <v>4</v>
      </c>
      <c s="36">
        <v>0</v>
      </c>
      <c s="36">
        <f>ROUND(G71*H71,6)</f>
      </c>
      <c r="L71" s="38">
        <v>0</v>
      </c>
      <c s="32">
        <f>ROUND(ROUND(L71,2)*ROUND(G71,3),2)</f>
      </c>
      <c s="36" t="s">
        <v>54</v>
      </c>
      <c>
        <f>(M71*21)/100</f>
      </c>
      <c t="s">
        <v>27</v>
      </c>
    </row>
    <row r="72" spans="1:5" ht="12.75">
      <c r="A72" s="35" t="s">
        <v>55</v>
      </c>
      <c r="E72" s="39" t="s">
        <v>51</v>
      </c>
    </row>
    <row r="73" spans="1:5" ht="12.75">
      <c r="A73" s="35" t="s">
        <v>56</v>
      </c>
      <c r="E73" s="40" t="s">
        <v>51</v>
      </c>
    </row>
    <row r="74" spans="1:5" ht="63.75">
      <c r="A74" t="s">
        <v>57</v>
      </c>
      <c r="E74" s="39" t="s">
        <v>105</v>
      </c>
    </row>
    <row r="75" spans="1:16" ht="12.75">
      <c r="A75" t="s">
        <v>49</v>
      </c>
      <c s="34" t="s">
        <v>112</v>
      </c>
      <c s="34" t="s">
        <v>113</v>
      </c>
      <c s="35" t="s">
        <v>51</v>
      </c>
      <c s="6" t="s">
        <v>114</v>
      </c>
      <c s="36" t="s">
        <v>104</v>
      </c>
      <c s="37">
        <v>4</v>
      </c>
      <c s="36">
        <v>0</v>
      </c>
      <c s="36">
        <f>ROUND(G75*H75,6)</f>
      </c>
      <c r="L75" s="38">
        <v>0</v>
      </c>
      <c s="32">
        <f>ROUND(ROUND(L75,2)*ROUND(G75,3),2)</f>
      </c>
      <c s="36" t="s">
        <v>54</v>
      </c>
      <c>
        <f>(M75*21)/100</f>
      </c>
      <c t="s">
        <v>27</v>
      </c>
    </row>
    <row r="76" spans="1:5" ht="12.75">
      <c r="A76" s="35" t="s">
        <v>55</v>
      </c>
      <c r="E76" s="39" t="s">
        <v>51</v>
      </c>
    </row>
    <row r="77" spans="1:5" ht="12.75">
      <c r="A77" s="35" t="s">
        <v>56</v>
      </c>
      <c r="E77" s="40" t="s">
        <v>51</v>
      </c>
    </row>
    <row r="78" spans="1:5" ht="63.75">
      <c r="A78" t="s">
        <v>57</v>
      </c>
      <c r="E78" s="39" t="s">
        <v>105</v>
      </c>
    </row>
    <row r="79" spans="1:13" ht="12.75">
      <c r="A79" t="s">
        <v>46</v>
      </c>
      <c r="C79" s="31" t="s">
        <v>26</v>
      </c>
      <c r="E79" s="33" t="s">
        <v>115</v>
      </c>
      <c r="J79" s="32">
        <f>0</f>
      </c>
      <c s="32">
        <f>0</f>
      </c>
      <c s="32">
        <f>0+L80+L84</f>
      </c>
      <c s="32">
        <f>0+M80+M84</f>
      </c>
    </row>
    <row r="80" spans="1:16" ht="12.75">
      <c r="A80" t="s">
        <v>49</v>
      </c>
      <c s="34" t="s">
        <v>116</v>
      </c>
      <c s="34" t="s">
        <v>117</v>
      </c>
      <c s="35" t="s">
        <v>51</v>
      </c>
      <c s="6" t="s">
        <v>118</v>
      </c>
      <c s="36" t="s">
        <v>104</v>
      </c>
      <c s="37">
        <v>120</v>
      </c>
      <c s="36">
        <v>0</v>
      </c>
      <c s="36">
        <f>ROUND(G80*H80,6)</f>
      </c>
      <c r="L80" s="38">
        <v>0</v>
      </c>
      <c s="32">
        <f>ROUND(ROUND(L80,2)*ROUND(G80,3),2)</f>
      </c>
      <c s="36" t="s">
        <v>54</v>
      </c>
      <c>
        <f>(M80*21)/100</f>
      </c>
      <c t="s">
        <v>27</v>
      </c>
    </row>
    <row r="81" spans="1:5" ht="12.75">
      <c r="A81" s="35" t="s">
        <v>55</v>
      </c>
      <c r="E81" s="39" t="s">
        <v>51</v>
      </c>
    </row>
    <row r="82" spans="1:5" ht="12.75">
      <c r="A82" s="35" t="s">
        <v>56</v>
      </c>
      <c r="E82" s="40" t="s">
        <v>51</v>
      </c>
    </row>
    <row r="83" spans="1:5" ht="409.5">
      <c r="A83" t="s">
        <v>57</v>
      </c>
      <c r="E83" s="39" t="s">
        <v>119</v>
      </c>
    </row>
    <row r="84" spans="1:16" ht="12.75">
      <c r="A84" t="s">
        <v>49</v>
      </c>
      <c s="34" t="s">
        <v>120</v>
      </c>
      <c s="34" t="s">
        <v>121</v>
      </c>
      <c s="35" t="s">
        <v>51</v>
      </c>
      <c s="6" t="s">
        <v>122</v>
      </c>
      <c s="36" t="s">
        <v>104</v>
      </c>
      <c s="37">
        <v>60</v>
      </c>
      <c s="36">
        <v>0</v>
      </c>
      <c s="36">
        <f>ROUND(G84*H84,6)</f>
      </c>
      <c r="L84" s="38">
        <v>0</v>
      </c>
      <c s="32">
        <f>ROUND(ROUND(L84,2)*ROUND(G84,3),2)</f>
      </c>
      <c s="36" t="s">
        <v>54</v>
      </c>
      <c>
        <f>(M84*21)/100</f>
      </c>
      <c t="s">
        <v>27</v>
      </c>
    </row>
    <row r="85" spans="1:5" ht="12.75">
      <c r="A85" s="35" t="s">
        <v>55</v>
      </c>
      <c r="E85" s="39" t="s">
        <v>51</v>
      </c>
    </row>
    <row r="86" spans="1:5" ht="12.75">
      <c r="A86" s="35" t="s">
        <v>56</v>
      </c>
      <c r="E86" s="40" t="s">
        <v>51</v>
      </c>
    </row>
    <row r="87" spans="1:5" ht="409.5">
      <c r="A87" t="s">
        <v>57</v>
      </c>
      <c r="E87" s="39" t="s">
        <v>123</v>
      </c>
    </row>
    <row r="88" spans="1:13" ht="12.75">
      <c r="A88" t="s">
        <v>46</v>
      </c>
      <c r="C88" s="31" t="s">
        <v>63</v>
      </c>
      <c r="E88" s="33" t="s">
        <v>124</v>
      </c>
      <c r="J88" s="32">
        <f>0</f>
      </c>
      <c s="32">
        <f>0</f>
      </c>
      <c s="32">
        <f>0+L89+L93+L97+L101+L105</f>
      </c>
      <c s="32">
        <f>0+M89+M93+M97+M101+M105</f>
      </c>
    </row>
    <row r="89" spans="1:16" ht="12.75">
      <c r="A89" t="s">
        <v>49</v>
      </c>
      <c s="34" t="s">
        <v>125</v>
      </c>
      <c s="34" t="s">
        <v>126</v>
      </c>
      <c s="35" t="s">
        <v>51</v>
      </c>
      <c s="6" t="s">
        <v>127</v>
      </c>
      <c s="36" t="s">
        <v>128</v>
      </c>
      <c s="37">
        <v>140</v>
      </c>
      <c s="36">
        <v>0</v>
      </c>
      <c s="36">
        <f>ROUND(G89*H89,6)</f>
      </c>
      <c r="L89" s="38">
        <v>0</v>
      </c>
      <c s="32">
        <f>ROUND(ROUND(L89,2)*ROUND(G89,3),2)</f>
      </c>
      <c s="36" t="s">
        <v>54</v>
      </c>
      <c>
        <f>(M89*21)/100</f>
      </c>
      <c t="s">
        <v>27</v>
      </c>
    </row>
    <row r="90" spans="1:5" ht="12.75">
      <c r="A90" s="35" t="s">
        <v>55</v>
      </c>
      <c r="E90" s="39" t="s">
        <v>51</v>
      </c>
    </row>
    <row r="91" spans="1:5" ht="12.75">
      <c r="A91" s="35" t="s">
        <v>56</v>
      </c>
      <c r="E91" s="40" t="s">
        <v>51</v>
      </c>
    </row>
    <row r="92" spans="1:5" ht="191.25">
      <c r="A92" t="s">
        <v>57</v>
      </c>
      <c r="E92" s="39" t="s">
        <v>129</v>
      </c>
    </row>
    <row r="93" spans="1:16" ht="12.75">
      <c r="A93" t="s">
        <v>49</v>
      </c>
      <c s="34" t="s">
        <v>130</v>
      </c>
      <c s="34" t="s">
        <v>131</v>
      </c>
      <c s="35" t="s">
        <v>51</v>
      </c>
      <c s="6" t="s">
        <v>132</v>
      </c>
      <c s="36" t="s">
        <v>128</v>
      </c>
      <c s="37">
        <v>1024</v>
      </c>
      <c s="36">
        <v>0</v>
      </c>
      <c s="36">
        <f>ROUND(G93*H93,6)</f>
      </c>
      <c r="L93" s="38">
        <v>0</v>
      </c>
      <c s="32">
        <f>ROUND(ROUND(L93,2)*ROUND(G93,3),2)</f>
      </c>
      <c s="36" t="s">
        <v>54</v>
      </c>
      <c>
        <f>(M93*21)/100</f>
      </c>
      <c t="s">
        <v>27</v>
      </c>
    </row>
    <row r="94" spans="1:5" ht="12.75">
      <c r="A94" s="35" t="s">
        <v>55</v>
      </c>
      <c r="E94" s="39" t="s">
        <v>51</v>
      </c>
    </row>
    <row r="95" spans="1:5" ht="12.75">
      <c r="A95" s="35" t="s">
        <v>56</v>
      </c>
      <c r="E95" s="40" t="s">
        <v>51</v>
      </c>
    </row>
    <row r="96" spans="1:5" ht="242.25">
      <c r="A96" t="s">
        <v>57</v>
      </c>
      <c r="E96" s="39" t="s">
        <v>133</v>
      </c>
    </row>
    <row r="97" spans="1:16" ht="25.5">
      <c r="A97" t="s">
        <v>49</v>
      </c>
      <c s="34" t="s">
        <v>134</v>
      </c>
      <c s="34" t="s">
        <v>135</v>
      </c>
      <c s="35" t="s">
        <v>51</v>
      </c>
      <c s="6" t="s">
        <v>136</v>
      </c>
      <c s="36" t="s">
        <v>88</v>
      </c>
      <c s="37">
        <v>1</v>
      </c>
      <c s="36">
        <v>0</v>
      </c>
      <c s="36">
        <f>ROUND(G97*H97,6)</f>
      </c>
      <c r="L97" s="38">
        <v>0</v>
      </c>
      <c s="32">
        <f>ROUND(ROUND(L97,2)*ROUND(G97,3),2)</f>
      </c>
      <c s="36" t="s">
        <v>54</v>
      </c>
      <c>
        <f>(M97*21)/100</f>
      </c>
      <c t="s">
        <v>27</v>
      </c>
    </row>
    <row r="98" spans="1:5" ht="12.75">
      <c r="A98" s="35" t="s">
        <v>55</v>
      </c>
      <c r="E98" s="39" t="s">
        <v>51</v>
      </c>
    </row>
    <row r="99" spans="1:5" ht="12.75">
      <c r="A99" s="35" t="s">
        <v>56</v>
      </c>
      <c r="E99" s="40" t="s">
        <v>51</v>
      </c>
    </row>
    <row r="100" spans="1:5" ht="229.5">
      <c r="A100" t="s">
        <v>57</v>
      </c>
      <c r="E100" s="39" t="s">
        <v>137</v>
      </c>
    </row>
    <row r="101" spans="1:16" ht="25.5">
      <c r="A101" t="s">
        <v>49</v>
      </c>
      <c s="34" t="s">
        <v>138</v>
      </c>
      <c s="34" t="s">
        <v>139</v>
      </c>
      <c s="35" t="s">
        <v>51</v>
      </c>
      <c s="6" t="s">
        <v>140</v>
      </c>
      <c s="36" t="s">
        <v>128</v>
      </c>
      <c s="37">
        <v>20</v>
      </c>
      <c s="36">
        <v>0</v>
      </c>
      <c s="36">
        <f>ROUND(G101*H101,6)</f>
      </c>
      <c r="L101" s="38">
        <v>0</v>
      </c>
      <c s="32">
        <f>ROUND(ROUND(L101,2)*ROUND(G101,3),2)</f>
      </c>
      <c s="36" t="s">
        <v>54</v>
      </c>
      <c>
        <f>(M101*21)/100</f>
      </c>
      <c t="s">
        <v>27</v>
      </c>
    </row>
    <row r="102" spans="1:5" ht="12.75">
      <c r="A102" s="35" t="s">
        <v>55</v>
      </c>
      <c r="E102" s="39" t="s">
        <v>51</v>
      </c>
    </row>
    <row r="103" spans="1:5" ht="12.75">
      <c r="A103" s="35" t="s">
        <v>56</v>
      </c>
      <c r="E103" s="40" t="s">
        <v>51</v>
      </c>
    </row>
    <row r="104" spans="1:5" ht="229.5">
      <c r="A104" t="s">
        <v>57</v>
      </c>
      <c r="E104" s="39" t="s">
        <v>137</v>
      </c>
    </row>
    <row r="105" spans="1:16" ht="25.5">
      <c r="A105" t="s">
        <v>49</v>
      </c>
      <c s="34" t="s">
        <v>141</v>
      </c>
      <c s="34" t="s">
        <v>142</v>
      </c>
      <c s="35" t="s">
        <v>51</v>
      </c>
      <c s="6" t="s">
        <v>143</v>
      </c>
      <c s="36" t="s">
        <v>88</v>
      </c>
      <c s="37">
        <v>22</v>
      </c>
      <c s="36">
        <v>0</v>
      </c>
      <c s="36">
        <f>ROUND(G105*H105,6)</f>
      </c>
      <c r="L105" s="38">
        <v>0</v>
      </c>
      <c s="32">
        <f>ROUND(ROUND(L105,2)*ROUND(G105,3),2)</f>
      </c>
      <c s="36" t="s">
        <v>54</v>
      </c>
      <c>
        <f>(M105*21)/100</f>
      </c>
      <c t="s">
        <v>27</v>
      </c>
    </row>
    <row r="106" spans="1:5" ht="12.75">
      <c r="A106" s="35" t="s">
        <v>55</v>
      </c>
      <c r="E106" s="39" t="s">
        <v>51</v>
      </c>
    </row>
    <row r="107" spans="1:5" ht="12.75">
      <c r="A107" s="35" t="s">
        <v>56</v>
      </c>
      <c r="E107" s="40" t="s">
        <v>51</v>
      </c>
    </row>
    <row r="108" spans="1:5" ht="38.25">
      <c r="A108" t="s">
        <v>57</v>
      </c>
      <c r="E108" s="39" t="s">
        <v>144</v>
      </c>
    </row>
    <row r="109" spans="1:13" ht="12.75">
      <c r="A109" t="s">
        <v>46</v>
      </c>
      <c r="C109" s="31" t="s">
        <v>66</v>
      </c>
      <c r="E109" s="33" t="s">
        <v>145</v>
      </c>
      <c r="J109" s="32">
        <f>0</f>
      </c>
      <c s="32">
        <f>0</f>
      </c>
      <c s="32">
        <f>0+L110+L114+L118+L122+L126+L130+L134+L138+L142+L146+L150+L154+L158+L162+L166+L170+L174+L178+L182+L186+L190+L194+L198+L202+L206+L210+L214+L218+L222+L226+L230+L234+L238+L242+L246+L250+L254+L258+L262+L266+L270+L274+L278+L282+L286+L290+L294+L298+L302+L306+L310+L314+L318+L322+L326+L330+L334+L338+L342+L346</f>
      </c>
      <c s="32">
        <f>0+M110+M114+M118+M122+M126+M130+M134+M138+M142+M146+M150+M154+M158+M162+M166+M170+M174+M178+M182+M186+M190+M194+M198+M202+M206+M210+M214+M218+M222+M226+M230+M234+M238+M242+M246+M250+M254+M258+M262+M266+M270+M274+M278+M282+M286+M290+M294+M298+M302+M306+M310+M314+M318+M322+M326+M330+M334+M338+M342+M346</f>
      </c>
    </row>
    <row r="110" spans="1:16" ht="12.75">
      <c r="A110" t="s">
        <v>49</v>
      </c>
      <c s="34" t="s">
        <v>146</v>
      </c>
      <c s="34" t="s">
        <v>147</v>
      </c>
      <c s="35" t="s">
        <v>51</v>
      </c>
      <c s="6" t="s">
        <v>148</v>
      </c>
      <c s="36" t="s">
        <v>149</v>
      </c>
      <c s="37">
        <v>8</v>
      </c>
      <c s="36">
        <v>0</v>
      </c>
      <c s="36">
        <f>ROUND(G110*H110,6)</f>
      </c>
      <c r="L110" s="38">
        <v>0</v>
      </c>
      <c s="32">
        <f>ROUND(ROUND(L110,2)*ROUND(G110,3),2)</f>
      </c>
      <c s="36" t="s">
        <v>54</v>
      </c>
      <c>
        <f>(M110*21)/100</f>
      </c>
      <c t="s">
        <v>27</v>
      </c>
    </row>
    <row r="111" spans="1:5" ht="12.75">
      <c r="A111" s="35" t="s">
        <v>55</v>
      </c>
      <c r="E111" s="39" t="s">
        <v>51</v>
      </c>
    </row>
    <row r="112" spans="1:5" ht="12.75">
      <c r="A112" s="35" t="s">
        <v>56</v>
      </c>
      <c r="E112" s="40" t="s">
        <v>51</v>
      </c>
    </row>
    <row r="113" spans="1:5" ht="140.25">
      <c r="A113" t="s">
        <v>57</v>
      </c>
      <c r="E113" s="39" t="s">
        <v>150</v>
      </c>
    </row>
    <row r="114" spans="1:16" ht="12.75">
      <c r="A114" t="s">
        <v>49</v>
      </c>
      <c s="34" t="s">
        <v>151</v>
      </c>
      <c s="34" t="s">
        <v>152</v>
      </c>
      <c s="35" t="s">
        <v>51</v>
      </c>
      <c s="6" t="s">
        <v>153</v>
      </c>
      <c s="36" t="s">
        <v>149</v>
      </c>
      <c s="37">
        <v>2</v>
      </c>
      <c s="36">
        <v>0</v>
      </c>
      <c s="36">
        <f>ROUND(G114*H114,6)</f>
      </c>
      <c r="L114" s="38">
        <v>0</v>
      </c>
      <c s="32">
        <f>ROUND(ROUND(L114,2)*ROUND(G114,3),2)</f>
      </c>
      <c s="36" t="s">
        <v>54</v>
      </c>
      <c>
        <f>(M114*21)/100</f>
      </c>
      <c t="s">
        <v>27</v>
      </c>
    </row>
    <row r="115" spans="1:5" ht="12.75">
      <c r="A115" s="35" t="s">
        <v>55</v>
      </c>
      <c r="E115" s="39" t="s">
        <v>51</v>
      </c>
    </row>
    <row r="116" spans="1:5" ht="12.75">
      <c r="A116" s="35" t="s">
        <v>56</v>
      </c>
      <c r="E116" s="40" t="s">
        <v>51</v>
      </c>
    </row>
    <row r="117" spans="1:5" ht="140.25">
      <c r="A117" t="s">
        <v>57</v>
      </c>
      <c r="E117" s="39" t="s">
        <v>150</v>
      </c>
    </row>
    <row r="118" spans="1:16" ht="12.75">
      <c r="A118" t="s">
        <v>49</v>
      </c>
      <c s="34" t="s">
        <v>154</v>
      </c>
      <c s="34" t="s">
        <v>155</v>
      </c>
      <c s="35" t="s">
        <v>51</v>
      </c>
      <c s="6" t="s">
        <v>156</v>
      </c>
      <c s="36" t="s">
        <v>149</v>
      </c>
      <c s="37">
        <v>50</v>
      </c>
      <c s="36">
        <v>0</v>
      </c>
      <c s="36">
        <f>ROUND(G118*H118,6)</f>
      </c>
      <c r="L118" s="38">
        <v>0</v>
      </c>
      <c s="32">
        <f>ROUND(ROUND(L118,2)*ROUND(G118,3),2)</f>
      </c>
      <c s="36" t="s">
        <v>54</v>
      </c>
      <c>
        <f>(M118*21)/100</f>
      </c>
      <c t="s">
        <v>27</v>
      </c>
    </row>
    <row r="119" spans="1:5" ht="12.75">
      <c r="A119" s="35" t="s">
        <v>55</v>
      </c>
      <c r="E119" s="39" t="s">
        <v>51</v>
      </c>
    </row>
    <row r="120" spans="1:5" ht="12.75">
      <c r="A120" s="35" t="s">
        <v>56</v>
      </c>
      <c r="E120" s="40" t="s">
        <v>51</v>
      </c>
    </row>
    <row r="121" spans="1:5" ht="140.25">
      <c r="A121" t="s">
        <v>57</v>
      </c>
      <c r="E121" s="39" t="s">
        <v>150</v>
      </c>
    </row>
    <row r="122" spans="1:16" ht="12.75">
      <c r="A122" t="s">
        <v>49</v>
      </c>
      <c s="34" t="s">
        <v>157</v>
      </c>
      <c s="34" t="s">
        <v>158</v>
      </c>
      <c s="35" t="s">
        <v>51</v>
      </c>
      <c s="6" t="s">
        <v>159</v>
      </c>
      <c s="36" t="s">
        <v>149</v>
      </c>
      <c s="37">
        <v>10</v>
      </c>
      <c s="36">
        <v>0</v>
      </c>
      <c s="36">
        <f>ROUND(G122*H122,6)</f>
      </c>
      <c r="L122" s="38">
        <v>0</v>
      </c>
      <c s="32">
        <f>ROUND(ROUND(L122,2)*ROUND(G122,3),2)</f>
      </c>
      <c s="36" t="s">
        <v>54</v>
      </c>
      <c>
        <f>(M122*21)/100</f>
      </c>
      <c t="s">
        <v>27</v>
      </c>
    </row>
    <row r="123" spans="1:5" ht="12.75">
      <c r="A123" s="35" t="s">
        <v>55</v>
      </c>
      <c r="E123" s="39" t="s">
        <v>51</v>
      </c>
    </row>
    <row r="124" spans="1:5" ht="12.75">
      <c r="A124" s="35" t="s">
        <v>56</v>
      </c>
      <c r="E124" s="40" t="s">
        <v>51</v>
      </c>
    </row>
    <row r="125" spans="1:5" ht="306">
      <c r="A125" t="s">
        <v>57</v>
      </c>
      <c r="E125" s="39" t="s">
        <v>160</v>
      </c>
    </row>
    <row r="126" spans="1:16" ht="12.75">
      <c r="A126" t="s">
        <v>49</v>
      </c>
      <c s="34" t="s">
        <v>161</v>
      </c>
      <c s="34" t="s">
        <v>162</v>
      </c>
      <c s="35" t="s">
        <v>51</v>
      </c>
      <c s="6" t="s">
        <v>163</v>
      </c>
      <c s="36" t="s">
        <v>149</v>
      </c>
      <c s="37">
        <v>50</v>
      </c>
      <c s="36">
        <v>0</v>
      </c>
      <c s="36">
        <f>ROUND(G126*H126,6)</f>
      </c>
      <c r="L126" s="38">
        <v>0</v>
      </c>
      <c s="32">
        <f>ROUND(ROUND(L126,2)*ROUND(G126,3),2)</f>
      </c>
      <c s="36" t="s">
        <v>54</v>
      </c>
      <c>
        <f>(M126*21)/100</f>
      </c>
      <c t="s">
        <v>27</v>
      </c>
    </row>
    <row r="127" spans="1:5" ht="12.75">
      <c r="A127" s="35" t="s">
        <v>55</v>
      </c>
      <c r="E127" s="39" t="s">
        <v>51</v>
      </c>
    </row>
    <row r="128" spans="1:5" ht="12.75">
      <c r="A128" s="35" t="s">
        <v>56</v>
      </c>
      <c r="E128" s="40" t="s">
        <v>51</v>
      </c>
    </row>
    <row r="129" spans="1:5" ht="306">
      <c r="A129" t="s">
        <v>57</v>
      </c>
      <c r="E129" s="39" t="s">
        <v>164</v>
      </c>
    </row>
    <row r="130" spans="1:16" ht="25.5">
      <c r="A130" t="s">
        <v>49</v>
      </c>
      <c s="34" t="s">
        <v>165</v>
      </c>
      <c s="34" t="s">
        <v>166</v>
      </c>
      <c s="35" t="s">
        <v>51</v>
      </c>
      <c s="6" t="s">
        <v>167</v>
      </c>
      <c s="36" t="s">
        <v>88</v>
      </c>
      <c s="37">
        <v>30</v>
      </c>
      <c s="36">
        <v>0</v>
      </c>
      <c s="36">
        <f>ROUND(G130*H130,6)</f>
      </c>
      <c r="L130" s="38">
        <v>0</v>
      </c>
      <c s="32">
        <f>ROUND(ROUND(L130,2)*ROUND(G130,3),2)</f>
      </c>
      <c s="36" t="s">
        <v>54</v>
      </c>
      <c>
        <f>(M130*21)/100</f>
      </c>
      <c t="s">
        <v>27</v>
      </c>
    </row>
    <row r="131" spans="1:5" ht="12.75">
      <c r="A131" s="35" t="s">
        <v>55</v>
      </c>
      <c r="E131" s="39" t="s">
        <v>51</v>
      </c>
    </row>
    <row r="132" spans="1:5" ht="12.75">
      <c r="A132" s="35" t="s">
        <v>56</v>
      </c>
      <c r="E132" s="40" t="s">
        <v>51</v>
      </c>
    </row>
    <row r="133" spans="1:5" ht="191.25">
      <c r="A133" t="s">
        <v>57</v>
      </c>
      <c r="E133" s="39" t="s">
        <v>168</v>
      </c>
    </row>
    <row r="134" spans="1:16" ht="25.5">
      <c r="A134" t="s">
        <v>49</v>
      </c>
      <c s="34" t="s">
        <v>169</v>
      </c>
      <c s="34" t="s">
        <v>170</v>
      </c>
      <c s="35" t="s">
        <v>51</v>
      </c>
      <c s="6" t="s">
        <v>171</v>
      </c>
      <c s="36" t="s">
        <v>88</v>
      </c>
      <c s="37">
        <v>12</v>
      </c>
      <c s="36">
        <v>0</v>
      </c>
      <c s="36">
        <f>ROUND(G134*H134,6)</f>
      </c>
      <c r="L134" s="38">
        <v>0</v>
      </c>
      <c s="32">
        <f>ROUND(ROUND(L134,2)*ROUND(G134,3),2)</f>
      </c>
      <c s="36" t="s">
        <v>54</v>
      </c>
      <c>
        <f>(M134*21)/100</f>
      </c>
      <c t="s">
        <v>27</v>
      </c>
    </row>
    <row r="135" spans="1:5" ht="12.75">
      <c r="A135" s="35" t="s">
        <v>55</v>
      </c>
      <c r="E135" s="39" t="s">
        <v>51</v>
      </c>
    </row>
    <row r="136" spans="1:5" ht="12.75">
      <c r="A136" s="35" t="s">
        <v>56</v>
      </c>
      <c r="E136" s="40" t="s">
        <v>51</v>
      </c>
    </row>
    <row r="137" spans="1:5" ht="191.25">
      <c r="A137" t="s">
        <v>57</v>
      </c>
      <c r="E137" s="39" t="s">
        <v>168</v>
      </c>
    </row>
    <row r="138" spans="1:16" ht="25.5">
      <c r="A138" t="s">
        <v>49</v>
      </c>
      <c s="34" t="s">
        <v>172</v>
      </c>
      <c s="34" t="s">
        <v>173</v>
      </c>
      <c s="35" t="s">
        <v>51</v>
      </c>
      <c s="6" t="s">
        <v>174</v>
      </c>
      <c s="36" t="s">
        <v>88</v>
      </c>
      <c s="37">
        <v>6</v>
      </c>
      <c s="36">
        <v>0</v>
      </c>
      <c s="36">
        <f>ROUND(G138*H138,6)</f>
      </c>
      <c r="L138" s="38">
        <v>0</v>
      </c>
      <c s="32">
        <f>ROUND(ROUND(L138,2)*ROUND(G138,3),2)</f>
      </c>
      <c s="36" t="s">
        <v>54</v>
      </c>
      <c>
        <f>(M138*21)/100</f>
      </c>
      <c t="s">
        <v>27</v>
      </c>
    </row>
    <row r="139" spans="1:5" ht="12.75">
      <c r="A139" s="35" t="s">
        <v>55</v>
      </c>
      <c r="E139" s="39" t="s">
        <v>51</v>
      </c>
    </row>
    <row r="140" spans="1:5" ht="12.75">
      <c r="A140" s="35" t="s">
        <v>56</v>
      </c>
      <c r="E140" s="40" t="s">
        <v>51</v>
      </c>
    </row>
    <row r="141" spans="1:5" ht="229.5">
      <c r="A141" t="s">
        <v>57</v>
      </c>
      <c r="E141" s="39" t="s">
        <v>175</v>
      </c>
    </row>
    <row r="142" spans="1:16" ht="25.5">
      <c r="A142" t="s">
        <v>49</v>
      </c>
      <c s="34" t="s">
        <v>176</v>
      </c>
      <c s="34" t="s">
        <v>177</v>
      </c>
      <c s="35" t="s">
        <v>51</v>
      </c>
      <c s="6" t="s">
        <v>178</v>
      </c>
      <c s="36" t="s">
        <v>88</v>
      </c>
      <c s="37">
        <v>7</v>
      </c>
      <c s="36">
        <v>0</v>
      </c>
      <c s="36">
        <f>ROUND(G142*H142,6)</f>
      </c>
      <c r="L142" s="38">
        <v>0</v>
      </c>
      <c s="32">
        <f>ROUND(ROUND(L142,2)*ROUND(G142,3),2)</f>
      </c>
      <c s="36" t="s">
        <v>54</v>
      </c>
      <c>
        <f>(M142*21)/100</f>
      </c>
      <c t="s">
        <v>27</v>
      </c>
    </row>
    <row r="143" spans="1:5" ht="12.75">
      <c r="A143" s="35" t="s">
        <v>55</v>
      </c>
      <c r="E143" s="39" t="s">
        <v>51</v>
      </c>
    </row>
    <row r="144" spans="1:5" ht="12.75">
      <c r="A144" s="35" t="s">
        <v>56</v>
      </c>
      <c r="E144" s="40" t="s">
        <v>51</v>
      </c>
    </row>
    <row r="145" spans="1:5" ht="229.5">
      <c r="A145" t="s">
        <v>57</v>
      </c>
      <c r="E145" s="39" t="s">
        <v>179</v>
      </c>
    </row>
    <row r="146" spans="1:16" ht="25.5">
      <c r="A146" t="s">
        <v>49</v>
      </c>
      <c s="34" t="s">
        <v>180</v>
      </c>
      <c s="34" t="s">
        <v>181</v>
      </c>
      <c s="35" t="s">
        <v>51</v>
      </c>
      <c s="6" t="s">
        <v>182</v>
      </c>
      <c s="36" t="s">
        <v>88</v>
      </c>
      <c s="37">
        <v>6</v>
      </c>
      <c s="36">
        <v>0</v>
      </c>
      <c s="36">
        <f>ROUND(G146*H146,6)</f>
      </c>
      <c r="L146" s="38">
        <v>0</v>
      </c>
      <c s="32">
        <f>ROUND(ROUND(L146,2)*ROUND(G146,3),2)</f>
      </c>
      <c s="36" t="s">
        <v>54</v>
      </c>
      <c>
        <f>(M146*21)/100</f>
      </c>
      <c t="s">
        <v>27</v>
      </c>
    </row>
    <row r="147" spans="1:5" ht="12.75">
      <c r="A147" s="35" t="s">
        <v>55</v>
      </c>
      <c r="E147" s="39" t="s">
        <v>51</v>
      </c>
    </row>
    <row r="148" spans="1:5" ht="12.75">
      <c r="A148" s="35" t="s">
        <v>56</v>
      </c>
      <c r="E148" s="40" t="s">
        <v>51</v>
      </c>
    </row>
    <row r="149" spans="1:5" ht="229.5">
      <c r="A149" t="s">
        <v>57</v>
      </c>
      <c r="E149" s="39" t="s">
        <v>179</v>
      </c>
    </row>
    <row r="150" spans="1:16" ht="25.5">
      <c r="A150" t="s">
        <v>49</v>
      </c>
      <c s="34" t="s">
        <v>183</v>
      </c>
      <c s="34" t="s">
        <v>184</v>
      </c>
      <c s="35" t="s">
        <v>51</v>
      </c>
      <c s="6" t="s">
        <v>185</v>
      </c>
      <c s="36" t="s">
        <v>88</v>
      </c>
      <c s="37">
        <v>7</v>
      </c>
      <c s="36">
        <v>0</v>
      </c>
      <c s="36">
        <f>ROUND(G150*H150,6)</f>
      </c>
      <c r="L150" s="38">
        <v>0</v>
      </c>
      <c s="32">
        <f>ROUND(ROUND(L150,2)*ROUND(G150,3),2)</f>
      </c>
      <c s="36" t="s">
        <v>54</v>
      </c>
      <c>
        <f>(M150*21)/100</f>
      </c>
      <c t="s">
        <v>27</v>
      </c>
    </row>
    <row r="151" spans="1:5" ht="12.75">
      <c r="A151" s="35" t="s">
        <v>55</v>
      </c>
      <c r="E151" s="39" t="s">
        <v>51</v>
      </c>
    </row>
    <row r="152" spans="1:5" ht="12.75">
      <c r="A152" s="35" t="s">
        <v>56</v>
      </c>
      <c r="E152" s="40" t="s">
        <v>51</v>
      </c>
    </row>
    <row r="153" spans="1:5" ht="229.5">
      <c r="A153" t="s">
        <v>57</v>
      </c>
      <c r="E153" s="39" t="s">
        <v>179</v>
      </c>
    </row>
    <row r="154" spans="1:16" ht="12.75">
      <c r="A154" t="s">
        <v>49</v>
      </c>
      <c s="34" t="s">
        <v>186</v>
      </c>
      <c s="34" t="s">
        <v>187</v>
      </c>
      <c s="35" t="s">
        <v>51</v>
      </c>
      <c s="6" t="s">
        <v>188</v>
      </c>
      <c s="36" t="s">
        <v>88</v>
      </c>
      <c s="37">
        <v>3</v>
      </c>
      <c s="36">
        <v>0</v>
      </c>
      <c s="36">
        <f>ROUND(G154*H154,6)</f>
      </c>
      <c r="L154" s="38">
        <v>0</v>
      </c>
      <c s="32">
        <f>ROUND(ROUND(L154,2)*ROUND(G154,3),2)</f>
      </c>
      <c s="36" t="s">
        <v>54</v>
      </c>
      <c>
        <f>(M154*21)/100</f>
      </c>
      <c t="s">
        <v>27</v>
      </c>
    </row>
    <row r="155" spans="1:5" ht="12.75">
      <c r="A155" s="35" t="s">
        <v>55</v>
      </c>
      <c r="E155" s="39" t="s">
        <v>51</v>
      </c>
    </row>
    <row r="156" spans="1:5" ht="12.75">
      <c r="A156" s="35" t="s">
        <v>56</v>
      </c>
      <c r="E156" s="40" t="s">
        <v>51</v>
      </c>
    </row>
    <row r="157" spans="1:5" ht="153">
      <c r="A157" t="s">
        <v>57</v>
      </c>
      <c r="E157" s="39" t="s">
        <v>189</v>
      </c>
    </row>
    <row r="158" spans="1:16" ht="12.75">
      <c r="A158" t="s">
        <v>49</v>
      </c>
      <c s="34" t="s">
        <v>190</v>
      </c>
      <c s="34" t="s">
        <v>191</v>
      </c>
      <c s="35" t="s">
        <v>51</v>
      </c>
      <c s="6" t="s">
        <v>192</v>
      </c>
      <c s="36" t="s">
        <v>88</v>
      </c>
      <c s="37">
        <v>3</v>
      </c>
      <c s="36">
        <v>0</v>
      </c>
      <c s="36">
        <f>ROUND(G158*H158,6)</f>
      </c>
      <c r="L158" s="38">
        <v>0</v>
      </c>
      <c s="32">
        <f>ROUND(ROUND(L158,2)*ROUND(G158,3),2)</f>
      </c>
      <c s="36" t="s">
        <v>54</v>
      </c>
      <c>
        <f>(M158*21)/100</f>
      </c>
      <c t="s">
        <v>27</v>
      </c>
    </row>
    <row r="159" spans="1:5" ht="12.75">
      <c r="A159" s="35" t="s">
        <v>55</v>
      </c>
      <c r="E159" s="39" t="s">
        <v>51</v>
      </c>
    </row>
    <row r="160" spans="1:5" ht="12.75">
      <c r="A160" s="35" t="s">
        <v>56</v>
      </c>
      <c r="E160" s="40" t="s">
        <v>51</v>
      </c>
    </row>
    <row r="161" spans="1:5" ht="178.5">
      <c r="A161" t="s">
        <v>57</v>
      </c>
      <c r="E161" s="39" t="s">
        <v>193</v>
      </c>
    </row>
    <row r="162" spans="1:16" ht="12.75">
      <c r="A162" t="s">
        <v>49</v>
      </c>
      <c s="34" t="s">
        <v>194</v>
      </c>
      <c s="34" t="s">
        <v>195</v>
      </c>
      <c s="35" t="s">
        <v>51</v>
      </c>
      <c s="6" t="s">
        <v>196</v>
      </c>
      <c s="36" t="s">
        <v>88</v>
      </c>
      <c s="37">
        <v>196</v>
      </c>
      <c s="36">
        <v>0</v>
      </c>
      <c s="36">
        <f>ROUND(G162*H162,6)</f>
      </c>
      <c r="L162" s="38">
        <v>0</v>
      </c>
      <c s="32">
        <f>ROUND(ROUND(L162,2)*ROUND(G162,3),2)</f>
      </c>
      <c s="36" t="s">
        <v>54</v>
      </c>
      <c>
        <f>(M162*21)/100</f>
      </c>
      <c t="s">
        <v>27</v>
      </c>
    </row>
    <row r="163" spans="1:5" ht="12.75">
      <c r="A163" s="35" t="s">
        <v>55</v>
      </c>
      <c r="E163" s="39" t="s">
        <v>51</v>
      </c>
    </row>
    <row r="164" spans="1:5" ht="12.75">
      <c r="A164" s="35" t="s">
        <v>56</v>
      </c>
      <c r="E164" s="40" t="s">
        <v>51</v>
      </c>
    </row>
    <row r="165" spans="1:5" ht="178.5">
      <c r="A165" t="s">
        <v>57</v>
      </c>
      <c r="E165" s="39" t="s">
        <v>197</v>
      </c>
    </row>
    <row r="166" spans="1:16" ht="12.75">
      <c r="A166" t="s">
        <v>49</v>
      </c>
      <c s="34" t="s">
        <v>198</v>
      </c>
      <c s="34" t="s">
        <v>199</v>
      </c>
      <c s="35" t="s">
        <v>51</v>
      </c>
      <c s="6" t="s">
        <v>200</v>
      </c>
      <c s="36" t="s">
        <v>128</v>
      </c>
      <c s="37">
        <v>40</v>
      </c>
      <c s="36">
        <v>0</v>
      </c>
      <c s="36">
        <f>ROUND(G166*H166,6)</f>
      </c>
      <c r="L166" s="38">
        <v>0</v>
      </c>
      <c s="32">
        <f>ROUND(ROUND(L166,2)*ROUND(G166,3),2)</f>
      </c>
      <c s="36" t="s">
        <v>54</v>
      </c>
      <c>
        <f>(M166*21)/100</f>
      </c>
      <c t="s">
        <v>27</v>
      </c>
    </row>
    <row r="167" spans="1:5" ht="12.75">
      <c r="A167" s="35" t="s">
        <v>55</v>
      </c>
      <c r="E167" s="39" t="s">
        <v>51</v>
      </c>
    </row>
    <row r="168" spans="1:5" ht="12.75">
      <c r="A168" s="35" t="s">
        <v>56</v>
      </c>
      <c r="E168" s="40" t="s">
        <v>51</v>
      </c>
    </row>
    <row r="169" spans="1:5" ht="191.25">
      <c r="A169" t="s">
        <v>57</v>
      </c>
      <c r="E169" s="39" t="s">
        <v>201</v>
      </c>
    </row>
    <row r="170" spans="1:16" ht="12.75">
      <c r="A170" t="s">
        <v>49</v>
      </c>
      <c s="34" t="s">
        <v>202</v>
      </c>
      <c s="34" t="s">
        <v>203</v>
      </c>
      <c s="35" t="s">
        <v>51</v>
      </c>
      <c s="6" t="s">
        <v>204</v>
      </c>
      <c s="36" t="s">
        <v>128</v>
      </c>
      <c s="37">
        <v>20</v>
      </c>
      <c s="36">
        <v>0</v>
      </c>
      <c s="36">
        <f>ROUND(G170*H170,6)</f>
      </c>
      <c r="L170" s="38">
        <v>0</v>
      </c>
      <c s="32">
        <f>ROUND(ROUND(L170,2)*ROUND(G170,3),2)</f>
      </c>
      <c s="36" t="s">
        <v>54</v>
      </c>
      <c>
        <f>(M170*21)/100</f>
      </c>
      <c t="s">
        <v>27</v>
      </c>
    </row>
    <row r="171" spans="1:5" ht="12.75">
      <c r="A171" s="35" t="s">
        <v>55</v>
      </c>
      <c r="E171" s="39" t="s">
        <v>51</v>
      </c>
    </row>
    <row r="172" spans="1:5" ht="12.75">
      <c r="A172" s="35" t="s">
        <v>56</v>
      </c>
      <c r="E172" s="40" t="s">
        <v>51</v>
      </c>
    </row>
    <row r="173" spans="1:5" ht="229.5">
      <c r="A173" t="s">
        <v>57</v>
      </c>
      <c r="E173" s="39" t="s">
        <v>205</v>
      </c>
    </row>
    <row r="174" spans="1:16" ht="25.5">
      <c r="A174" t="s">
        <v>49</v>
      </c>
      <c s="34" t="s">
        <v>206</v>
      </c>
      <c s="34" t="s">
        <v>207</v>
      </c>
      <c s="35" t="s">
        <v>51</v>
      </c>
      <c s="6" t="s">
        <v>208</v>
      </c>
      <c s="36" t="s">
        <v>88</v>
      </c>
      <c s="37">
        <v>1</v>
      </c>
      <c s="36">
        <v>0</v>
      </c>
      <c s="36">
        <f>ROUND(G174*H174,6)</f>
      </c>
      <c r="L174" s="38">
        <v>0</v>
      </c>
      <c s="32">
        <f>ROUND(ROUND(L174,2)*ROUND(G174,3),2)</f>
      </c>
      <c s="36" t="s">
        <v>54</v>
      </c>
      <c>
        <f>(M174*21)/100</f>
      </c>
      <c t="s">
        <v>27</v>
      </c>
    </row>
    <row r="175" spans="1:5" ht="12.75">
      <c r="A175" s="35" t="s">
        <v>55</v>
      </c>
      <c r="E175" s="39" t="s">
        <v>51</v>
      </c>
    </row>
    <row r="176" spans="1:5" ht="12.75">
      <c r="A176" s="35" t="s">
        <v>56</v>
      </c>
      <c r="E176" s="40" t="s">
        <v>51</v>
      </c>
    </row>
    <row r="177" spans="1:5" ht="293.25">
      <c r="A177" t="s">
        <v>57</v>
      </c>
      <c r="E177" s="39" t="s">
        <v>209</v>
      </c>
    </row>
    <row r="178" spans="1:16" ht="12.75">
      <c r="A178" t="s">
        <v>49</v>
      </c>
      <c s="34" t="s">
        <v>210</v>
      </c>
      <c s="34" t="s">
        <v>211</v>
      </c>
      <c s="35" t="s">
        <v>51</v>
      </c>
      <c s="6" t="s">
        <v>212</v>
      </c>
      <c s="36" t="s">
        <v>88</v>
      </c>
      <c s="37">
        <v>0.1</v>
      </c>
      <c s="36">
        <v>0</v>
      </c>
      <c s="36">
        <f>ROUND(G178*H178,6)</f>
      </c>
      <c r="L178" s="38">
        <v>0</v>
      </c>
      <c s="32">
        <f>ROUND(ROUND(L178,2)*ROUND(G178,3),2)</f>
      </c>
      <c s="36" t="s">
        <v>54</v>
      </c>
      <c>
        <f>(M178*21)/100</f>
      </c>
      <c t="s">
        <v>27</v>
      </c>
    </row>
    <row r="179" spans="1:5" ht="12.75">
      <c r="A179" s="35" t="s">
        <v>55</v>
      </c>
      <c r="E179" s="39" t="s">
        <v>51</v>
      </c>
    </row>
    <row r="180" spans="1:5" ht="12.75">
      <c r="A180" s="35" t="s">
        <v>56</v>
      </c>
      <c r="E180" s="40" t="s">
        <v>51</v>
      </c>
    </row>
    <row r="181" spans="1:5" ht="216.75">
      <c r="A181" t="s">
        <v>57</v>
      </c>
      <c r="E181" s="39" t="s">
        <v>213</v>
      </c>
    </row>
    <row r="182" spans="1:16" ht="12.75">
      <c r="A182" t="s">
        <v>49</v>
      </c>
      <c s="34" t="s">
        <v>214</v>
      </c>
      <c s="34" t="s">
        <v>215</v>
      </c>
      <c s="35" t="s">
        <v>51</v>
      </c>
      <c s="6" t="s">
        <v>216</v>
      </c>
      <c s="36" t="s">
        <v>88</v>
      </c>
      <c s="37">
        <v>1</v>
      </c>
      <c s="36">
        <v>0</v>
      </c>
      <c s="36">
        <f>ROUND(G182*H182,6)</f>
      </c>
      <c r="L182" s="38">
        <v>0</v>
      </c>
      <c s="32">
        <f>ROUND(ROUND(L182,2)*ROUND(G182,3),2)</f>
      </c>
      <c s="36" t="s">
        <v>54</v>
      </c>
      <c>
        <f>(M182*21)/100</f>
      </c>
      <c t="s">
        <v>27</v>
      </c>
    </row>
    <row r="183" spans="1:5" ht="12.75">
      <c r="A183" s="35" t="s">
        <v>55</v>
      </c>
      <c r="E183" s="39" t="s">
        <v>51</v>
      </c>
    </row>
    <row r="184" spans="1:5" ht="12.75">
      <c r="A184" s="35" t="s">
        <v>56</v>
      </c>
      <c r="E184" s="40" t="s">
        <v>51</v>
      </c>
    </row>
    <row r="185" spans="1:5" ht="178.5">
      <c r="A185" t="s">
        <v>57</v>
      </c>
      <c r="E185" s="39" t="s">
        <v>217</v>
      </c>
    </row>
    <row r="186" spans="1:16" ht="12.75">
      <c r="A186" t="s">
        <v>49</v>
      </c>
      <c s="34" t="s">
        <v>218</v>
      </c>
      <c s="34" t="s">
        <v>219</v>
      </c>
      <c s="35" t="s">
        <v>51</v>
      </c>
      <c s="6" t="s">
        <v>220</v>
      </c>
      <c s="36" t="s">
        <v>88</v>
      </c>
      <c s="37">
        <v>1</v>
      </c>
      <c s="36">
        <v>0</v>
      </c>
      <c s="36">
        <f>ROUND(G186*H186,6)</f>
      </c>
      <c r="L186" s="38">
        <v>0</v>
      </c>
      <c s="32">
        <f>ROUND(ROUND(L186,2)*ROUND(G186,3),2)</f>
      </c>
      <c s="36" t="s">
        <v>54</v>
      </c>
      <c>
        <f>(M186*21)/100</f>
      </c>
      <c t="s">
        <v>27</v>
      </c>
    </row>
    <row r="187" spans="1:5" ht="12.75">
      <c r="A187" s="35" t="s">
        <v>55</v>
      </c>
      <c r="E187" s="39" t="s">
        <v>51</v>
      </c>
    </row>
    <row r="188" spans="1:5" ht="12.75">
      <c r="A188" s="35" t="s">
        <v>56</v>
      </c>
      <c r="E188" s="40" t="s">
        <v>51</v>
      </c>
    </row>
    <row r="189" spans="1:5" ht="242.25">
      <c r="A189" t="s">
        <v>57</v>
      </c>
      <c r="E189" s="39" t="s">
        <v>221</v>
      </c>
    </row>
    <row r="190" spans="1:16" ht="12.75">
      <c r="A190" t="s">
        <v>49</v>
      </c>
      <c s="34" t="s">
        <v>222</v>
      </c>
      <c s="34" t="s">
        <v>223</v>
      </c>
      <c s="35" t="s">
        <v>51</v>
      </c>
      <c s="6" t="s">
        <v>224</v>
      </c>
      <c s="36" t="s">
        <v>88</v>
      </c>
      <c s="37">
        <v>1</v>
      </c>
      <c s="36">
        <v>0</v>
      </c>
      <c s="36">
        <f>ROUND(G190*H190,6)</f>
      </c>
      <c r="L190" s="38">
        <v>0</v>
      </c>
      <c s="32">
        <f>ROUND(ROUND(L190,2)*ROUND(G190,3),2)</f>
      </c>
      <c s="36" t="s">
        <v>54</v>
      </c>
      <c>
        <f>(M190*21)/100</f>
      </c>
      <c t="s">
        <v>27</v>
      </c>
    </row>
    <row r="191" spans="1:5" ht="12.75">
      <c r="A191" s="35" t="s">
        <v>55</v>
      </c>
      <c r="E191" s="39" t="s">
        <v>51</v>
      </c>
    </row>
    <row r="192" spans="1:5" ht="12.75">
      <c r="A192" s="35" t="s">
        <v>56</v>
      </c>
      <c r="E192" s="40" t="s">
        <v>51</v>
      </c>
    </row>
    <row r="193" spans="1:5" ht="255">
      <c r="A193" t="s">
        <v>57</v>
      </c>
      <c r="E193" s="39" t="s">
        <v>225</v>
      </c>
    </row>
    <row r="194" spans="1:16" ht="25.5">
      <c r="A194" t="s">
        <v>49</v>
      </c>
      <c s="34" t="s">
        <v>226</v>
      </c>
      <c s="34" t="s">
        <v>227</v>
      </c>
      <c s="35" t="s">
        <v>51</v>
      </c>
      <c s="6" t="s">
        <v>228</v>
      </c>
      <c s="36" t="s">
        <v>88</v>
      </c>
      <c s="37">
        <v>6</v>
      </c>
      <c s="36">
        <v>0</v>
      </c>
      <c s="36">
        <f>ROUND(G194*H194,6)</f>
      </c>
      <c r="L194" s="38">
        <v>0</v>
      </c>
      <c s="32">
        <f>ROUND(ROUND(L194,2)*ROUND(G194,3),2)</f>
      </c>
      <c s="36" t="s">
        <v>54</v>
      </c>
      <c>
        <f>(M194*21)/100</f>
      </c>
      <c t="s">
        <v>27</v>
      </c>
    </row>
    <row r="195" spans="1:5" ht="12.75">
      <c r="A195" s="35" t="s">
        <v>55</v>
      </c>
      <c r="E195" s="39" t="s">
        <v>51</v>
      </c>
    </row>
    <row r="196" spans="1:5" ht="12.75">
      <c r="A196" s="35" t="s">
        <v>56</v>
      </c>
      <c r="E196" s="40" t="s">
        <v>51</v>
      </c>
    </row>
    <row r="197" spans="1:5" ht="242.25">
      <c r="A197" t="s">
        <v>57</v>
      </c>
      <c r="E197" s="39" t="s">
        <v>229</v>
      </c>
    </row>
    <row r="198" spans="1:16" ht="12.75">
      <c r="A198" t="s">
        <v>49</v>
      </c>
      <c s="34" t="s">
        <v>230</v>
      </c>
      <c s="34" t="s">
        <v>231</v>
      </c>
      <c s="35" t="s">
        <v>51</v>
      </c>
      <c s="6" t="s">
        <v>232</v>
      </c>
      <c s="36" t="s">
        <v>88</v>
      </c>
      <c s="37">
        <v>12</v>
      </c>
      <c s="36">
        <v>0</v>
      </c>
      <c s="36">
        <f>ROUND(G198*H198,6)</f>
      </c>
      <c r="L198" s="38">
        <v>0</v>
      </c>
      <c s="32">
        <f>ROUND(ROUND(L198,2)*ROUND(G198,3),2)</f>
      </c>
      <c s="36" t="s">
        <v>54</v>
      </c>
      <c>
        <f>(M198*21)/100</f>
      </c>
      <c t="s">
        <v>27</v>
      </c>
    </row>
    <row r="199" spans="1:5" ht="12.75">
      <c r="A199" s="35" t="s">
        <v>55</v>
      </c>
      <c r="E199" s="39" t="s">
        <v>51</v>
      </c>
    </row>
    <row r="200" spans="1:5" ht="12.75">
      <c r="A200" s="35" t="s">
        <v>56</v>
      </c>
      <c r="E200" s="40" t="s">
        <v>51</v>
      </c>
    </row>
    <row r="201" spans="1:5" ht="178.5">
      <c r="A201" t="s">
        <v>57</v>
      </c>
      <c r="E201" s="39" t="s">
        <v>233</v>
      </c>
    </row>
    <row r="202" spans="1:16" ht="12.75">
      <c r="A202" t="s">
        <v>49</v>
      </c>
      <c s="34" t="s">
        <v>234</v>
      </c>
      <c s="34" t="s">
        <v>235</v>
      </c>
      <c s="35" t="s">
        <v>51</v>
      </c>
      <c s="6" t="s">
        <v>236</v>
      </c>
      <c s="36" t="s">
        <v>88</v>
      </c>
      <c s="37">
        <v>12</v>
      </c>
      <c s="36">
        <v>0</v>
      </c>
      <c s="36">
        <f>ROUND(G202*H202,6)</f>
      </c>
      <c r="L202" s="38">
        <v>0</v>
      </c>
      <c s="32">
        <f>ROUND(ROUND(L202,2)*ROUND(G202,3),2)</f>
      </c>
      <c s="36" t="s">
        <v>54</v>
      </c>
      <c>
        <f>(M202*21)/100</f>
      </c>
      <c t="s">
        <v>27</v>
      </c>
    </row>
    <row r="203" spans="1:5" ht="12.75">
      <c r="A203" s="35" t="s">
        <v>55</v>
      </c>
      <c r="E203" s="39" t="s">
        <v>51</v>
      </c>
    </row>
    <row r="204" spans="1:5" ht="12.75">
      <c r="A204" s="35" t="s">
        <v>56</v>
      </c>
      <c r="E204" s="40" t="s">
        <v>51</v>
      </c>
    </row>
    <row r="205" spans="1:5" ht="178.5">
      <c r="A205" t="s">
        <v>57</v>
      </c>
      <c r="E205" s="39" t="s">
        <v>237</v>
      </c>
    </row>
    <row r="206" spans="1:16" ht="12.75">
      <c r="A206" t="s">
        <v>49</v>
      </c>
      <c s="34" t="s">
        <v>238</v>
      </c>
      <c s="34" t="s">
        <v>239</v>
      </c>
      <c s="35" t="s">
        <v>51</v>
      </c>
      <c s="6" t="s">
        <v>240</v>
      </c>
      <c s="36" t="s">
        <v>88</v>
      </c>
      <c s="37">
        <v>12</v>
      </c>
      <c s="36">
        <v>0</v>
      </c>
      <c s="36">
        <f>ROUND(G206*H206,6)</f>
      </c>
      <c r="L206" s="38">
        <v>0</v>
      </c>
      <c s="32">
        <f>ROUND(ROUND(L206,2)*ROUND(G206,3),2)</f>
      </c>
      <c s="36" t="s">
        <v>54</v>
      </c>
      <c>
        <f>(M206*21)/100</f>
      </c>
      <c t="s">
        <v>27</v>
      </c>
    </row>
    <row r="207" spans="1:5" ht="12.75">
      <c r="A207" s="35" t="s">
        <v>55</v>
      </c>
      <c r="E207" s="39" t="s">
        <v>51</v>
      </c>
    </row>
    <row r="208" spans="1:5" ht="12.75">
      <c r="A208" s="35" t="s">
        <v>56</v>
      </c>
      <c r="E208" s="40" t="s">
        <v>51</v>
      </c>
    </row>
    <row r="209" spans="1:5" ht="229.5">
      <c r="A209" t="s">
        <v>57</v>
      </c>
      <c r="E209" s="39" t="s">
        <v>241</v>
      </c>
    </row>
    <row r="210" spans="1:16" ht="25.5">
      <c r="A210" t="s">
        <v>49</v>
      </c>
      <c s="34" t="s">
        <v>242</v>
      </c>
      <c s="34" t="s">
        <v>243</v>
      </c>
      <c s="35" t="s">
        <v>51</v>
      </c>
      <c s="6" t="s">
        <v>244</v>
      </c>
      <c s="36" t="s">
        <v>88</v>
      </c>
      <c s="37">
        <v>1</v>
      </c>
      <c s="36">
        <v>0</v>
      </c>
      <c s="36">
        <f>ROUND(G210*H210,6)</f>
      </c>
      <c r="L210" s="38">
        <v>0</v>
      </c>
      <c s="32">
        <f>ROUND(ROUND(L210,2)*ROUND(G210,3),2)</f>
      </c>
      <c s="36" t="s">
        <v>54</v>
      </c>
      <c>
        <f>(M210*21)/100</f>
      </c>
      <c t="s">
        <v>27</v>
      </c>
    </row>
    <row r="211" spans="1:5" ht="12.75">
      <c r="A211" s="35" t="s">
        <v>55</v>
      </c>
      <c r="E211" s="39" t="s">
        <v>51</v>
      </c>
    </row>
    <row r="212" spans="1:5" ht="12.75">
      <c r="A212" s="35" t="s">
        <v>56</v>
      </c>
      <c r="E212" s="40" t="s">
        <v>51</v>
      </c>
    </row>
    <row r="213" spans="1:5" ht="140.25">
      <c r="A213" t="s">
        <v>57</v>
      </c>
      <c r="E213" s="39" t="s">
        <v>245</v>
      </c>
    </row>
    <row r="214" spans="1:16" ht="25.5">
      <c r="A214" t="s">
        <v>49</v>
      </c>
      <c s="34" t="s">
        <v>246</v>
      </c>
      <c s="34" t="s">
        <v>247</v>
      </c>
      <c s="35" t="s">
        <v>51</v>
      </c>
      <c s="6" t="s">
        <v>248</v>
      </c>
      <c s="36" t="s">
        <v>249</v>
      </c>
      <c s="37">
        <v>1</v>
      </c>
      <c s="36">
        <v>0</v>
      </c>
      <c s="36">
        <f>ROUND(G214*H214,6)</f>
      </c>
      <c r="L214" s="38">
        <v>0</v>
      </c>
      <c s="32">
        <f>ROUND(ROUND(L214,2)*ROUND(G214,3),2)</f>
      </c>
      <c s="36" t="s">
        <v>54</v>
      </c>
      <c>
        <f>(M214*21)/100</f>
      </c>
      <c t="s">
        <v>27</v>
      </c>
    </row>
    <row r="215" spans="1:5" ht="12.75">
      <c r="A215" s="35" t="s">
        <v>55</v>
      </c>
      <c r="E215" s="39" t="s">
        <v>51</v>
      </c>
    </row>
    <row r="216" spans="1:5" ht="12.75">
      <c r="A216" s="35" t="s">
        <v>56</v>
      </c>
      <c r="E216" s="40" t="s">
        <v>51</v>
      </c>
    </row>
    <row r="217" spans="1:5" ht="191.25">
      <c r="A217" t="s">
        <v>57</v>
      </c>
      <c r="E217" s="39" t="s">
        <v>250</v>
      </c>
    </row>
    <row r="218" spans="1:16" ht="12.75">
      <c r="A218" t="s">
        <v>49</v>
      </c>
      <c s="34" t="s">
        <v>251</v>
      </c>
      <c s="34" t="s">
        <v>252</v>
      </c>
      <c s="35" t="s">
        <v>51</v>
      </c>
      <c s="6" t="s">
        <v>253</v>
      </c>
      <c s="36" t="s">
        <v>88</v>
      </c>
      <c s="37">
        <v>1</v>
      </c>
      <c s="36">
        <v>0</v>
      </c>
      <c s="36">
        <f>ROUND(G218*H218,6)</f>
      </c>
      <c r="L218" s="38">
        <v>0</v>
      </c>
      <c s="32">
        <f>ROUND(ROUND(L218,2)*ROUND(G218,3),2)</f>
      </c>
      <c s="36" t="s">
        <v>54</v>
      </c>
      <c>
        <f>(M218*21)/100</f>
      </c>
      <c t="s">
        <v>27</v>
      </c>
    </row>
    <row r="219" spans="1:5" ht="12.75">
      <c r="A219" s="35" t="s">
        <v>55</v>
      </c>
      <c r="E219" s="39" t="s">
        <v>51</v>
      </c>
    </row>
    <row r="220" spans="1:5" ht="12.75">
      <c r="A220" s="35" t="s">
        <v>56</v>
      </c>
      <c r="E220" s="40" t="s">
        <v>51</v>
      </c>
    </row>
    <row r="221" spans="1:5" ht="191.25">
      <c r="A221" t="s">
        <v>57</v>
      </c>
      <c r="E221" s="39" t="s">
        <v>254</v>
      </c>
    </row>
    <row r="222" spans="1:16" ht="12.75">
      <c r="A222" t="s">
        <v>49</v>
      </c>
      <c s="34" t="s">
        <v>255</v>
      </c>
      <c s="34" t="s">
        <v>256</v>
      </c>
      <c s="35" t="s">
        <v>51</v>
      </c>
      <c s="6" t="s">
        <v>257</v>
      </c>
      <c s="36" t="s">
        <v>88</v>
      </c>
      <c s="37">
        <v>1</v>
      </c>
      <c s="36">
        <v>0</v>
      </c>
      <c s="36">
        <f>ROUND(G222*H222,6)</f>
      </c>
      <c r="L222" s="38">
        <v>0</v>
      </c>
      <c s="32">
        <f>ROUND(ROUND(L222,2)*ROUND(G222,3),2)</f>
      </c>
      <c s="36" t="s">
        <v>54</v>
      </c>
      <c>
        <f>(M222*21)/100</f>
      </c>
      <c t="s">
        <v>27</v>
      </c>
    </row>
    <row r="223" spans="1:5" ht="12.75">
      <c r="A223" s="35" t="s">
        <v>55</v>
      </c>
      <c r="E223" s="39" t="s">
        <v>51</v>
      </c>
    </row>
    <row r="224" spans="1:5" ht="12.75">
      <c r="A224" s="35" t="s">
        <v>56</v>
      </c>
      <c r="E224" s="40" t="s">
        <v>51</v>
      </c>
    </row>
    <row r="225" spans="1:5" ht="191.25">
      <c r="A225" t="s">
        <v>57</v>
      </c>
      <c r="E225" s="39" t="s">
        <v>258</v>
      </c>
    </row>
    <row r="226" spans="1:16" ht="12.75">
      <c r="A226" t="s">
        <v>49</v>
      </c>
      <c s="34" t="s">
        <v>259</v>
      </c>
      <c s="34" t="s">
        <v>260</v>
      </c>
      <c s="35" t="s">
        <v>51</v>
      </c>
      <c s="6" t="s">
        <v>261</v>
      </c>
      <c s="36" t="s">
        <v>88</v>
      </c>
      <c s="37">
        <v>1</v>
      </c>
      <c s="36">
        <v>0</v>
      </c>
      <c s="36">
        <f>ROUND(G226*H226,6)</f>
      </c>
      <c r="L226" s="38">
        <v>0</v>
      </c>
      <c s="32">
        <f>ROUND(ROUND(L226,2)*ROUND(G226,3),2)</f>
      </c>
      <c s="36" t="s">
        <v>54</v>
      </c>
      <c>
        <f>(M226*21)/100</f>
      </c>
      <c t="s">
        <v>27</v>
      </c>
    </row>
    <row r="227" spans="1:5" ht="12.75">
      <c r="A227" s="35" t="s">
        <v>55</v>
      </c>
      <c r="E227" s="39" t="s">
        <v>51</v>
      </c>
    </row>
    <row r="228" spans="1:5" ht="12.75">
      <c r="A228" s="35" t="s">
        <v>56</v>
      </c>
      <c r="E228" s="40" t="s">
        <v>51</v>
      </c>
    </row>
    <row r="229" spans="1:5" ht="229.5">
      <c r="A229" t="s">
        <v>57</v>
      </c>
      <c r="E229" s="39" t="s">
        <v>262</v>
      </c>
    </row>
    <row r="230" spans="1:16" ht="12.75">
      <c r="A230" t="s">
        <v>49</v>
      </c>
      <c s="34" t="s">
        <v>263</v>
      </c>
      <c s="34" t="s">
        <v>264</v>
      </c>
      <c s="35" t="s">
        <v>51</v>
      </c>
      <c s="6" t="s">
        <v>265</v>
      </c>
      <c s="36" t="s">
        <v>88</v>
      </c>
      <c s="37">
        <v>3</v>
      </c>
      <c s="36">
        <v>0</v>
      </c>
      <c s="36">
        <f>ROUND(G230*H230,6)</f>
      </c>
      <c r="L230" s="38">
        <v>0</v>
      </c>
      <c s="32">
        <f>ROUND(ROUND(L230,2)*ROUND(G230,3),2)</f>
      </c>
      <c s="36" t="s">
        <v>54</v>
      </c>
      <c>
        <f>(M230*21)/100</f>
      </c>
      <c t="s">
        <v>27</v>
      </c>
    </row>
    <row r="231" spans="1:5" ht="12.75">
      <c r="A231" s="35" t="s">
        <v>55</v>
      </c>
      <c r="E231" s="39" t="s">
        <v>51</v>
      </c>
    </row>
    <row r="232" spans="1:5" ht="12.75">
      <c r="A232" s="35" t="s">
        <v>56</v>
      </c>
      <c r="E232" s="40" t="s">
        <v>51</v>
      </c>
    </row>
    <row r="233" spans="1:5" ht="242.25">
      <c r="A233" t="s">
        <v>57</v>
      </c>
      <c r="E233" s="39" t="s">
        <v>266</v>
      </c>
    </row>
    <row r="234" spans="1:16" ht="25.5">
      <c r="A234" t="s">
        <v>49</v>
      </c>
      <c s="34" t="s">
        <v>267</v>
      </c>
      <c s="34" t="s">
        <v>268</v>
      </c>
      <c s="35" t="s">
        <v>51</v>
      </c>
      <c s="6" t="s">
        <v>269</v>
      </c>
      <c s="36" t="s">
        <v>88</v>
      </c>
      <c s="37">
        <v>3</v>
      </c>
      <c s="36">
        <v>0</v>
      </c>
      <c s="36">
        <f>ROUND(G234*H234,6)</f>
      </c>
      <c r="L234" s="38">
        <v>0</v>
      </c>
      <c s="32">
        <f>ROUND(ROUND(L234,2)*ROUND(G234,3),2)</f>
      </c>
      <c s="36" t="s">
        <v>54</v>
      </c>
      <c>
        <f>(M234*21)/100</f>
      </c>
      <c t="s">
        <v>27</v>
      </c>
    </row>
    <row r="235" spans="1:5" ht="12.75">
      <c r="A235" s="35" t="s">
        <v>55</v>
      </c>
      <c r="E235" s="39" t="s">
        <v>51</v>
      </c>
    </row>
    <row r="236" spans="1:5" ht="12.75">
      <c r="A236" s="35" t="s">
        <v>56</v>
      </c>
      <c r="E236" s="40" t="s">
        <v>51</v>
      </c>
    </row>
    <row r="237" spans="1:5" ht="242.25">
      <c r="A237" t="s">
        <v>57</v>
      </c>
      <c r="E237" s="39" t="s">
        <v>270</v>
      </c>
    </row>
    <row r="238" spans="1:16" ht="12.75">
      <c r="A238" t="s">
        <v>49</v>
      </c>
      <c s="34" t="s">
        <v>271</v>
      </c>
      <c s="34" t="s">
        <v>272</v>
      </c>
      <c s="35" t="s">
        <v>51</v>
      </c>
      <c s="6" t="s">
        <v>273</v>
      </c>
      <c s="36" t="s">
        <v>88</v>
      </c>
      <c s="37">
        <v>2</v>
      </c>
      <c s="36">
        <v>0</v>
      </c>
      <c s="36">
        <f>ROUND(G238*H238,6)</f>
      </c>
      <c r="L238" s="38">
        <v>0</v>
      </c>
      <c s="32">
        <f>ROUND(ROUND(L238,2)*ROUND(G238,3),2)</f>
      </c>
      <c s="36" t="s">
        <v>54</v>
      </c>
      <c>
        <f>(M238*21)/100</f>
      </c>
      <c t="s">
        <v>27</v>
      </c>
    </row>
    <row r="239" spans="1:5" ht="12.75">
      <c r="A239" s="35" t="s">
        <v>55</v>
      </c>
      <c r="E239" s="39" t="s">
        <v>51</v>
      </c>
    </row>
    <row r="240" spans="1:5" ht="12.75">
      <c r="A240" s="35" t="s">
        <v>56</v>
      </c>
      <c r="E240" s="40" t="s">
        <v>51</v>
      </c>
    </row>
    <row r="241" spans="1:5" ht="191.25">
      <c r="A241" t="s">
        <v>57</v>
      </c>
      <c r="E241" s="39" t="s">
        <v>274</v>
      </c>
    </row>
    <row r="242" spans="1:16" ht="12.75">
      <c r="A242" t="s">
        <v>49</v>
      </c>
      <c s="34" t="s">
        <v>275</v>
      </c>
      <c s="34" t="s">
        <v>276</v>
      </c>
      <c s="35" t="s">
        <v>51</v>
      </c>
      <c s="6" t="s">
        <v>277</v>
      </c>
      <c s="36" t="s">
        <v>88</v>
      </c>
      <c s="37">
        <v>2</v>
      </c>
      <c s="36">
        <v>0</v>
      </c>
      <c s="36">
        <f>ROUND(G242*H242,6)</f>
      </c>
      <c r="L242" s="38">
        <v>0</v>
      </c>
      <c s="32">
        <f>ROUND(ROUND(L242,2)*ROUND(G242,3),2)</f>
      </c>
      <c s="36" t="s">
        <v>54</v>
      </c>
      <c>
        <f>(M242*21)/100</f>
      </c>
      <c t="s">
        <v>27</v>
      </c>
    </row>
    <row r="243" spans="1:5" ht="12.75">
      <c r="A243" s="35" t="s">
        <v>55</v>
      </c>
      <c r="E243" s="39" t="s">
        <v>51</v>
      </c>
    </row>
    <row r="244" spans="1:5" ht="12.75">
      <c r="A244" s="35" t="s">
        <v>56</v>
      </c>
      <c r="E244" s="40" t="s">
        <v>51</v>
      </c>
    </row>
    <row r="245" spans="1:5" ht="267.75">
      <c r="A245" t="s">
        <v>57</v>
      </c>
      <c r="E245" s="39" t="s">
        <v>278</v>
      </c>
    </row>
    <row r="246" spans="1:16" ht="12.75">
      <c r="A246" t="s">
        <v>49</v>
      </c>
      <c s="34" t="s">
        <v>279</v>
      </c>
      <c s="34" t="s">
        <v>280</v>
      </c>
      <c s="35" t="s">
        <v>51</v>
      </c>
      <c s="6" t="s">
        <v>281</v>
      </c>
      <c s="36" t="s">
        <v>88</v>
      </c>
      <c s="37">
        <v>1</v>
      </c>
      <c s="36">
        <v>0</v>
      </c>
      <c s="36">
        <f>ROUND(G246*H246,6)</f>
      </c>
      <c r="L246" s="38">
        <v>0</v>
      </c>
      <c s="32">
        <f>ROUND(ROUND(L246,2)*ROUND(G246,3),2)</f>
      </c>
      <c s="36" t="s">
        <v>54</v>
      </c>
      <c>
        <f>(M246*21)/100</f>
      </c>
      <c t="s">
        <v>27</v>
      </c>
    </row>
    <row r="247" spans="1:5" ht="12.75">
      <c r="A247" s="35" t="s">
        <v>55</v>
      </c>
      <c r="E247" s="39" t="s">
        <v>51</v>
      </c>
    </row>
    <row r="248" spans="1:5" ht="12.75">
      <c r="A248" s="35" t="s">
        <v>56</v>
      </c>
      <c r="E248" s="40" t="s">
        <v>51</v>
      </c>
    </row>
    <row r="249" spans="1:5" ht="255">
      <c r="A249" t="s">
        <v>57</v>
      </c>
      <c r="E249" s="39" t="s">
        <v>282</v>
      </c>
    </row>
    <row r="250" spans="1:16" ht="12.75">
      <c r="A250" t="s">
        <v>49</v>
      </c>
      <c s="34" t="s">
        <v>283</v>
      </c>
      <c s="34" t="s">
        <v>284</v>
      </c>
      <c s="35" t="s">
        <v>51</v>
      </c>
      <c s="6" t="s">
        <v>285</v>
      </c>
      <c s="36" t="s">
        <v>88</v>
      </c>
      <c s="37">
        <v>1</v>
      </c>
      <c s="36">
        <v>0</v>
      </c>
      <c s="36">
        <f>ROUND(G250*H250,6)</f>
      </c>
      <c r="L250" s="38">
        <v>0</v>
      </c>
      <c s="32">
        <f>ROUND(ROUND(L250,2)*ROUND(G250,3),2)</f>
      </c>
      <c s="36" t="s">
        <v>54</v>
      </c>
      <c>
        <f>(M250*21)/100</f>
      </c>
      <c t="s">
        <v>27</v>
      </c>
    </row>
    <row r="251" spans="1:5" ht="12.75">
      <c r="A251" s="35" t="s">
        <v>55</v>
      </c>
      <c r="E251" s="39" t="s">
        <v>51</v>
      </c>
    </row>
    <row r="252" spans="1:5" ht="12.75">
      <c r="A252" s="35" t="s">
        <v>56</v>
      </c>
      <c r="E252" s="40" t="s">
        <v>51</v>
      </c>
    </row>
    <row r="253" spans="1:5" ht="267.75">
      <c r="A253" t="s">
        <v>57</v>
      </c>
      <c r="E253" s="39" t="s">
        <v>286</v>
      </c>
    </row>
    <row r="254" spans="1:16" ht="12.75">
      <c r="A254" t="s">
        <v>49</v>
      </c>
      <c s="34" t="s">
        <v>287</v>
      </c>
      <c s="34" t="s">
        <v>288</v>
      </c>
      <c s="35" t="s">
        <v>51</v>
      </c>
      <c s="6" t="s">
        <v>289</v>
      </c>
      <c s="36" t="s">
        <v>88</v>
      </c>
      <c s="37">
        <v>2</v>
      </c>
      <c s="36">
        <v>0</v>
      </c>
      <c s="36">
        <f>ROUND(G254*H254,6)</f>
      </c>
      <c r="L254" s="38">
        <v>0</v>
      </c>
      <c s="32">
        <f>ROUND(ROUND(L254,2)*ROUND(G254,3),2)</f>
      </c>
      <c s="36" t="s">
        <v>54</v>
      </c>
      <c>
        <f>(M254*21)/100</f>
      </c>
      <c t="s">
        <v>27</v>
      </c>
    </row>
    <row r="255" spans="1:5" ht="12.75">
      <c r="A255" s="35" t="s">
        <v>55</v>
      </c>
      <c r="E255" s="39" t="s">
        <v>51</v>
      </c>
    </row>
    <row r="256" spans="1:5" ht="12.75">
      <c r="A256" s="35" t="s">
        <v>56</v>
      </c>
      <c r="E256" s="40" t="s">
        <v>51</v>
      </c>
    </row>
    <row r="257" spans="1:5" ht="255">
      <c r="A257" t="s">
        <v>57</v>
      </c>
      <c r="E257" s="39" t="s">
        <v>290</v>
      </c>
    </row>
    <row r="258" spans="1:16" ht="12.75">
      <c r="A258" t="s">
        <v>49</v>
      </c>
      <c s="34" t="s">
        <v>291</v>
      </c>
      <c s="34" t="s">
        <v>292</v>
      </c>
      <c s="35" t="s">
        <v>51</v>
      </c>
      <c s="6" t="s">
        <v>293</v>
      </c>
      <c s="36" t="s">
        <v>88</v>
      </c>
      <c s="37">
        <v>2</v>
      </c>
      <c s="36">
        <v>0</v>
      </c>
      <c s="36">
        <f>ROUND(G258*H258,6)</f>
      </c>
      <c r="L258" s="38">
        <v>0</v>
      </c>
      <c s="32">
        <f>ROUND(ROUND(L258,2)*ROUND(G258,3),2)</f>
      </c>
      <c s="36" t="s">
        <v>54</v>
      </c>
      <c>
        <f>(M258*21)/100</f>
      </c>
      <c t="s">
        <v>27</v>
      </c>
    </row>
    <row r="259" spans="1:5" ht="12.75">
      <c r="A259" s="35" t="s">
        <v>55</v>
      </c>
      <c r="E259" s="39" t="s">
        <v>51</v>
      </c>
    </row>
    <row r="260" spans="1:5" ht="12.75">
      <c r="A260" s="35" t="s">
        <v>56</v>
      </c>
      <c r="E260" s="40" t="s">
        <v>51</v>
      </c>
    </row>
    <row r="261" spans="1:5" ht="191.25">
      <c r="A261" t="s">
        <v>57</v>
      </c>
      <c r="E261" s="39" t="s">
        <v>294</v>
      </c>
    </row>
    <row r="262" spans="1:16" ht="12.75">
      <c r="A262" t="s">
        <v>49</v>
      </c>
      <c s="34" t="s">
        <v>295</v>
      </c>
      <c s="34" t="s">
        <v>296</v>
      </c>
      <c s="35" t="s">
        <v>51</v>
      </c>
      <c s="6" t="s">
        <v>297</v>
      </c>
      <c s="36" t="s">
        <v>88</v>
      </c>
      <c s="37">
        <v>6</v>
      </c>
      <c s="36">
        <v>0</v>
      </c>
      <c s="36">
        <f>ROUND(G262*H262,6)</f>
      </c>
      <c r="L262" s="38">
        <v>0</v>
      </c>
      <c s="32">
        <f>ROUND(ROUND(L262,2)*ROUND(G262,3),2)</f>
      </c>
      <c s="36" t="s">
        <v>54</v>
      </c>
      <c>
        <f>(M262*21)/100</f>
      </c>
      <c t="s">
        <v>27</v>
      </c>
    </row>
    <row r="263" spans="1:5" ht="12.75">
      <c r="A263" s="35" t="s">
        <v>55</v>
      </c>
      <c r="E263" s="39" t="s">
        <v>51</v>
      </c>
    </row>
    <row r="264" spans="1:5" ht="12.75">
      <c r="A264" s="35" t="s">
        <v>56</v>
      </c>
      <c r="E264" s="40" t="s">
        <v>51</v>
      </c>
    </row>
    <row r="265" spans="1:5" ht="267.75">
      <c r="A265" t="s">
        <v>57</v>
      </c>
      <c r="E265" s="39" t="s">
        <v>298</v>
      </c>
    </row>
    <row r="266" spans="1:16" ht="12.75">
      <c r="A266" t="s">
        <v>49</v>
      </c>
      <c s="34" t="s">
        <v>299</v>
      </c>
      <c s="34" t="s">
        <v>300</v>
      </c>
      <c s="35" t="s">
        <v>51</v>
      </c>
      <c s="6" t="s">
        <v>301</v>
      </c>
      <c s="36" t="s">
        <v>88</v>
      </c>
      <c s="37">
        <v>4</v>
      </c>
      <c s="36">
        <v>0</v>
      </c>
      <c s="36">
        <f>ROUND(G266*H266,6)</f>
      </c>
      <c r="L266" s="38">
        <v>0</v>
      </c>
      <c s="32">
        <f>ROUND(ROUND(L266,2)*ROUND(G266,3),2)</f>
      </c>
      <c s="36" t="s">
        <v>54</v>
      </c>
      <c>
        <f>(M266*21)/100</f>
      </c>
      <c t="s">
        <v>27</v>
      </c>
    </row>
    <row r="267" spans="1:5" ht="12.75">
      <c r="A267" s="35" t="s">
        <v>55</v>
      </c>
      <c r="E267" s="39" t="s">
        <v>51</v>
      </c>
    </row>
    <row r="268" spans="1:5" ht="12.75">
      <c r="A268" s="35" t="s">
        <v>56</v>
      </c>
      <c r="E268" s="40" t="s">
        <v>51</v>
      </c>
    </row>
    <row r="269" spans="1:5" ht="255">
      <c r="A269" t="s">
        <v>57</v>
      </c>
      <c r="E269" s="39" t="s">
        <v>302</v>
      </c>
    </row>
    <row r="270" spans="1:16" ht="12.75">
      <c r="A270" t="s">
        <v>49</v>
      </c>
      <c s="34" t="s">
        <v>303</v>
      </c>
      <c s="34" t="s">
        <v>304</v>
      </c>
      <c s="35" t="s">
        <v>51</v>
      </c>
      <c s="6" t="s">
        <v>305</v>
      </c>
      <c s="36" t="s">
        <v>88</v>
      </c>
      <c s="37">
        <v>1</v>
      </c>
      <c s="36">
        <v>0</v>
      </c>
      <c s="36">
        <f>ROUND(G270*H270,6)</f>
      </c>
      <c r="L270" s="38">
        <v>0</v>
      </c>
      <c s="32">
        <f>ROUND(ROUND(L270,2)*ROUND(G270,3),2)</f>
      </c>
      <c s="36" t="s">
        <v>54</v>
      </c>
      <c>
        <f>(M270*21)/100</f>
      </c>
      <c t="s">
        <v>27</v>
      </c>
    </row>
    <row r="271" spans="1:5" ht="12.75">
      <c r="A271" s="35" t="s">
        <v>55</v>
      </c>
      <c r="E271" s="39" t="s">
        <v>51</v>
      </c>
    </row>
    <row r="272" spans="1:5" ht="12.75">
      <c r="A272" s="35" t="s">
        <v>56</v>
      </c>
      <c r="E272" s="40" t="s">
        <v>51</v>
      </c>
    </row>
    <row r="273" spans="1:5" ht="191.25">
      <c r="A273" t="s">
        <v>57</v>
      </c>
      <c r="E273" s="39" t="s">
        <v>306</v>
      </c>
    </row>
    <row r="274" spans="1:16" ht="12.75">
      <c r="A274" t="s">
        <v>49</v>
      </c>
      <c s="34" t="s">
        <v>307</v>
      </c>
      <c s="34" t="s">
        <v>308</v>
      </c>
      <c s="35" t="s">
        <v>51</v>
      </c>
      <c s="6" t="s">
        <v>309</v>
      </c>
      <c s="36" t="s">
        <v>88</v>
      </c>
      <c s="37">
        <v>1</v>
      </c>
      <c s="36">
        <v>0</v>
      </c>
      <c s="36">
        <f>ROUND(G274*H274,6)</f>
      </c>
      <c r="L274" s="38">
        <v>0</v>
      </c>
      <c s="32">
        <f>ROUND(ROUND(L274,2)*ROUND(G274,3),2)</f>
      </c>
      <c s="36" t="s">
        <v>54</v>
      </c>
      <c>
        <f>(M274*21)/100</f>
      </c>
      <c t="s">
        <v>27</v>
      </c>
    </row>
    <row r="275" spans="1:5" ht="12.75">
      <c r="A275" s="35" t="s">
        <v>55</v>
      </c>
      <c r="E275" s="39" t="s">
        <v>51</v>
      </c>
    </row>
    <row r="276" spans="1:5" ht="12.75">
      <c r="A276" s="35" t="s">
        <v>56</v>
      </c>
      <c r="E276" s="40" t="s">
        <v>51</v>
      </c>
    </row>
    <row r="277" spans="1:5" ht="267.75">
      <c r="A277" t="s">
        <v>57</v>
      </c>
      <c r="E277" s="39" t="s">
        <v>310</v>
      </c>
    </row>
    <row r="278" spans="1:16" ht="25.5">
      <c r="A278" t="s">
        <v>49</v>
      </c>
      <c s="34" t="s">
        <v>311</v>
      </c>
      <c s="34" t="s">
        <v>312</v>
      </c>
      <c s="35" t="s">
        <v>51</v>
      </c>
      <c s="6" t="s">
        <v>313</v>
      </c>
      <c s="36" t="s">
        <v>88</v>
      </c>
      <c s="37">
        <v>6</v>
      </c>
      <c s="36">
        <v>0</v>
      </c>
      <c s="36">
        <f>ROUND(G278*H278,6)</f>
      </c>
      <c r="L278" s="38">
        <v>0</v>
      </c>
      <c s="32">
        <f>ROUND(ROUND(L278,2)*ROUND(G278,3),2)</f>
      </c>
      <c s="36" t="s">
        <v>54</v>
      </c>
      <c>
        <f>(M278*21)/100</f>
      </c>
      <c t="s">
        <v>27</v>
      </c>
    </row>
    <row r="279" spans="1:5" ht="12.75">
      <c r="A279" s="35" t="s">
        <v>55</v>
      </c>
      <c r="E279" s="39" t="s">
        <v>51</v>
      </c>
    </row>
    <row r="280" spans="1:5" ht="12.75">
      <c r="A280" s="35" t="s">
        <v>56</v>
      </c>
      <c r="E280" s="40" t="s">
        <v>51</v>
      </c>
    </row>
    <row r="281" spans="1:5" ht="204">
      <c r="A281" t="s">
        <v>57</v>
      </c>
      <c r="E281" s="39" t="s">
        <v>314</v>
      </c>
    </row>
    <row r="282" spans="1:16" ht="25.5">
      <c r="A282" t="s">
        <v>49</v>
      </c>
      <c s="34" t="s">
        <v>315</v>
      </c>
      <c s="34" t="s">
        <v>316</v>
      </c>
      <c s="35" t="s">
        <v>51</v>
      </c>
      <c s="6" t="s">
        <v>317</v>
      </c>
      <c s="36" t="s">
        <v>88</v>
      </c>
      <c s="37">
        <v>6</v>
      </c>
      <c s="36">
        <v>0</v>
      </c>
      <c s="36">
        <f>ROUND(G282*H282,6)</f>
      </c>
      <c r="L282" s="38">
        <v>0</v>
      </c>
      <c s="32">
        <f>ROUND(ROUND(L282,2)*ROUND(G282,3),2)</f>
      </c>
      <c s="36" t="s">
        <v>54</v>
      </c>
      <c>
        <f>(M282*21)/100</f>
      </c>
      <c t="s">
        <v>27</v>
      </c>
    </row>
    <row r="283" spans="1:5" ht="12.75">
      <c r="A283" s="35" t="s">
        <v>55</v>
      </c>
      <c r="E283" s="39" t="s">
        <v>51</v>
      </c>
    </row>
    <row r="284" spans="1:5" ht="12.75">
      <c r="A284" s="35" t="s">
        <v>56</v>
      </c>
      <c r="E284" s="40" t="s">
        <v>51</v>
      </c>
    </row>
    <row r="285" spans="1:5" ht="242.25">
      <c r="A285" t="s">
        <v>57</v>
      </c>
      <c r="E285" s="39" t="s">
        <v>318</v>
      </c>
    </row>
    <row r="286" spans="1:16" ht="12.75">
      <c r="A286" t="s">
        <v>49</v>
      </c>
      <c s="34" t="s">
        <v>319</v>
      </c>
      <c s="34" t="s">
        <v>320</v>
      </c>
      <c s="35" t="s">
        <v>51</v>
      </c>
      <c s="6" t="s">
        <v>321</v>
      </c>
      <c s="36" t="s">
        <v>88</v>
      </c>
      <c s="37">
        <v>4</v>
      </c>
      <c s="36">
        <v>0</v>
      </c>
      <c s="36">
        <f>ROUND(G286*H286,6)</f>
      </c>
      <c r="L286" s="38">
        <v>0</v>
      </c>
      <c s="32">
        <f>ROUND(ROUND(L286,2)*ROUND(G286,3),2)</f>
      </c>
      <c s="36" t="s">
        <v>54</v>
      </c>
      <c>
        <f>(M286*21)/100</f>
      </c>
      <c t="s">
        <v>27</v>
      </c>
    </row>
    <row r="287" spans="1:5" ht="12.75">
      <c r="A287" s="35" t="s">
        <v>55</v>
      </c>
      <c r="E287" s="39" t="s">
        <v>51</v>
      </c>
    </row>
    <row r="288" spans="1:5" ht="12.75">
      <c r="A288" s="35" t="s">
        <v>56</v>
      </c>
      <c r="E288" s="40" t="s">
        <v>51</v>
      </c>
    </row>
    <row r="289" spans="1:5" ht="204">
      <c r="A289" t="s">
        <v>57</v>
      </c>
      <c r="E289" s="39" t="s">
        <v>322</v>
      </c>
    </row>
    <row r="290" spans="1:16" ht="12.75">
      <c r="A290" t="s">
        <v>49</v>
      </c>
      <c s="34" t="s">
        <v>323</v>
      </c>
      <c s="34" t="s">
        <v>324</v>
      </c>
      <c s="35" t="s">
        <v>51</v>
      </c>
      <c s="6" t="s">
        <v>325</v>
      </c>
      <c s="36" t="s">
        <v>88</v>
      </c>
      <c s="37">
        <v>6</v>
      </c>
      <c s="36">
        <v>0</v>
      </c>
      <c s="36">
        <f>ROUND(G290*H290,6)</f>
      </c>
      <c r="L290" s="38">
        <v>0</v>
      </c>
      <c s="32">
        <f>ROUND(ROUND(L290,2)*ROUND(G290,3),2)</f>
      </c>
      <c s="36" t="s">
        <v>54</v>
      </c>
      <c>
        <f>(M290*21)/100</f>
      </c>
      <c t="s">
        <v>27</v>
      </c>
    </row>
    <row r="291" spans="1:5" ht="12.75">
      <c r="A291" s="35" t="s">
        <v>55</v>
      </c>
      <c r="E291" s="39" t="s">
        <v>51</v>
      </c>
    </row>
    <row r="292" spans="1:5" ht="12.75">
      <c r="A292" s="35" t="s">
        <v>56</v>
      </c>
      <c r="E292" s="40" t="s">
        <v>51</v>
      </c>
    </row>
    <row r="293" spans="1:5" ht="242.25">
      <c r="A293" t="s">
        <v>57</v>
      </c>
      <c r="E293" s="39" t="s">
        <v>326</v>
      </c>
    </row>
    <row r="294" spans="1:16" ht="12.75">
      <c r="A294" t="s">
        <v>49</v>
      </c>
      <c s="34" t="s">
        <v>327</v>
      </c>
      <c s="34" t="s">
        <v>328</v>
      </c>
      <c s="35" t="s">
        <v>51</v>
      </c>
      <c s="6" t="s">
        <v>329</v>
      </c>
      <c s="36" t="s">
        <v>88</v>
      </c>
      <c s="37">
        <v>1</v>
      </c>
      <c s="36">
        <v>0</v>
      </c>
      <c s="36">
        <f>ROUND(G294*H294,6)</f>
      </c>
      <c r="L294" s="38">
        <v>0</v>
      </c>
      <c s="32">
        <f>ROUND(ROUND(L294,2)*ROUND(G294,3),2)</f>
      </c>
      <c s="36" t="s">
        <v>54</v>
      </c>
      <c>
        <f>(M294*21)/100</f>
      </c>
      <c t="s">
        <v>27</v>
      </c>
    </row>
    <row r="295" spans="1:5" ht="12.75">
      <c r="A295" s="35" t="s">
        <v>55</v>
      </c>
      <c r="E295" s="39" t="s">
        <v>51</v>
      </c>
    </row>
    <row r="296" spans="1:5" ht="12.75">
      <c r="A296" s="35" t="s">
        <v>56</v>
      </c>
      <c r="E296" s="40" t="s">
        <v>51</v>
      </c>
    </row>
    <row r="297" spans="1:5" ht="204">
      <c r="A297" t="s">
        <v>57</v>
      </c>
      <c r="E297" s="39" t="s">
        <v>330</v>
      </c>
    </row>
    <row r="298" spans="1:16" ht="12.75">
      <c r="A298" t="s">
        <v>49</v>
      </c>
      <c s="34" t="s">
        <v>331</v>
      </c>
      <c s="34" t="s">
        <v>332</v>
      </c>
      <c s="35" t="s">
        <v>51</v>
      </c>
      <c s="6" t="s">
        <v>333</v>
      </c>
      <c s="36" t="s">
        <v>88</v>
      </c>
      <c s="37">
        <v>2</v>
      </c>
      <c s="36">
        <v>0</v>
      </c>
      <c s="36">
        <f>ROUND(G298*H298,6)</f>
      </c>
      <c r="L298" s="38">
        <v>0</v>
      </c>
      <c s="32">
        <f>ROUND(ROUND(L298,2)*ROUND(G298,3),2)</f>
      </c>
      <c s="36" t="s">
        <v>54</v>
      </c>
      <c>
        <f>(M298*21)/100</f>
      </c>
      <c t="s">
        <v>27</v>
      </c>
    </row>
    <row r="299" spans="1:5" ht="12.75">
      <c r="A299" s="35" t="s">
        <v>55</v>
      </c>
      <c r="E299" s="39" t="s">
        <v>51</v>
      </c>
    </row>
    <row r="300" spans="1:5" ht="12.75">
      <c r="A300" s="35" t="s">
        <v>56</v>
      </c>
      <c r="E300" s="40" t="s">
        <v>51</v>
      </c>
    </row>
    <row r="301" spans="1:5" ht="191.25">
      <c r="A301" t="s">
        <v>57</v>
      </c>
      <c r="E301" s="39" t="s">
        <v>334</v>
      </c>
    </row>
    <row r="302" spans="1:16" ht="12.75">
      <c r="A302" t="s">
        <v>49</v>
      </c>
      <c s="34" t="s">
        <v>335</v>
      </c>
      <c s="34" t="s">
        <v>336</v>
      </c>
      <c s="35" t="s">
        <v>51</v>
      </c>
      <c s="6" t="s">
        <v>337</v>
      </c>
      <c s="36" t="s">
        <v>88</v>
      </c>
      <c s="37">
        <v>2</v>
      </c>
      <c s="36">
        <v>0</v>
      </c>
      <c s="36">
        <f>ROUND(G302*H302,6)</f>
      </c>
      <c r="L302" s="38">
        <v>0</v>
      </c>
      <c s="32">
        <f>ROUND(ROUND(L302,2)*ROUND(G302,3),2)</f>
      </c>
      <c s="36" t="s">
        <v>54</v>
      </c>
      <c>
        <f>(M302*21)/100</f>
      </c>
      <c t="s">
        <v>27</v>
      </c>
    </row>
    <row r="303" spans="1:5" ht="12.75">
      <c r="A303" s="35" t="s">
        <v>55</v>
      </c>
      <c r="E303" s="39" t="s">
        <v>51</v>
      </c>
    </row>
    <row r="304" spans="1:5" ht="12.75">
      <c r="A304" s="35" t="s">
        <v>56</v>
      </c>
      <c r="E304" s="40" t="s">
        <v>51</v>
      </c>
    </row>
    <row r="305" spans="1:5" ht="229.5">
      <c r="A305" t="s">
        <v>57</v>
      </c>
      <c r="E305" s="39" t="s">
        <v>338</v>
      </c>
    </row>
    <row r="306" spans="1:16" ht="12.75">
      <c r="A306" t="s">
        <v>49</v>
      </c>
      <c s="34" t="s">
        <v>339</v>
      </c>
      <c s="34" t="s">
        <v>340</v>
      </c>
      <c s="35" t="s">
        <v>51</v>
      </c>
      <c s="6" t="s">
        <v>341</v>
      </c>
      <c s="36" t="s">
        <v>88</v>
      </c>
      <c s="37">
        <v>1</v>
      </c>
      <c s="36">
        <v>0</v>
      </c>
      <c s="36">
        <f>ROUND(G306*H306,6)</f>
      </c>
      <c r="L306" s="38">
        <v>0</v>
      </c>
      <c s="32">
        <f>ROUND(ROUND(L306,2)*ROUND(G306,3),2)</f>
      </c>
      <c s="36" t="s">
        <v>54</v>
      </c>
      <c>
        <f>(M306*21)/100</f>
      </c>
      <c t="s">
        <v>27</v>
      </c>
    </row>
    <row r="307" spans="1:5" ht="12.75">
      <c r="A307" s="35" t="s">
        <v>55</v>
      </c>
      <c r="E307" s="39" t="s">
        <v>51</v>
      </c>
    </row>
    <row r="308" spans="1:5" ht="12.75">
      <c r="A308" s="35" t="s">
        <v>56</v>
      </c>
      <c r="E308" s="40" t="s">
        <v>51</v>
      </c>
    </row>
    <row r="309" spans="1:5" ht="242.25">
      <c r="A309" t="s">
        <v>57</v>
      </c>
      <c r="E309" s="39" t="s">
        <v>342</v>
      </c>
    </row>
    <row r="310" spans="1:16" ht="12.75">
      <c r="A310" t="s">
        <v>49</v>
      </c>
      <c s="34" t="s">
        <v>343</v>
      </c>
      <c s="34" t="s">
        <v>344</v>
      </c>
      <c s="35" t="s">
        <v>51</v>
      </c>
      <c s="6" t="s">
        <v>345</v>
      </c>
      <c s="36" t="s">
        <v>346</v>
      </c>
      <c s="37">
        <v>60</v>
      </c>
      <c s="36">
        <v>0</v>
      </c>
      <c s="36">
        <f>ROUND(G310*H310,6)</f>
      </c>
      <c r="L310" s="38">
        <v>0</v>
      </c>
      <c s="32">
        <f>ROUND(ROUND(L310,2)*ROUND(G310,3),2)</f>
      </c>
      <c s="36" t="s">
        <v>54</v>
      </c>
      <c>
        <f>(M310*21)/100</f>
      </c>
      <c t="s">
        <v>27</v>
      </c>
    </row>
    <row r="311" spans="1:5" ht="12.75">
      <c r="A311" s="35" t="s">
        <v>55</v>
      </c>
      <c r="E311" s="39" t="s">
        <v>51</v>
      </c>
    </row>
    <row r="312" spans="1:5" ht="12.75">
      <c r="A312" s="35" t="s">
        <v>56</v>
      </c>
      <c r="E312" s="40" t="s">
        <v>51</v>
      </c>
    </row>
    <row r="313" spans="1:5" ht="191.25">
      <c r="A313" t="s">
        <v>57</v>
      </c>
      <c r="E313" s="39" t="s">
        <v>347</v>
      </c>
    </row>
    <row r="314" spans="1:16" ht="12.75">
      <c r="A314" t="s">
        <v>49</v>
      </c>
      <c s="34" t="s">
        <v>348</v>
      </c>
      <c s="34" t="s">
        <v>349</v>
      </c>
      <c s="35" t="s">
        <v>51</v>
      </c>
      <c s="6" t="s">
        <v>350</v>
      </c>
      <c s="36" t="s">
        <v>346</v>
      </c>
      <c s="37">
        <v>60</v>
      </c>
      <c s="36">
        <v>0</v>
      </c>
      <c s="36">
        <f>ROUND(G314*H314,6)</f>
      </c>
      <c r="L314" s="38">
        <v>0</v>
      </c>
      <c s="32">
        <f>ROUND(ROUND(L314,2)*ROUND(G314,3),2)</f>
      </c>
      <c s="36" t="s">
        <v>54</v>
      </c>
      <c>
        <f>(M314*21)/100</f>
      </c>
      <c t="s">
        <v>27</v>
      </c>
    </row>
    <row r="315" spans="1:5" ht="12.75">
      <c r="A315" s="35" t="s">
        <v>55</v>
      </c>
      <c r="E315" s="39" t="s">
        <v>51</v>
      </c>
    </row>
    <row r="316" spans="1:5" ht="12.75">
      <c r="A316" s="35" t="s">
        <v>56</v>
      </c>
      <c r="E316" s="40" t="s">
        <v>51</v>
      </c>
    </row>
    <row r="317" spans="1:5" ht="178.5">
      <c r="A317" t="s">
        <v>57</v>
      </c>
      <c r="E317" s="39" t="s">
        <v>351</v>
      </c>
    </row>
    <row r="318" spans="1:16" ht="12.75">
      <c r="A318" t="s">
        <v>49</v>
      </c>
      <c s="34" t="s">
        <v>352</v>
      </c>
      <c s="34" t="s">
        <v>353</v>
      </c>
      <c s="35" t="s">
        <v>51</v>
      </c>
      <c s="6" t="s">
        <v>354</v>
      </c>
      <c s="36" t="s">
        <v>88</v>
      </c>
      <c s="37">
        <v>60</v>
      </c>
      <c s="36">
        <v>0</v>
      </c>
      <c s="36">
        <f>ROUND(G318*H318,6)</f>
      </c>
      <c r="L318" s="38">
        <v>0</v>
      </c>
      <c s="32">
        <f>ROUND(ROUND(L318,2)*ROUND(G318,3),2)</f>
      </c>
      <c s="36" t="s">
        <v>54</v>
      </c>
      <c>
        <f>(M318*21)/100</f>
      </c>
      <c t="s">
        <v>27</v>
      </c>
    </row>
    <row r="319" spans="1:5" ht="12.75">
      <c r="A319" s="35" t="s">
        <v>55</v>
      </c>
      <c r="E319" s="39" t="s">
        <v>51</v>
      </c>
    </row>
    <row r="320" spans="1:5" ht="12.75">
      <c r="A320" s="35" t="s">
        <v>56</v>
      </c>
      <c r="E320" s="40" t="s">
        <v>51</v>
      </c>
    </row>
    <row r="321" spans="1:5" ht="255">
      <c r="A321" t="s">
        <v>57</v>
      </c>
      <c r="E321" s="39" t="s">
        <v>355</v>
      </c>
    </row>
    <row r="322" spans="1:16" ht="12.75">
      <c r="A322" t="s">
        <v>49</v>
      </c>
      <c s="34" t="s">
        <v>356</v>
      </c>
      <c s="34" t="s">
        <v>357</v>
      </c>
      <c s="35" t="s">
        <v>51</v>
      </c>
      <c s="6" t="s">
        <v>358</v>
      </c>
      <c s="36" t="s">
        <v>88</v>
      </c>
      <c s="37">
        <v>7</v>
      </c>
      <c s="36">
        <v>0</v>
      </c>
      <c s="36">
        <f>ROUND(G322*H322,6)</f>
      </c>
      <c r="L322" s="38">
        <v>0</v>
      </c>
      <c s="32">
        <f>ROUND(ROUND(L322,2)*ROUND(G322,3),2)</f>
      </c>
      <c s="36" t="s">
        <v>54</v>
      </c>
      <c>
        <f>(M322*21)/100</f>
      </c>
      <c t="s">
        <v>27</v>
      </c>
    </row>
    <row r="323" spans="1:5" ht="12.75">
      <c r="A323" s="35" t="s">
        <v>55</v>
      </c>
      <c r="E323" s="39" t="s">
        <v>51</v>
      </c>
    </row>
    <row r="324" spans="1:5" ht="12.75">
      <c r="A324" s="35" t="s">
        <v>56</v>
      </c>
      <c r="E324" s="40" t="s">
        <v>51</v>
      </c>
    </row>
    <row r="325" spans="1:5" ht="216.75">
      <c r="A325" t="s">
        <v>57</v>
      </c>
      <c r="E325" s="39" t="s">
        <v>359</v>
      </c>
    </row>
    <row r="326" spans="1:16" ht="12.75">
      <c r="A326" t="s">
        <v>49</v>
      </c>
      <c s="34" t="s">
        <v>360</v>
      </c>
      <c s="34" t="s">
        <v>361</v>
      </c>
      <c s="35" t="s">
        <v>51</v>
      </c>
      <c s="6" t="s">
        <v>362</v>
      </c>
      <c s="36" t="s">
        <v>346</v>
      </c>
      <c s="37">
        <v>80</v>
      </c>
      <c s="36">
        <v>0</v>
      </c>
      <c s="36">
        <f>ROUND(G326*H326,6)</f>
      </c>
      <c r="L326" s="38">
        <v>0</v>
      </c>
      <c s="32">
        <f>ROUND(ROUND(L326,2)*ROUND(G326,3),2)</f>
      </c>
      <c s="36" t="s">
        <v>54</v>
      </c>
      <c>
        <f>(M326*21)/100</f>
      </c>
      <c t="s">
        <v>27</v>
      </c>
    </row>
    <row r="327" spans="1:5" ht="12.75">
      <c r="A327" s="35" t="s">
        <v>55</v>
      </c>
      <c r="E327" s="39" t="s">
        <v>51</v>
      </c>
    </row>
    <row r="328" spans="1:5" ht="12.75">
      <c r="A328" s="35" t="s">
        <v>56</v>
      </c>
      <c r="E328" s="40" t="s">
        <v>51</v>
      </c>
    </row>
    <row r="329" spans="1:5" ht="191.25">
      <c r="A329" t="s">
        <v>57</v>
      </c>
      <c r="E329" s="39" t="s">
        <v>363</v>
      </c>
    </row>
    <row r="330" spans="1:16" ht="12.75">
      <c r="A330" t="s">
        <v>49</v>
      </c>
      <c s="34" t="s">
        <v>364</v>
      </c>
      <c s="34" t="s">
        <v>365</v>
      </c>
      <c s="35" t="s">
        <v>51</v>
      </c>
      <c s="6" t="s">
        <v>366</v>
      </c>
      <c s="36" t="s">
        <v>88</v>
      </c>
      <c s="37">
        <v>1</v>
      </c>
      <c s="36">
        <v>0</v>
      </c>
      <c s="36">
        <f>ROUND(G330*H330,6)</f>
      </c>
      <c r="L330" s="38">
        <v>0</v>
      </c>
      <c s="32">
        <f>ROUND(ROUND(L330,2)*ROUND(G330,3),2)</f>
      </c>
      <c s="36" t="s">
        <v>54</v>
      </c>
      <c>
        <f>(M330*21)/100</f>
      </c>
      <c t="s">
        <v>27</v>
      </c>
    </row>
    <row r="331" spans="1:5" ht="12.75">
      <c r="A331" s="35" t="s">
        <v>55</v>
      </c>
      <c r="E331" s="39" t="s">
        <v>51</v>
      </c>
    </row>
    <row r="332" spans="1:5" ht="12.75">
      <c r="A332" s="35" t="s">
        <v>56</v>
      </c>
      <c r="E332" s="40" t="s">
        <v>51</v>
      </c>
    </row>
    <row r="333" spans="1:5" ht="140.25">
      <c r="A333" t="s">
        <v>57</v>
      </c>
      <c r="E333" s="39" t="s">
        <v>367</v>
      </c>
    </row>
    <row r="334" spans="1:16" ht="12.75">
      <c r="A334" t="s">
        <v>49</v>
      </c>
      <c s="34" t="s">
        <v>368</v>
      </c>
      <c s="34" t="s">
        <v>369</v>
      </c>
      <c s="35" t="s">
        <v>51</v>
      </c>
      <c s="6" t="s">
        <v>370</v>
      </c>
      <c s="36" t="s">
        <v>88</v>
      </c>
      <c s="37">
        <v>3</v>
      </c>
      <c s="36">
        <v>0</v>
      </c>
      <c s="36">
        <f>ROUND(G334*H334,6)</f>
      </c>
      <c r="L334" s="38">
        <v>0</v>
      </c>
      <c s="32">
        <f>ROUND(ROUND(L334,2)*ROUND(G334,3),2)</f>
      </c>
      <c s="36" t="s">
        <v>54</v>
      </c>
      <c>
        <f>(M334*0)/100</f>
      </c>
      <c t="s">
        <v>371</v>
      </c>
    </row>
    <row r="335" spans="1:5" ht="12.75">
      <c r="A335" s="35" t="s">
        <v>55</v>
      </c>
      <c r="E335" s="39" t="s">
        <v>51</v>
      </c>
    </row>
    <row r="336" spans="1:5" ht="12.75">
      <c r="A336" s="35" t="s">
        <v>56</v>
      </c>
      <c r="E336" s="40" t="s">
        <v>51</v>
      </c>
    </row>
    <row r="337" spans="1:5" ht="153">
      <c r="A337" t="s">
        <v>57</v>
      </c>
      <c r="E337" s="39" t="s">
        <v>372</v>
      </c>
    </row>
    <row r="338" spans="1:16" ht="12.75">
      <c r="A338" t="s">
        <v>49</v>
      </c>
      <c s="34" t="s">
        <v>373</v>
      </c>
      <c s="34" t="s">
        <v>374</v>
      </c>
      <c s="35" t="s">
        <v>51</v>
      </c>
      <c s="6" t="s">
        <v>375</v>
      </c>
      <c s="36" t="s">
        <v>128</v>
      </c>
      <c s="37">
        <v>383</v>
      </c>
      <c s="36">
        <v>0</v>
      </c>
      <c s="36">
        <f>ROUND(G338*H338,6)</f>
      </c>
      <c r="L338" s="38">
        <v>0</v>
      </c>
      <c s="32">
        <f>ROUND(ROUND(L338,2)*ROUND(G338,3),2)</f>
      </c>
      <c s="36" t="s">
        <v>54</v>
      </c>
      <c>
        <f>(M338*0)/100</f>
      </c>
      <c t="s">
        <v>371</v>
      </c>
    </row>
    <row r="339" spans="1:5" ht="12.75">
      <c r="A339" s="35" t="s">
        <v>55</v>
      </c>
      <c r="E339" s="39" t="s">
        <v>51</v>
      </c>
    </row>
    <row r="340" spans="1:5" ht="12.75">
      <c r="A340" s="35" t="s">
        <v>56</v>
      </c>
      <c r="E340" s="40" t="s">
        <v>51</v>
      </c>
    </row>
    <row r="341" spans="1:5" ht="102">
      <c r="A341" t="s">
        <v>57</v>
      </c>
      <c r="E341" s="39" t="s">
        <v>376</v>
      </c>
    </row>
    <row r="342" spans="1:16" ht="12.75">
      <c r="A342" t="s">
        <v>49</v>
      </c>
      <c s="34" t="s">
        <v>377</v>
      </c>
      <c s="34" t="s">
        <v>378</v>
      </c>
      <c s="35" t="s">
        <v>51</v>
      </c>
      <c s="6" t="s">
        <v>379</v>
      </c>
      <c s="36" t="s">
        <v>88</v>
      </c>
      <c s="37">
        <v>10</v>
      </c>
      <c s="36">
        <v>0</v>
      </c>
      <c s="36">
        <f>ROUND(G342*H342,6)</f>
      </c>
      <c r="L342" s="38">
        <v>0</v>
      </c>
      <c s="32">
        <f>ROUND(ROUND(L342,2)*ROUND(G342,3),2)</f>
      </c>
      <c s="36" t="s">
        <v>54</v>
      </c>
      <c>
        <f>(M342*0)/100</f>
      </c>
      <c t="s">
        <v>371</v>
      </c>
    </row>
    <row r="343" spans="1:5" ht="12.75">
      <c r="A343" s="35" t="s">
        <v>55</v>
      </c>
      <c r="E343" s="39" t="s">
        <v>51</v>
      </c>
    </row>
    <row r="344" spans="1:5" ht="12.75">
      <c r="A344" s="35" t="s">
        <v>56</v>
      </c>
      <c r="E344" s="40" t="s">
        <v>51</v>
      </c>
    </row>
    <row r="345" spans="1:5" ht="114.75">
      <c r="A345" t="s">
        <v>57</v>
      </c>
      <c r="E345" s="39" t="s">
        <v>380</v>
      </c>
    </row>
    <row r="346" spans="1:16" ht="12.75">
      <c r="A346" t="s">
        <v>49</v>
      </c>
      <c s="34" t="s">
        <v>381</v>
      </c>
      <c s="34" t="s">
        <v>382</v>
      </c>
      <c s="35" t="s">
        <v>51</v>
      </c>
      <c s="6" t="s">
        <v>383</v>
      </c>
      <c s="36" t="s">
        <v>88</v>
      </c>
      <c s="37">
        <v>13</v>
      </c>
      <c s="36">
        <v>0</v>
      </c>
      <c s="36">
        <f>ROUND(G346*H346,6)</f>
      </c>
      <c r="L346" s="38">
        <v>0</v>
      </c>
      <c s="32">
        <f>ROUND(ROUND(L346,2)*ROUND(G346,3),2)</f>
      </c>
      <c s="36" t="s">
        <v>54</v>
      </c>
      <c>
        <f>(M346*0)/100</f>
      </c>
      <c t="s">
        <v>371</v>
      </c>
    </row>
    <row r="347" spans="1:5" ht="12.75">
      <c r="A347" s="35" t="s">
        <v>55</v>
      </c>
      <c r="E347" s="39" t="s">
        <v>51</v>
      </c>
    </row>
    <row r="348" spans="1:5" ht="12.75">
      <c r="A348" s="35" t="s">
        <v>56</v>
      </c>
      <c r="E348" s="40" t="s">
        <v>51</v>
      </c>
    </row>
    <row r="349" spans="1:5" ht="102">
      <c r="A349" t="s">
        <v>57</v>
      </c>
      <c r="E349" s="39" t="s">
        <v>384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2145</v>
      </c>
      <c s="41">
        <f>Rekapitulace!C38</f>
      </c>
      <c s="20" t="s">
        <v>0</v>
      </c>
      <c t="s">
        <v>23</v>
      </c>
      <c t="s">
        <v>27</v>
      </c>
    </row>
    <row r="4" spans="1:16" ht="32" customHeight="1">
      <c r="A4" s="24" t="s">
        <v>20</v>
      </c>
      <c s="25" t="s">
        <v>28</v>
      </c>
      <c s="27" t="s">
        <v>2145</v>
      </c>
      <c r="E4" s="26" t="s">
        <v>2146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COUNTIFS(L8:L204,"=0",A8:A204,"P")+COUNTIFS(L8:L204,"",A8:A204,"P")+SUM(Q8:Q204)</f>
      </c>
    </row>
    <row r="8" spans="1:13" ht="12.75">
      <c r="A8" t="s">
        <v>44</v>
      </c>
      <c r="C8" s="28" t="s">
        <v>2149</v>
      </c>
      <c r="E8" s="30" t="s">
        <v>2148</v>
      </c>
      <c r="J8" s="29">
        <f>0+J9+J26+J63</f>
      </c>
      <c s="29">
        <f>0+K9+K26+K63</f>
      </c>
      <c s="29">
        <f>0+L9+L26+L63</f>
      </c>
      <c s="29">
        <f>0+M9+M26+M63</f>
      </c>
    </row>
    <row r="9" spans="1:13" ht="12.75">
      <c r="A9" t="s">
        <v>46</v>
      </c>
      <c r="C9" s="31" t="s">
        <v>371</v>
      </c>
      <c r="E9" s="33" t="s">
        <v>2099</v>
      </c>
      <c r="J9" s="32">
        <f>0</f>
      </c>
      <c s="32">
        <f>0</f>
      </c>
      <c s="32">
        <f>0+L10+L14+L18+L22</f>
      </c>
      <c s="32">
        <f>0+M10+M14+M18+M22</f>
      </c>
    </row>
    <row r="10" spans="1:16" ht="25.5">
      <c r="A10" t="s">
        <v>49</v>
      </c>
      <c s="34" t="s">
        <v>226</v>
      </c>
      <c s="34" t="s">
        <v>1455</v>
      </c>
      <c s="35" t="s">
        <v>51</v>
      </c>
      <c s="6" t="s">
        <v>2150</v>
      </c>
      <c s="36" t="s">
        <v>53</v>
      </c>
      <c s="37">
        <v>33.053</v>
      </c>
      <c s="36">
        <v>0</v>
      </c>
      <c s="36">
        <f>ROUND(G10*H10,6)</f>
      </c>
      <c r="L10" s="38">
        <v>0</v>
      </c>
      <c s="32">
        <f>ROUND(ROUND(L10,2)*ROUND(G10,3),2)</f>
      </c>
      <c s="36" t="s">
        <v>439</v>
      </c>
      <c>
        <f>(M10*21)/100</f>
      </c>
      <c t="s">
        <v>27</v>
      </c>
    </row>
    <row r="11" spans="1:5" ht="12.75">
      <c r="A11" s="35" t="s">
        <v>55</v>
      </c>
      <c r="E11" s="39" t="s">
        <v>51</v>
      </c>
    </row>
    <row r="12" spans="1:5" ht="12.75">
      <c r="A12" s="35" t="s">
        <v>56</v>
      </c>
      <c r="E12" s="40" t="s">
        <v>2151</v>
      </c>
    </row>
    <row r="13" spans="1:5" ht="153">
      <c r="A13" t="s">
        <v>57</v>
      </c>
      <c r="E13" s="39" t="s">
        <v>2102</v>
      </c>
    </row>
    <row r="14" spans="1:16" ht="25.5">
      <c r="A14" t="s">
        <v>49</v>
      </c>
      <c s="34" t="s">
        <v>230</v>
      </c>
      <c s="34" t="s">
        <v>2152</v>
      </c>
      <c s="35" t="s">
        <v>51</v>
      </c>
      <c s="6" t="s">
        <v>2153</v>
      </c>
      <c s="36" t="s">
        <v>53</v>
      </c>
      <c s="37">
        <v>1.2</v>
      </c>
      <c s="36">
        <v>0</v>
      </c>
      <c s="36">
        <f>ROUND(G14*H14,6)</f>
      </c>
      <c r="L14" s="38">
        <v>0</v>
      </c>
      <c s="32">
        <f>ROUND(ROUND(L14,2)*ROUND(G14,3),2)</f>
      </c>
      <c s="36" t="s">
        <v>439</v>
      </c>
      <c>
        <f>(M14*21)/100</f>
      </c>
      <c t="s">
        <v>27</v>
      </c>
    </row>
    <row r="15" spans="1:5" ht="12.75">
      <c r="A15" s="35" t="s">
        <v>55</v>
      </c>
      <c r="E15" s="39" t="s">
        <v>51</v>
      </c>
    </row>
    <row r="16" spans="1:5" ht="12.75">
      <c r="A16" s="35" t="s">
        <v>56</v>
      </c>
      <c r="E16" s="40" t="s">
        <v>2154</v>
      </c>
    </row>
    <row r="17" spans="1:5" ht="153">
      <c r="A17" t="s">
        <v>57</v>
      </c>
      <c r="E17" s="39" t="s">
        <v>2102</v>
      </c>
    </row>
    <row r="18" spans="1:16" ht="25.5">
      <c r="A18" t="s">
        <v>49</v>
      </c>
      <c s="34" t="s">
        <v>234</v>
      </c>
      <c s="34" t="s">
        <v>2155</v>
      </c>
      <c s="35" t="s">
        <v>51</v>
      </c>
      <c s="6" t="s">
        <v>2156</v>
      </c>
      <c s="36" t="s">
        <v>53</v>
      </c>
      <c s="37">
        <v>0.2</v>
      </c>
      <c s="36">
        <v>0</v>
      </c>
      <c s="36">
        <f>ROUND(G18*H18,6)</f>
      </c>
      <c r="L18" s="38">
        <v>0</v>
      </c>
      <c s="32">
        <f>ROUND(ROUND(L18,2)*ROUND(G18,3),2)</f>
      </c>
      <c s="36" t="s">
        <v>439</v>
      </c>
      <c>
        <f>(M18*21)/100</f>
      </c>
      <c t="s">
        <v>27</v>
      </c>
    </row>
    <row r="19" spans="1:5" ht="12.75">
      <c r="A19" s="35" t="s">
        <v>55</v>
      </c>
      <c r="E19" s="39" t="s">
        <v>51</v>
      </c>
    </row>
    <row r="20" spans="1:5" ht="12.75">
      <c r="A20" s="35" t="s">
        <v>56</v>
      </c>
      <c r="E20" s="40" t="s">
        <v>2157</v>
      </c>
    </row>
    <row r="21" spans="1:5" ht="153">
      <c r="A21" t="s">
        <v>57</v>
      </c>
      <c r="E21" s="39" t="s">
        <v>2102</v>
      </c>
    </row>
    <row r="22" spans="1:16" ht="38.25">
      <c r="A22" t="s">
        <v>49</v>
      </c>
      <c s="34" t="s">
        <v>238</v>
      </c>
      <c s="34" t="s">
        <v>2158</v>
      </c>
      <c s="35" t="s">
        <v>51</v>
      </c>
      <c s="6" t="s">
        <v>2159</v>
      </c>
      <c s="36" t="s">
        <v>53</v>
      </c>
      <c s="37">
        <v>0.15</v>
      </c>
      <c s="36">
        <v>0</v>
      </c>
      <c s="36">
        <f>ROUND(G22*H22,6)</f>
      </c>
      <c r="L22" s="38">
        <v>0</v>
      </c>
      <c s="32">
        <f>ROUND(ROUND(L22,2)*ROUND(G22,3),2)</f>
      </c>
      <c s="36" t="s">
        <v>439</v>
      </c>
      <c>
        <f>(M22*21)/100</f>
      </c>
      <c t="s">
        <v>27</v>
      </c>
    </row>
    <row r="23" spans="1:5" ht="12.75">
      <c r="A23" s="35" t="s">
        <v>55</v>
      </c>
      <c r="E23" s="39" t="s">
        <v>2160</v>
      </c>
    </row>
    <row r="24" spans="1:5" ht="12.75">
      <c r="A24" s="35" t="s">
        <v>56</v>
      </c>
      <c r="E24" s="40" t="s">
        <v>2161</v>
      </c>
    </row>
    <row r="25" spans="1:5" ht="153">
      <c r="A25" t="s">
        <v>57</v>
      </c>
      <c r="E25" s="39" t="s">
        <v>2102</v>
      </c>
    </row>
    <row r="26" spans="1:13" ht="12.75">
      <c r="A26" t="s">
        <v>46</v>
      </c>
      <c r="C26" s="31" t="s">
        <v>47</v>
      </c>
      <c r="E26" s="33" t="s">
        <v>435</v>
      </c>
      <c r="J26" s="32">
        <f>0</f>
      </c>
      <c s="32">
        <f>0</f>
      </c>
      <c s="32">
        <f>0+L27+L31+L35+L39+L43+L47+L51+L55+L59</f>
      </c>
      <c s="32">
        <f>0+M27+M31+M35+M39+M43+M47+M51+M55+M59</f>
      </c>
    </row>
    <row r="27" spans="1:16" ht="12.75">
      <c r="A27" t="s">
        <v>49</v>
      </c>
      <c s="34" t="s">
        <v>190</v>
      </c>
      <c s="34" t="s">
        <v>2162</v>
      </c>
      <c s="35" t="s">
        <v>51</v>
      </c>
      <c s="6" t="s">
        <v>2163</v>
      </c>
      <c s="36" t="s">
        <v>104</v>
      </c>
      <c s="37">
        <v>0.48</v>
      </c>
      <c s="36">
        <v>0</v>
      </c>
      <c s="36">
        <f>ROUND(G27*H27,6)</f>
      </c>
      <c r="L27" s="38">
        <v>0</v>
      </c>
      <c s="32">
        <f>ROUND(ROUND(L27,2)*ROUND(G27,3),2)</f>
      </c>
      <c s="36" t="s">
        <v>54</v>
      </c>
      <c>
        <f>(M27*21)/100</f>
      </c>
      <c t="s">
        <v>27</v>
      </c>
    </row>
    <row r="28" spans="1:5" ht="12.75">
      <c r="A28" s="35" t="s">
        <v>55</v>
      </c>
      <c r="E28" s="39" t="s">
        <v>51</v>
      </c>
    </row>
    <row r="29" spans="1:5" ht="12.75">
      <c r="A29" s="35" t="s">
        <v>56</v>
      </c>
      <c r="E29" s="40" t="s">
        <v>2164</v>
      </c>
    </row>
    <row r="30" spans="1:5" ht="12.75">
      <c r="A30" t="s">
        <v>57</v>
      </c>
      <c r="E30" s="39" t="s">
        <v>401</v>
      </c>
    </row>
    <row r="31" spans="1:16" ht="12.75">
      <c r="A31" t="s">
        <v>49</v>
      </c>
      <c s="34" t="s">
        <v>194</v>
      </c>
      <c s="34" t="s">
        <v>442</v>
      </c>
      <c s="35" t="s">
        <v>51</v>
      </c>
      <c s="6" t="s">
        <v>443</v>
      </c>
      <c s="36" t="s">
        <v>104</v>
      </c>
      <c s="37">
        <v>69.875</v>
      </c>
      <c s="36">
        <v>0</v>
      </c>
      <c s="36">
        <f>ROUND(G31*H31,6)</f>
      </c>
      <c r="L31" s="38">
        <v>0</v>
      </c>
      <c s="32">
        <f>ROUND(ROUND(L31,2)*ROUND(G31,3),2)</f>
      </c>
      <c s="36" t="s">
        <v>54</v>
      </c>
      <c>
        <f>(M31*21)/100</f>
      </c>
      <c t="s">
        <v>27</v>
      </c>
    </row>
    <row r="32" spans="1:5" ht="12.75">
      <c r="A32" s="35" t="s">
        <v>55</v>
      </c>
      <c r="E32" s="39" t="s">
        <v>51</v>
      </c>
    </row>
    <row r="33" spans="1:5" ht="12.75">
      <c r="A33" s="35" t="s">
        <v>56</v>
      </c>
      <c r="E33" s="40" t="s">
        <v>2165</v>
      </c>
    </row>
    <row r="34" spans="1:5" ht="12.75">
      <c r="A34" t="s">
        <v>57</v>
      </c>
      <c r="E34" s="39" t="s">
        <v>401</v>
      </c>
    </row>
    <row r="35" spans="1:16" ht="12.75">
      <c r="A35" t="s">
        <v>49</v>
      </c>
      <c s="34" t="s">
        <v>198</v>
      </c>
      <c s="34" t="s">
        <v>737</v>
      </c>
      <c s="35" t="s">
        <v>51</v>
      </c>
      <c s="6" t="s">
        <v>738</v>
      </c>
      <c s="36" t="s">
        <v>104</v>
      </c>
      <c s="37">
        <v>4.388</v>
      </c>
      <c s="36">
        <v>0</v>
      </c>
      <c s="36">
        <f>ROUND(G35*H35,6)</f>
      </c>
      <c r="L35" s="38">
        <v>0</v>
      </c>
      <c s="32">
        <f>ROUND(ROUND(L35,2)*ROUND(G35,3),2)</f>
      </c>
      <c s="36" t="s">
        <v>54</v>
      </c>
      <c>
        <f>(M35*21)/100</f>
      </c>
      <c t="s">
        <v>27</v>
      </c>
    </row>
    <row r="36" spans="1:5" ht="12.75">
      <c r="A36" s="35" t="s">
        <v>55</v>
      </c>
      <c r="E36" s="39" t="s">
        <v>51</v>
      </c>
    </row>
    <row r="37" spans="1:5" ht="12.75">
      <c r="A37" s="35" t="s">
        <v>56</v>
      </c>
      <c r="E37" s="40" t="s">
        <v>2166</v>
      </c>
    </row>
    <row r="38" spans="1:5" ht="12.75">
      <c r="A38" t="s">
        <v>57</v>
      </c>
      <c r="E38" s="39" t="s">
        <v>401</v>
      </c>
    </row>
    <row r="39" spans="1:16" ht="12.75">
      <c r="A39" t="s">
        <v>49</v>
      </c>
      <c s="34" t="s">
        <v>202</v>
      </c>
      <c s="34" t="s">
        <v>445</v>
      </c>
      <c s="35" t="s">
        <v>51</v>
      </c>
      <c s="6" t="s">
        <v>446</v>
      </c>
      <c s="36" t="s">
        <v>104</v>
      </c>
      <c s="37">
        <v>55.9</v>
      </c>
      <c s="36">
        <v>0</v>
      </c>
      <c s="36">
        <f>ROUND(G39*H39,6)</f>
      </c>
      <c r="L39" s="38">
        <v>0</v>
      </c>
      <c s="32">
        <f>ROUND(ROUND(L39,2)*ROUND(G39,3),2)</f>
      </c>
      <c s="36" t="s">
        <v>54</v>
      </c>
      <c>
        <f>(M39*21)/100</f>
      </c>
      <c t="s">
        <v>27</v>
      </c>
    </row>
    <row r="40" spans="1:5" ht="12.75">
      <c r="A40" s="35" t="s">
        <v>55</v>
      </c>
      <c r="E40" s="39" t="s">
        <v>51</v>
      </c>
    </row>
    <row r="41" spans="1:5" ht="12.75">
      <c r="A41" s="35" t="s">
        <v>56</v>
      </c>
      <c r="E41" s="40" t="s">
        <v>2167</v>
      </c>
    </row>
    <row r="42" spans="1:5" ht="12.75">
      <c r="A42" t="s">
        <v>57</v>
      </c>
      <c r="E42" s="39" t="s">
        <v>401</v>
      </c>
    </row>
    <row r="43" spans="1:16" ht="12.75">
      <c r="A43" t="s">
        <v>49</v>
      </c>
      <c s="34" t="s">
        <v>206</v>
      </c>
      <c s="34" t="s">
        <v>1476</v>
      </c>
      <c s="35" t="s">
        <v>51</v>
      </c>
      <c s="6" t="s">
        <v>1477</v>
      </c>
      <c s="36" t="s">
        <v>104</v>
      </c>
      <c s="37">
        <v>13.975</v>
      </c>
      <c s="36">
        <v>0</v>
      </c>
      <c s="36">
        <f>ROUND(G43*H43,6)</f>
      </c>
      <c r="L43" s="38">
        <v>0</v>
      </c>
      <c s="32">
        <f>ROUND(ROUND(L43,2)*ROUND(G43,3),2)</f>
      </c>
      <c s="36" t="s">
        <v>54</v>
      </c>
      <c>
        <f>(M43*21)/100</f>
      </c>
      <c t="s">
        <v>27</v>
      </c>
    </row>
    <row r="44" spans="1:5" ht="12.75">
      <c r="A44" s="35" t="s">
        <v>55</v>
      </c>
      <c r="E44" s="39" t="s">
        <v>2107</v>
      </c>
    </row>
    <row r="45" spans="1:5" ht="12.75">
      <c r="A45" s="35" t="s">
        <v>56</v>
      </c>
      <c r="E45" s="40" t="s">
        <v>2168</v>
      </c>
    </row>
    <row r="46" spans="1:5" ht="12.75">
      <c r="A46" t="s">
        <v>57</v>
      </c>
      <c r="E46" s="39" t="s">
        <v>401</v>
      </c>
    </row>
    <row r="47" spans="1:16" ht="12.75">
      <c r="A47" t="s">
        <v>49</v>
      </c>
      <c s="34" t="s">
        <v>210</v>
      </c>
      <c s="34" t="s">
        <v>2169</v>
      </c>
      <c s="35" t="s">
        <v>51</v>
      </c>
      <c s="6" t="s">
        <v>2170</v>
      </c>
      <c s="36" t="s">
        <v>104</v>
      </c>
      <c s="37">
        <v>4.11</v>
      </c>
      <c s="36">
        <v>0</v>
      </c>
      <c s="36">
        <f>ROUND(G47*H47,6)</f>
      </c>
      <c r="L47" s="38">
        <v>0</v>
      </c>
      <c s="32">
        <f>ROUND(ROUND(L47,2)*ROUND(G47,3),2)</f>
      </c>
      <c s="36" t="s">
        <v>54</v>
      </c>
      <c>
        <f>(M47*21)/100</f>
      </c>
      <c t="s">
        <v>27</v>
      </c>
    </row>
    <row r="48" spans="1:5" ht="12.75">
      <c r="A48" s="35" t="s">
        <v>55</v>
      </c>
      <c r="E48" s="39" t="s">
        <v>51</v>
      </c>
    </row>
    <row r="49" spans="1:5" ht="12.75">
      <c r="A49" s="35" t="s">
        <v>56</v>
      </c>
      <c r="E49" s="40" t="s">
        <v>2171</v>
      </c>
    </row>
    <row r="50" spans="1:5" ht="12.75">
      <c r="A50" t="s">
        <v>57</v>
      </c>
      <c r="E50" s="39" t="s">
        <v>401</v>
      </c>
    </row>
    <row r="51" spans="1:16" ht="12.75">
      <c r="A51" t="s">
        <v>49</v>
      </c>
      <c s="34" t="s">
        <v>214</v>
      </c>
      <c s="34" t="s">
        <v>1727</v>
      </c>
      <c s="35" t="s">
        <v>51</v>
      </c>
      <c s="6" t="s">
        <v>1728</v>
      </c>
      <c s="36" t="s">
        <v>53</v>
      </c>
      <c s="37">
        <v>0.23</v>
      </c>
      <c s="36">
        <v>0</v>
      </c>
      <c s="36">
        <f>ROUND(G51*H51,6)</f>
      </c>
      <c r="L51" s="38">
        <v>0</v>
      </c>
      <c s="32">
        <f>ROUND(ROUND(L51,2)*ROUND(G51,3),2)</f>
      </c>
      <c s="36" t="s">
        <v>54</v>
      </c>
      <c>
        <f>(M51*21)/100</f>
      </c>
      <c t="s">
        <v>27</v>
      </c>
    </row>
    <row r="52" spans="1:5" ht="12.75">
      <c r="A52" s="35" t="s">
        <v>55</v>
      </c>
      <c r="E52" s="39" t="s">
        <v>51</v>
      </c>
    </row>
    <row r="53" spans="1:5" ht="12.75">
      <c r="A53" s="35" t="s">
        <v>56</v>
      </c>
      <c r="E53" s="40" t="s">
        <v>2172</v>
      </c>
    </row>
    <row r="54" spans="1:5" ht="12.75">
      <c r="A54" t="s">
        <v>57</v>
      </c>
      <c r="E54" s="39" t="s">
        <v>401</v>
      </c>
    </row>
    <row r="55" spans="1:16" ht="12.75">
      <c r="A55" t="s">
        <v>49</v>
      </c>
      <c s="34" t="s">
        <v>218</v>
      </c>
      <c s="34" t="s">
        <v>447</v>
      </c>
      <c s="35" t="s">
        <v>51</v>
      </c>
      <c s="6" t="s">
        <v>448</v>
      </c>
      <c s="36" t="s">
        <v>128</v>
      </c>
      <c s="37">
        <v>325</v>
      </c>
      <c s="36">
        <v>0</v>
      </c>
      <c s="36">
        <f>ROUND(G55*H55,6)</f>
      </c>
      <c r="L55" s="38">
        <v>0</v>
      </c>
      <c s="32">
        <f>ROUND(ROUND(L55,2)*ROUND(G55,3),2)</f>
      </c>
      <c s="36" t="s">
        <v>54</v>
      </c>
      <c>
        <f>(M55*21)/100</f>
      </c>
      <c t="s">
        <v>27</v>
      </c>
    </row>
    <row r="56" spans="1:5" ht="12.75">
      <c r="A56" s="35" t="s">
        <v>55</v>
      </c>
      <c r="E56" s="39" t="s">
        <v>51</v>
      </c>
    </row>
    <row r="57" spans="1:5" ht="12.75">
      <c r="A57" s="35" t="s">
        <v>56</v>
      </c>
      <c r="E57" s="40" t="s">
        <v>2173</v>
      </c>
    </row>
    <row r="58" spans="1:5" ht="12.75">
      <c r="A58" t="s">
        <v>57</v>
      </c>
      <c r="E58" s="39" t="s">
        <v>401</v>
      </c>
    </row>
    <row r="59" spans="1:16" ht="12.75">
      <c r="A59" t="s">
        <v>49</v>
      </c>
      <c s="34" t="s">
        <v>222</v>
      </c>
      <c s="34" t="s">
        <v>126</v>
      </c>
      <c s="35" t="s">
        <v>51</v>
      </c>
      <c s="6" t="s">
        <v>127</v>
      </c>
      <c s="36" t="s">
        <v>128</v>
      </c>
      <c s="37">
        <v>56</v>
      </c>
      <c s="36">
        <v>0</v>
      </c>
      <c s="36">
        <f>ROUND(G59*H59,6)</f>
      </c>
      <c r="L59" s="38">
        <v>0</v>
      </c>
      <c s="32">
        <f>ROUND(ROUND(L59,2)*ROUND(G59,3),2)</f>
      </c>
      <c s="36" t="s">
        <v>54</v>
      </c>
      <c>
        <f>(M59*21)/100</f>
      </c>
      <c t="s">
        <v>27</v>
      </c>
    </row>
    <row r="60" spans="1:5" ht="12.75">
      <c r="A60" s="35" t="s">
        <v>55</v>
      </c>
      <c r="E60" s="39" t="s">
        <v>2174</v>
      </c>
    </row>
    <row r="61" spans="1:5" ht="12.75">
      <c r="A61" s="35" t="s">
        <v>56</v>
      </c>
      <c r="E61" s="40" t="s">
        <v>2175</v>
      </c>
    </row>
    <row r="62" spans="1:5" ht="12.75">
      <c r="A62" t="s">
        <v>57</v>
      </c>
      <c r="E62" s="39" t="s">
        <v>401</v>
      </c>
    </row>
    <row r="63" spans="1:13" ht="12.75">
      <c r="A63" t="s">
        <v>46</v>
      </c>
      <c r="C63" s="31" t="s">
        <v>335</v>
      </c>
      <c r="E63" s="33" t="s">
        <v>936</v>
      </c>
      <c r="J63" s="32">
        <f>0</f>
      </c>
      <c s="32">
        <f>0</f>
      </c>
      <c s="32">
        <f>0+L64+L68+L72+L76+L80+L84+L88+L92+L96+L100+L104+L108+L112+L116+L120+L124+L128+L132+L136+L140+L144+L148+L152+L156+L160+L164+L168+L172+L176+L180+L184+L188+L192+L196+L200+L204</f>
      </c>
      <c s="32">
        <f>0+M64+M68+M72+M76+M80+M84+M88+M92+M96+M100+M104+M108+M112+M116+M120+M124+M128+M132+M136+M140+M144+M148+M152+M156+M160+M164+M168+M172+M176+M180+M184+M188+M192+M196+M200+M204</f>
      </c>
    </row>
    <row r="64" spans="1:16" ht="12.75">
      <c r="A64" t="s">
        <v>49</v>
      </c>
      <c s="34" t="s">
        <v>47</v>
      </c>
      <c s="34" t="s">
        <v>2176</v>
      </c>
      <c s="35" t="s">
        <v>51</v>
      </c>
      <c s="6" t="s">
        <v>2177</v>
      </c>
      <c s="36" t="s">
        <v>88</v>
      </c>
      <c s="37">
        <v>9</v>
      </c>
      <c s="36">
        <v>0</v>
      </c>
      <c s="36">
        <f>ROUND(G64*H64,6)</f>
      </c>
      <c r="L64" s="38">
        <v>0</v>
      </c>
      <c s="32">
        <f>ROUND(ROUND(L64,2)*ROUND(G64,3),2)</f>
      </c>
      <c s="36" t="s">
        <v>54</v>
      </c>
      <c>
        <f>(M64*21)/100</f>
      </c>
      <c t="s">
        <v>27</v>
      </c>
    </row>
    <row r="65" spans="1:5" ht="12.75">
      <c r="A65" s="35" t="s">
        <v>55</v>
      </c>
      <c r="E65" s="39" t="s">
        <v>51</v>
      </c>
    </row>
    <row r="66" spans="1:5" ht="12.75">
      <c r="A66" s="35" t="s">
        <v>56</v>
      </c>
      <c r="E66" s="40" t="s">
        <v>2178</v>
      </c>
    </row>
    <row r="67" spans="1:5" ht="12.75">
      <c r="A67" t="s">
        <v>57</v>
      </c>
      <c r="E67" s="39" t="s">
        <v>401</v>
      </c>
    </row>
    <row r="68" spans="1:16" ht="25.5">
      <c r="A68" t="s">
        <v>49</v>
      </c>
      <c s="34" t="s">
        <v>27</v>
      </c>
      <c s="34" t="s">
        <v>2179</v>
      </c>
      <c s="35" t="s">
        <v>51</v>
      </c>
      <c s="6" t="s">
        <v>2180</v>
      </c>
      <c s="36" t="s">
        <v>88</v>
      </c>
      <c s="37">
        <v>1</v>
      </c>
      <c s="36">
        <v>0</v>
      </c>
      <c s="36">
        <f>ROUND(G68*H68,6)</f>
      </c>
      <c r="L68" s="38">
        <v>0</v>
      </c>
      <c s="32">
        <f>ROUND(ROUND(L68,2)*ROUND(G68,3),2)</f>
      </c>
      <c s="36" t="s">
        <v>54</v>
      </c>
      <c>
        <f>(M68*21)/100</f>
      </c>
      <c t="s">
        <v>27</v>
      </c>
    </row>
    <row r="69" spans="1:5" ht="12.75">
      <c r="A69" s="35" t="s">
        <v>55</v>
      </c>
      <c r="E69" s="39" t="s">
        <v>51</v>
      </c>
    </row>
    <row r="70" spans="1:5" ht="12.75">
      <c r="A70" s="35" t="s">
        <v>56</v>
      </c>
      <c r="E70" s="40" t="s">
        <v>2181</v>
      </c>
    </row>
    <row r="71" spans="1:5" ht="12.75">
      <c r="A71" t="s">
        <v>57</v>
      </c>
      <c r="E71" s="39" t="s">
        <v>401</v>
      </c>
    </row>
    <row r="72" spans="1:16" ht="12.75">
      <c r="A72" t="s">
        <v>49</v>
      </c>
      <c s="34" t="s">
        <v>26</v>
      </c>
      <c s="34" t="s">
        <v>2182</v>
      </c>
      <c s="35" t="s">
        <v>51</v>
      </c>
      <c s="6" t="s">
        <v>2183</v>
      </c>
      <c s="36" t="s">
        <v>88</v>
      </c>
      <c s="37">
        <v>3</v>
      </c>
      <c s="36">
        <v>0</v>
      </c>
      <c s="36">
        <f>ROUND(G72*H72,6)</f>
      </c>
      <c r="L72" s="38">
        <v>0</v>
      </c>
      <c s="32">
        <f>ROUND(ROUND(L72,2)*ROUND(G72,3),2)</f>
      </c>
      <c s="36" t="s">
        <v>54</v>
      </c>
      <c>
        <f>(M72*21)/100</f>
      </c>
      <c t="s">
        <v>27</v>
      </c>
    </row>
    <row r="73" spans="1:5" ht="12.75">
      <c r="A73" s="35" t="s">
        <v>55</v>
      </c>
      <c r="E73" s="39" t="s">
        <v>51</v>
      </c>
    </row>
    <row r="74" spans="1:5" ht="12.75">
      <c r="A74" s="35" t="s">
        <v>56</v>
      </c>
      <c r="E74" s="40" t="s">
        <v>2184</v>
      </c>
    </row>
    <row r="75" spans="1:5" ht="12.75">
      <c r="A75" t="s">
        <v>57</v>
      </c>
      <c r="E75" s="39" t="s">
        <v>401</v>
      </c>
    </row>
    <row r="76" spans="1:16" ht="25.5">
      <c r="A76" t="s">
        <v>49</v>
      </c>
      <c s="34" t="s">
        <v>63</v>
      </c>
      <c s="34" t="s">
        <v>2185</v>
      </c>
      <c s="35" t="s">
        <v>51</v>
      </c>
      <c s="6" t="s">
        <v>2186</v>
      </c>
      <c s="36" t="s">
        <v>88</v>
      </c>
      <c s="37">
        <v>5</v>
      </c>
      <c s="36">
        <v>0</v>
      </c>
      <c s="36">
        <f>ROUND(G76*H76,6)</f>
      </c>
      <c r="L76" s="38">
        <v>0</v>
      </c>
      <c s="32">
        <f>ROUND(ROUND(L76,2)*ROUND(G76,3),2)</f>
      </c>
      <c s="36" t="s">
        <v>54</v>
      </c>
      <c>
        <f>(M76*21)/100</f>
      </c>
      <c t="s">
        <v>27</v>
      </c>
    </row>
    <row r="77" spans="1:5" ht="12.75">
      <c r="A77" s="35" t="s">
        <v>55</v>
      </c>
      <c r="E77" s="39" t="s">
        <v>51</v>
      </c>
    </row>
    <row r="78" spans="1:5" ht="12.75">
      <c r="A78" s="35" t="s">
        <v>56</v>
      </c>
      <c r="E78" s="40" t="s">
        <v>2187</v>
      </c>
    </row>
    <row r="79" spans="1:5" ht="12.75">
      <c r="A79" t="s">
        <v>57</v>
      </c>
      <c r="E79" s="39" t="s">
        <v>401</v>
      </c>
    </row>
    <row r="80" spans="1:16" ht="25.5">
      <c r="A80" t="s">
        <v>49</v>
      </c>
      <c s="34" t="s">
        <v>66</v>
      </c>
      <c s="34" t="s">
        <v>2188</v>
      </c>
      <c s="35" t="s">
        <v>51</v>
      </c>
      <c s="6" t="s">
        <v>2189</v>
      </c>
      <c s="36" t="s">
        <v>88</v>
      </c>
      <c s="37">
        <v>8</v>
      </c>
      <c s="36">
        <v>0</v>
      </c>
      <c s="36">
        <f>ROUND(G80*H80,6)</f>
      </c>
      <c r="L80" s="38">
        <v>0</v>
      </c>
      <c s="32">
        <f>ROUND(ROUND(L80,2)*ROUND(G80,3),2)</f>
      </c>
      <c s="36" t="s">
        <v>54</v>
      </c>
      <c>
        <f>(M80*21)/100</f>
      </c>
      <c t="s">
        <v>27</v>
      </c>
    </row>
    <row r="81" spans="1:5" ht="12.75">
      <c r="A81" s="35" t="s">
        <v>55</v>
      </c>
      <c r="E81" s="39" t="s">
        <v>51</v>
      </c>
    </row>
    <row r="82" spans="1:5" ht="12.75">
      <c r="A82" s="35" t="s">
        <v>56</v>
      </c>
      <c r="E82" s="40" t="s">
        <v>2190</v>
      </c>
    </row>
    <row r="83" spans="1:5" ht="12.75">
      <c r="A83" t="s">
        <v>57</v>
      </c>
      <c r="E83" s="39" t="s">
        <v>401</v>
      </c>
    </row>
    <row r="84" spans="1:16" ht="12.75">
      <c r="A84" t="s">
        <v>49</v>
      </c>
      <c s="34" t="s">
        <v>69</v>
      </c>
      <c s="34" t="s">
        <v>2191</v>
      </c>
      <c s="35" t="s">
        <v>51</v>
      </c>
      <c s="6" t="s">
        <v>2192</v>
      </c>
      <c s="36" t="s">
        <v>88</v>
      </c>
      <c s="37">
        <v>1</v>
      </c>
      <c s="36">
        <v>0</v>
      </c>
      <c s="36">
        <f>ROUND(G84*H84,6)</f>
      </c>
      <c r="L84" s="38">
        <v>0</v>
      </c>
      <c s="32">
        <f>ROUND(ROUND(L84,2)*ROUND(G84,3),2)</f>
      </c>
      <c s="36" t="s">
        <v>54</v>
      </c>
      <c>
        <f>(M84*21)/100</f>
      </c>
      <c t="s">
        <v>27</v>
      </c>
    </row>
    <row r="85" spans="1:5" ht="12.75">
      <c r="A85" s="35" t="s">
        <v>55</v>
      </c>
      <c r="E85" s="39" t="s">
        <v>51</v>
      </c>
    </row>
    <row r="86" spans="1:5" ht="12.75">
      <c r="A86" s="35" t="s">
        <v>56</v>
      </c>
      <c r="E86" s="40" t="s">
        <v>2193</v>
      </c>
    </row>
    <row r="87" spans="1:5" ht="12.75">
      <c r="A87" t="s">
        <v>57</v>
      </c>
      <c r="E87" s="39" t="s">
        <v>401</v>
      </c>
    </row>
    <row r="88" spans="1:16" ht="12.75">
      <c r="A88" t="s">
        <v>49</v>
      </c>
      <c s="34" t="s">
        <v>72</v>
      </c>
      <c s="34" t="s">
        <v>2194</v>
      </c>
      <c s="35" t="s">
        <v>51</v>
      </c>
      <c s="6" t="s">
        <v>2195</v>
      </c>
      <c s="36" t="s">
        <v>88</v>
      </c>
      <c s="37">
        <v>2</v>
      </c>
      <c s="36">
        <v>0</v>
      </c>
      <c s="36">
        <f>ROUND(G88*H88,6)</f>
      </c>
      <c r="L88" s="38">
        <v>0</v>
      </c>
      <c s="32">
        <f>ROUND(ROUND(L88,2)*ROUND(G88,3),2)</f>
      </c>
      <c s="36" t="s">
        <v>54</v>
      </c>
      <c>
        <f>(M88*21)/100</f>
      </c>
      <c t="s">
        <v>27</v>
      </c>
    </row>
    <row r="89" spans="1:5" ht="12.75">
      <c r="A89" s="35" t="s">
        <v>55</v>
      </c>
      <c r="E89" s="39" t="s">
        <v>51</v>
      </c>
    </row>
    <row r="90" spans="1:5" ht="12.75">
      <c r="A90" s="35" t="s">
        <v>56</v>
      </c>
      <c r="E90" s="40" t="s">
        <v>2196</v>
      </c>
    </row>
    <row r="91" spans="1:5" ht="12.75">
      <c r="A91" t="s">
        <v>57</v>
      </c>
      <c r="E91" s="39" t="s">
        <v>401</v>
      </c>
    </row>
    <row r="92" spans="1:16" ht="25.5">
      <c r="A92" t="s">
        <v>49</v>
      </c>
      <c s="34" t="s">
        <v>76</v>
      </c>
      <c s="34" t="s">
        <v>2197</v>
      </c>
      <c s="35" t="s">
        <v>51</v>
      </c>
      <c s="6" t="s">
        <v>2198</v>
      </c>
      <c s="36" t="s">
        <v>88</v>
      </c>
      <c s="37">
        <v>4</v>
      </c>
      <c s="36">
        <v>0</v>
      </c>
      <c s="36">
        <f>ROUND(G92*H92,6)</f>
      </c>
      <c r="L92" s="38">
        <v>0</v>
      </c>
      <c s="32">
        <f>ROUND(ROUND(L92,2)*ROUND(G92,3),2)</f>
      </c>
      <c s="36" t="s">
        <v>54</v>
      </c>
      <c>
        <f>(M92*21)/100</f>
      </c>
      <c t="s">
        <v>27</v>
      </c>
    </row>
    <row r="93" spans="1:5" ht="12.75">
      <c r="A93" s="35" t="s">
        <v>55</v>
      </c>
      <c r="E93" s="39" t="s">
        <v>51</v>
      </c>
    </row>
    <row r="94" spans="1:5" ht="12.75">
      <c r="A94" s="35" t="s">
        <v>56</v>
      </c>
      <c r="E94" s="40" t="s">
        <v>2199</v>
      </c>
    </row>
    <row r="95" spans="1:5" ht="12.75">
      <c r="A95" t="s">
        <v>57</v>
      </c>
      <c r="E95" s="39" t="s">
        <v>401</v>
      </c>
    </row>
    <row r="96" spans="1:16" ht="12.75">
      <c r="A96" t="s">
        <v>49</v>
      </c>
      <c s="34" t="s">
        <v>81</v>
      </c>
      <c s="34" t="s">
        <v>2119</v>
      </c>
      <c s="35" t="s">
        <v>51</v>
      </c>
      <c s="6" t="s">
        <v>2120</v>
      </c>
      <c s="36" t="s">
        <v>128</v>
      </c>
      <c s="37">
        <v>385</v>
      </c>
      <c s="36">
        <v>0</v>
      </c>
      <c s="36">
        <f>ROUND(G96*H96,6)</f>
      </c>
      <c r="L96" s="38">
        <v>0</v>
      </c>
      <c s="32">
        <f>ROUND(ROUND(L96,2)*ROUND(G96,3),2)</f>
      </c>
      <c s="36" t="s">
        <v>54</v>
      </c>
      <c>
        <f>(M96*21)/100</f>
      </c>
      <c t="s">
        <v>27</v>
      </c>
    </row>
    <row r="97" spans="1:5" ht="12.75">
      <c r="A97" s="35" t="s">
        <v>55</v>
      </c>
      <c r="E97" s="39" t="s">
        <v>51</v>
      </c>
    </row>
    <row r="98" spans="1:5" ht="25.5">
      <c r="A98" s="35" t="s">
        <v>56</v>
      </c>
      <c r="E98" s="40" t="s">
        <v>2200</v>
      </c>
    </row>
    <row r="99" spans="1:5" ht="12.75">
      <c r="A99" t="s">
        <v>57</v>
      </c>
      <c r="E99" s="39" t="s">
        <v>401</v>
      </c>
    </row>
    <row r="100" spans="1:16" ht="12.75">
      <c r="A100" t="s">
        <v>49</v>
      </c>
      <c s="34" t="s">
        <v>85</v>
      </c>
      <c s="34" t="s">
        <v>539</v>
      </c>
      <c s="35" t="s">
        <v>51</v>
      </c>
      <c s="6" t="s">
        <v>540</v>
      </c>
      <c s="36" t="s">
        <v>128</v>
      </c>
      <c s="37">
        <v>60</v>
      </c>
      <c s="36">
        <v>0</v>
      </c>
      <c s="36">
        <f>ROUND(G100*H100,6)</f>
      </c>
      <c r="L100" s="38">
        <v>0</v>
      </c>
      <c s="32">
        <f>ROUND(ROUND(L100,2)*ROUND(G100,3),2)</f>
      </c>
      <c s="36" t="s">
        <v>54</v>
      </c>
      <c>
        <f>(M100*21)/100</f>
      </c>
      <c t="s">
        <v>27</v>
      </c>
    </row>
    <row r="101" spans="1:5" ht="12.75">
      <c r="A101" s="35" t="s">
        <v>55</v>
      </c>
      <c r="E101" s="39" t="s">
        <v>51</v>
      </c>
    </row>
    <row r="102" spans="1:5" ht="25.5">
      <c r="A102" s="35" t="s">
        <v>56</v>
      </c>
      <c r="E102" s="40" t="s">
        <v>2201</v>
      </c>
    </row>
    <row r="103" spans="1:5" ht="12.75">
      <c r="A103" t="s">
        <v>57</v>
      </c>
      <c r="E103" s="39" t="s">
        <v>401</v>
      </c>
    </row>
    <row r="104" spans="1:16" ht="12.75">
      <c r="A104" t="s">
        <v>49</v>
      </c>
      <c s="34" t="s">
        <v>90</v>
      </c>
      <c s="34" t="s">
        <v>2202</v>
      </c>
      <c s="35" t="s">
        <v>51</v>
      </c>
      <c s="6" t="s">
        <v>2203</v>
      </c>
      <c s="36" t="s">
        <v>128</v>
      </c>
      <c s="37">
        <v>15</v>
      </c>
      <c s="36">
        <v>0</v>
      </c>
      <c s="36">
        <f>ROUND(G104*H104,6)</f>
      </c>
      <c r="L104" s="38">
        <v>0</v>
      </c>
      <c s="32">
        <f>ROUND(ROUND(L104,2)*ROUND(G104,3),2)</f>
      </c>
      <c s="36" t="s">
        <v>54</v>
      </c>
      <c>
        <f>(M104*21)/100</f>
      </c>
      <c t="s">
        <v>27</v>
      </c>
    </row>
    <row r="105" spans="1:5" ht="12.75">
      <c r="A105" s="35" t="s">
        <v>55</v>
      </c>
      <c r="E105" s="39" t="s">
        <v>51</v>
      </c>
    </row>
    <row r="106" spans="1:5" ht="12.75">
      <c r="A106" s="35" t="s">
        <v>56</v>
      </c>
      <c r="E106" s="40" t="s">
        <v>2204</v>
      </c>
    </row>
    <row r="107" spans="1:5" ht="12.75">
      <c r="A107" t="s">
        <v>57</v>
      </c>
      <c r="E107" s="39" t="s">
        <v>401</v>
      </c>
    </row>
    <row r="108" spans="1:16" ht="25.5">
      <c r="A108" t="s">
        <v>49</v>
      </c>
      <c s="34" t="s">
        <v>93</v>
      </c>
      <c s="34" t="s">
        <v>643</v>
      </c>
      <c s="35" t="s">
        <v>51</v>
      </c>
      <c s="6" t="s">
        <v>644</v>
      </c>
      <c s="36" t="s">
        <v>88</v>
      </c>
      <c s="37">
        <v>32</v>
      </c>
      <c s="36">
        <v>0</v>
      </c>
      <c s="36">
        <f>ROUND(G108*H108,6)</f>
      </c>
      <c r="L108" s="38">
        <v>0</v>
      </c>
      <c s="32">
        <f>ROUND(ROUND(L108,2)*ROUND(G108,3),2)</f>
      </c>
      <c s="36" t="s">
        <v>54</v>
      </c>
      <c>
        <f>(M108*21)/100</f>
      </c>
      <c t="s">
        <v>27</v>
      </c>
    </row>
    <row r="109" spans="1:5" ht="12.75">
      <c r="A109" s="35" t="s">
        <v>55</v>
      </c>
      <c r="E109" s="39" t="s">
        <v>51</v>
      </c>
    </row>
    <row r="110" spans="1:5" ht="25.5">
      <c r="A110" s="35" t="s">
        <v>56</v>
      </c>
      <c r="E110" s="40" t="s">
        <v>2205</v>
      </c>
    </row>
    <row r="111" spans="1:5" ht="12.75">
      <c r="A111" t="s">
        <v>57</v>
      </c>
      <c r="E111" s="39" t="s">
        <v>401</v>
      </c>
    </row>
    <row r="112" spans="1:16" ht="25.5">
      <c r="A112" t="s">
        <v>49</v>
      </c>
      <c s="34" t="s">
        <v>97</v>
      </c>
      <c s="34" t="s">
        <v>2125</v>
      </c>
      <c s="35" t="s">
        <v>51</v>
      </c>
      <c s="6" t="s">
        <v>2126</v>
      </c>
      <c s="36" t="s">
        <v>88</v>
      </c>
      <c s="37">
        <v>24</v>
      </c>
      <c s="36">
        <v>0</v>
      </c>
      <c s="36">
        <f>ROUND(G112*H112,6)</f>
      </c>
      <c r="L112" s="38">
        <v>0</v>
      </c>
      <c s="32">
        <f>ROUND(ROUND(L112,2)*ROUND(G112,3),2)</f>
      </c>
      <c s="36" t="s">
        <v>54</v>
      </c>
      <c>
        <f>(M112*21)/100</f>
      </c>
      <c t="s">
        <v>27</v>
      </c>
    </row>
    <row r="113" spans="1:5" ht="12.75">
      <c r="A113" s="35" t="s">
        <v>55</v>
      </c>
      <c r="E113" s="39" t="s">
        <v>51</v>
      </c>
    </row>
    <row r="114" spans="1:5" ht="25.5">
      <c r="A114" s="35" t="s">
        <v>56</v>
      </c>
      <c r="E114" s="40" t="s">
        <v>2206</v>
      </c>
    </row>
    <row r="115" spans="1:5" ht="12.75">
      <c r="A115" t="s">
        <v>57</v>
      </c>
      <c r="E115" s="39" t="s">
        <v>401</v>
      </c>
    </row>
    <row r="116" spans="1:16" ht="25.5">
      <c r="A116" t="s">
        <v>49</v>
      </c>
      <c s="34" t="s">
        <v>101</v>
      </c>
      <c s="34" t="s">
        <v>2207</v>
      </c>
      <c s="35" t="s">
        <v>51</v>
      </c>
      <c s="6" t="s">
        <v>2208</v>
      </c>
      <c s="36" t="s">
        <v>88</v>
      </c>
      <c s="37">
        <v>1</v>
      </c>
      <c s="36">
        <v>0</v>
      </c>
      <c s="36">
        <f>ROUND(G116*H116,6)</f>
      </c>
      <c r="L116" s="38">
        <v>0</v>
      </c>
      <c s="32">
        <f>ROUND(ROUND(L116,2)*ROUND(G116,3),2)</f>
      </c>
      <c s="36" t="s">
        <v>54</v>
      </c>
      <c>
        <f>(M116*21)/100</f>
      </c>
      <c t="s">
        <v>27</v>
      </c>
    </row>
    <row r="117" spans="1:5" ht="12.75">
      <c r="A117" s="35" t="s">
        <v>55</v>
      </c>
      <c r="E117" s="39" t="s">
        <v>51</v>
      </c>
    </row>
    <row r="118" spans="1:5" ht="12.75">
      <c r="A118" s="35" t="s">
        <v>56</v>
      </c>
      <c r="E118" s="40" t="s">
        <v>2209</v>
      </c>
    </row>
    <row r="119" spans="1:5" ht="12.75">
      <c r="A119" t="s">
        <v>57</v>
      </c>
      <c r="E119" s="39" t="s">
        <v>401</v>
      </c>
    </row>
    <row r="120" spans="1:16" ht="25.5">
      <c r="A120" t="s">
        <v>49</v>
      </c>
      <c s="34" t="s">
        <v>106</v>
      </c>
      <c s="34" t="s">
        <v>2210</v>
      </c>
      <c s="35" t="s">
        <v>51</v>
      </c>
      <c s="6" t="s">
        <v>2211</v>
      </c>
      <c s="36" t="s">
        <v>88</v>
      </c>
      <c s="37">
        <v>1</v>
      </c>
      <c s="36">
        <v>0</v>
      </c>
      <c s="36">
        <f>ROUND(G120*H120,6)</f>
      </c>
      <c r="L120" s="38">
        <v>0</v>
      </c>
      <c s="32">
        <f>ROUND(ROUND(L120,2)*ROUND(G120,3),2)</f>
      </c>
      <c s="36" t="s">
        <v>54</v>
      </c>
      <c>
        <f>(M120*21)/100</f>
      </c>
      <c t="s">
        <v>27</v>
      </c>
    </row>
    <row r="121" spans="1:5" ht="12.75">
      <c r="A121" s="35" t="s">
        <v>55</v>
      </c>
      <c r="E121" s="39" t="s">
        <v>51</v>
      </c>
    </row>
    <row r="122" spans="1:5" ht="12.75">
      <c r="A122" s="35" t="s">
        <v>56</v>
      </c>
      <c r="E122" s="40" t="s">
        <v>2209</v>
      </c>
    </row>
    <row r="123" spans="1:5" ht="12.75">
      <c r="A123" t="s">
        <v>57</v>
      </c>
      <c r="E123" s="39" t="s">
        <v>401</v>
      </c>
    </row>
    <row r="124" spans="1:16" ht="12.75">
      <c r="A124" t="s">
        <v>49</v>
      </c>
      <c s="34" t="s">
        <v>109</v>
      </c>
      <c s="34" t="s">
        <v>2212</v>
      </c>
      <c s="35" t="s">
        <v>51</v>
      </c>
      <c s="6" t="s">
        <v>2213</v>
      </c>
      <c s="36" t="s">
        <v>128</v>
      </c>
      <c s="37">
        <v>120</v>
      </c>
      <c s="36">
        <v>0</v>
      </c>
      <c s="36">
        <f>ROUND(G124*H124,6)</f>
      </c>
      <c r="L124" s="38">
        <v>0</v>
      </c>
      <c s="32">
        <f>ROUND(ROUND(L124,2)*ROUND(G124,3),2)</f>
      </c>
      <c s="36" t="s">
        <v>54</v>
      </c>
      <c>
        <f>(M124*21)/100</f>
      </c>
      <c t="s">
        <v>27</v>
      </c>
    </row>
    <row r="125" spans="1:5" ht="12.75">
      <c r="A125" s="35" t="s">
        <v>55</v>
      </c>
      <c r="E125" s="39" t="s">
        <v>51</v>
      </c>
    </row>
    <row r="126" spans="1:5" ht="25.5">
      <c r="A126" s="35" t="s">
        <v>56</v>
      </c>
      <c r="E126" s="40" t="s">
        <v>2214</v>
      </c>
    </row>
    <row r="127" spans="1:5" ht="12.75">
      <c r="A127" t="s">
        <v>57</v>
      </c>
      <c r="E127" s="39" t="s">
        <v>401</v>
      </c>
    </row>
    <row r="128" spans="1:16" ht="12.75">
      <c r="A128" t="s">
        <v>49</v>
      </c>
      <c s="34" t="s">
        <v>112</v>
      </c>
      <c s="34" t="s">
        <v>2215</v>
      </c>
      <c s="35" t="s">
        <v>51</v>
      </c>
      <c s="6" t="s">
        <v>2216</v>
      </c>
      <c s="36" t="s">
        <v>128</v>
      </c>
      <c s="37">
        <v>30</v>
      </c>
      <c s="36">
        <v>0</v>
      </c>
      <c s="36">
        <f>ROUND(G128*H128,6)</f>
      </c>
      <c r="L128" s="38">
        <v>0</v>
      </c>
      <c s="32">
        <f>ROUND(ROUND(L128,2)*ROUND(G128,3),2)</f>
      </c>
      <c s="36" t="s">
        <v>54</v>
      </c>
      <c>
        <f>(M128*21)/100</f>
      </c>
      <c t="s">
        <v>27</v>
      </c>
    </row>
    <row r="129" spans="1:5" ht="12.75">
      <c r="A129" s="35" t="s">
        <v>55</v>
      </c>
      <c r="E129" s="39" t="s">
        <v>51</v>
      </c>
    </row>
    <row r="130" spans="1:5" ht="12.75">
      <c r="A130" s="35" t="s">
        <v>56</v>
      </c>
      <c r="E130" s="40" t="s">
        <v>2217</v>
      </c>
    </row>
    <row r="131" spans="1:5" ht="12.75">
      <c r="A131" t="s">
        <v>57</v>
      </c>
      <c r="E131" s="39" t="s">
        <v>401</v>
      </c>
    </row>
    <row r="132" spans="1:16" ht="25.5">
      <c r="A132" t="s">
        <v>49</v>
      </c>
      <c s="34" t="s">
        <v>116</v>
      </c>
      <c s="34" t="s">
        <v>2218</v>
      </c>
      <c s="35" t="s">
        <v>51</v>
      </c>
      <c s="6" t="s">
        <v>2219</v>
      </c>
      <c s="36" t="s">
        <v>88</v>
      </c>
      <c s="37">
        <v>2</v>
      </c>
      <c s="36">
        <v>0</v>
      </c>
      <c s="36">
        <f>ROUND(G132*H132,6)</f>
      </c>
      <c r="L132" s="38">
        <v>0</v>
      </c>
      <c s="32">
        <f>ROUND(ROUND(L132,2)*ROUND(G132,3),2)</f>
      </c>
      <c s="36" t="s">
        <v>54</v>
      </c>
      <c>
        <f>(M132*21)/100</f>
      </c>
      <c t="s">
        <v>27</v>
      </c>
    </row>
    <row r="133" spans="1:5" ht="12.75">
      <c r="A133" s="35" t="s">
        <v>55</v>
      </c>
      <c r="E133" s="39" t="s">
        <v>51</v>
      </c>
    </row>
    <row r="134" spans="1:5" ht="12.75">
      <c r="A134" s="35" t="s">
        <v>56</v>
      </c>
      <c r="E134" s="40" t="s">
        <v>2220</v>
      </c>
    </row>
    <row r="135" spans="1:5" ht="12.75">
      <c r="A135" t="s">
        <v>57</v>
      </c>
      <c r="E135" s="39" t="s">
        <v>401</v>
      </c>
    </row>
    <row r="136" spans="1:16" ht="12.75">
      <c r="A136" t="s">
        <v>49</v>
      </c>
      <c s="34" t="s">
        <v>120</v>
      </c>
      <c s="34" t="s">
        <v>2138</v>
      </c>
      <c s="35" t="s">
        <v>51</v>
      </c>
      <c s="6" t="s">
        <v>2139</v>
      </c>
      <c s="36" t="s">
        <v>88</v>
      </c>
      <c s="37">
        <v>15</v>
      </c>
      <c s="36">
        <v>0</v>
      </c>
      <c s="36">
        <f>ROUND(G136*H136,6)</f>
      </c>
      <c r="L136" s="38">
        <v>0</v>
      </c>
      <c s="32">
        <f>ROUND(ROUND(L136,2)*ROUND(G136,3),2)</f>
      </c>
      <c s="36" t="s">
        <v>54</v>
      </c>
      <c>
        <f>(M136*21)/100</f>
      </c>
      <c t="s">
        <v>27</v>
      </c>
    </row>
    <row r="137" spans="1:5" ht="12.75">
      <c r="A137" s="35" t="s">
        <v>55</v>
      </c>
      <c r="E137" s="39" t="s">
        <v>51</v>
      </c>
    </row>
    <row r="138" spans="1:5" ht="12.75">
      <c r="A138" s="35" t="s">
        <v>56</v>
      </c>
      <c r="E138" s="40" t="s">
        <v>2133</v>
      </c>
    </row>
    <row r="139" spans="1:5" ht="12.75">
      <c r="A139" t="s">
        <v>57</v>
      </c>
      <c r="E139" s="39" t="s">
        <v>401</v>
      </c>
    </row>
    <row r="140" spans="1:16" ht="25.5">
      <c r="A140" t="s">
        <v>49</v>
      </c>
      <c s="34" t="s">
        <v>125</v>
      </c>
      <c s="34" t="s">
        <v>2221</v>
      </c>
      <c s="35" t="s">
        <v>51</v>
      </c>
      <c s="6" t="s">
        <v>2222</v>
      </c>
      <c s="36" t="s">
        <v>88</v>
      </c>
      <c s="37">
        <v>1</v>
      </c>
      <c s="36">
        <v>0</v>
      </c>
      <c s="36">
        <f>ROUND(G140*H140,6)</f>
      </c>
      <c r="L140" s="38">
        <v>0</v>
      </c>
      <c s="32">
        <f>ROUND(ROUND(L140,2)*ROUND(G140,3),2)</f>
      </c>
      <c s="36" t="s">
        <v>54</v>
      </c>
      <c>
        <f>(M140*21)/100</f>
      </c>
      <c t="s">
        <v>27</v>
      </c>
    </row>
    <row r="141" spans="1:5" ht="12.75">
      <c r="A141" s="35" t="s">
        <v>55</v>
      </c>
      <c r="E141" s="39" t="s">
        <v>51</v>
      </c>
    </row>
    <row r="142" spans="1:5" ht="12.75">
      <c r="A142" s="35" t="s">
        <v>56</v>
      </c>
      <c r="E142" s="40" t="s">
        <v>2223</v>
      </c>
    </row>
    <row r="143" spans="1:5" ht="12.75">
      <c r="A143" t="s">
        <v>57</v>
      </c>
      <c r="E143" s="39" t="s">
        <v>401</v>
      </c>
    </row>
    <row r="144" spans="1:16" ht="25.5">
      <c r="A144" t="s">
        <v>49</v>
      </c>
      <c s="34" t="s">
        <v>130</v>
      </c>
      <c s="34" t="s">
        <v>2224</v>
      </c>
      <c s="35" t="s">
        <v>51</v>
      </c>
      <c s="6" t="s">
        <v>2225</v>
      </c>
      <c s="36" t="s">
        <v>88</v>
      </c>
      <c s="37">
        <v>1</v>
      </c>
      <c s="36">
        <v>0</v>
      </c>
      <c s="36">
        <f>ROUND(G144*H144,6)</f>
      </c>
      <c r="L144" s="38">
        <v>0</v>
      </c>
      <c s="32">
        <f>ROUND(ROUND(L144,2)*ROUND(G144,3),2)</f>
      </c>
      <c s="36" t="s">
        <v>54</v>
      </c>
      <c>
        <f>(M144*21)/100</f>
      </c>
      <c t="s">
        <v>27</v>
      </c>
    </row>
    <row r="145" spans="1:5" ht="12.75">
      <c r="A145" s="35" t="s">
        <v>55</v>
      </c>
      <c r="E145" s="39" t="s">
        <v>51</v>
      </c>
    </row>
    <row r="146" spans="1:5" ht="12.75">
      <c r="A146" s="35" t="s">
        <v>56</v>
      </c>
      <c r="E146" s="40" t="s">
        <v>2226</v>
      </c>
    </row>
    <row r="147" spans="1:5" ht="12.75">
      <c r="A147" t="s">
        <v>57</v>
      </c>
      <c r="E147" s="39" t="s">
        <v>401</v>
      </c>
    </row>
    <row r="148" spans="1:16" ht="38.25">
      <c r="A148" t="s">
        <v>49</v>
      </c>
      <c s="34" t="s">
        <v>134</v>
      </c>
      <c s="34" t="s">
        <v>2227</v>
      </c>
      <c s="35" t="s">
        <v>51</v>
      </c>
      <c s="6" t="s">
        <v>2228</v>
      </c>
      <c s="36" t="s">
        <v>88</v>
      </c>
      <c s="37">
        <v>1</v>
      </c>
      <c s="36">
        <v>0</v>
      </c>
      <c s="36">
        <f>ROUND(G148*H148,6)</f>
      </c>
      <c r="L148" s="38">
        <v>0</v>
      </c>
      <c s="32">
        <f>ROUND(ROUND(L148,2)*ROUND(G148,3),2)</f>
      </c>
      <c s="36" t="s">
        <v>54</v>
      </c>
      <c>
        <f>(M148*21)/100</f>
      </c>
      <c t="s">
        <v>27</v>
      </c>
    </row>
    <row r="149" spans="1:5" ht="12.75">
      <c r="A149" s="35" t="s">
        <v>55</v>
      </c>
      <c r="E149" s="39" t="s">
        <v>51</v>
      </c>
    </row>
    <row r="150" spans="1:5" ht="12.75">
      <c r="A150" s="35" t="s">
        <v>56</v>
      </c>
      <c r="E150" s="40" t="s">
        <v>2229</v>
      </c>
    </row>
    <row r="151" spans="1:5" ht="12.75">
      <c r="A151" t="s">
        <v>57</v>
      </c>
      <c r="E151" s="39" t="s">
        <v>401</v>
      </c>
    </row>
    <row r="152" spans="1:16" ht="25.5">
      <c r="A152" t="s">
        <v>49</v>
      </c>
      <c s="34" t="s">
        <v>138</v>
      </c>
      <c s="34" t="s">
        <v>2131</v>
      </c>
      <c s="35" t="s">
        <v>51</v>
      </c>
      <c s="6" t="s">
        <v>2132</v>
      </c>
      <c s="36" t="s">
        <v>88</v>
      </c>
      <c s="37">
        <v>3</v>
      </c>
      <c s="36">
        <v>0</v>
      </c>
      <c s="36">
        <f>ROUND(G152*H152,6)</f>
      </c>
      <c r="L152" s="38">
        <v>0</v>
      </c>
      <c s="32">
        <f>ROUND(ROUND(L152,2)*ROUND(G152,3),2)</f>
      </c>
      <c s="36" t="s">
        <v>54</v>
      </c>
      <c>
        <f>(M152*21)/100</f>
      </c>
      <c t="s">
        <v>27</v>
      </c>
    </row>
    <row r="153" spans="1:5" ht="12.75">
      <c r="A153" s="35" t="s">
        <v>55</v>
      </c>
      <c r="E153" s="39" t="s">
        <v>51</v>
      </c>
    </row>
    <row r="154" spans="1:5" ht="12.75">
      <c r="A154" s="35" t="s">
        <v>56</v>
      </c>
      <c r="E154" s="40" t="s">
        <v>2230</v>
      </c>
    </row>
    <row r="155" spans="1:5" ht="12.75">
      <c r="A155" t="s">
        <v>57</v>
      </c>
      <c r="E155" s="39" t="s">
        <v>401</v>
      </c>
    </row>
    <row r="156" spans="1:16" ht="25.5">
      <c r="A156" t="s">
        <v>49</v>
      </c>
      <c s="34" t="s">
        <v>141</v>
      </c>
      <c s="34" t="s">
        <v>583</v>
      </c>
      <c s="35" t="s">
        <v>51</v>
      </c>
      <c s="6" t="s">
        <v>584</v>
      </c>
      <c s="36" t="s">
        <v>88</v>
      </c>
      <c s="37">
        <v>1</v>
      </c>
      <c s="36">
        <v>0</v>
      </c>
      <c s="36">
        <f>ROUND(G156*H156,6)</f>
      </c>
      <c r="L156" s="38">
        <v>0</v>
      </c>
      <c s="32">
        <f>ROUND(ROUND(L156,2)*ROUND(G156,3),2)</f>
      </c>
      <c s="36" t="s">
        <v>54</v>
      </c>
      <c>
        <f>(M156*21)/100</f>
      </c>
      <c t="s">
        <v>27</v>
      </c>
    </row>
    <row r="157" spans="1:5" ht="12.75">
      <c r="A157" s="35" t="s">
        <v>55</v>
      </c>
      <c r="E157" s="39" t="s">
        <v>51</v>
      </c>
    </row>
    <row r="158" spans="1:5" ht="12.75">
      <c r="A158" s="35" t="s">
        <v>56</v>
      </c>
      <c r="E158" s="40" t="s">
        <v>51</v>
      </c>
    </row>
    <row r="159" spans="1:5" ht="12.75">
      <c r="A159" t="s">
        <v>57</v>
      </c>
      <c r="E159" s="39" t="s">
        <v>401</v>
      </c>
    </row>
    <row r="160" spans="1:16" ht="25.5">
      <c r="A160" t="s">
        <v>49</v>
      </c>
      <c s="34" t="s">
        <v>146</v>
      </c>
      <c s="34" t="s">
        <v>940</v>
      </c>
      <c s="35" t="s">
        <v>51</v>
      </c>
      <c s="6" t="s">
        <v>941</v>
      </c>
      <c s="36" t="s">
        <v>88</v>
      </c>
      <c s="37">
        <v>1</v>
      </c>
      <c s="36">
        <v>0</v>
      </c>
      <c s="36">
        <f>ROUND(G160*H160,6)</f>
      </c>
      <c r="L160" s="38">
        <v>0</v>
      </c>
      <c s="32">
        <f>ROUND(ROUND(L160,2)*ROUND(G160,3),2)</f>
      </c>
      <c s="36" t="s">
        <v>54</v>
      </c>
      <c>
        <f>(M160*21)/100</f>
      </c>
      <c t="s">
        <v>27</v>
      </c>
    </row>
    <row r="161" spans="1:5" ht="12.75">
      <c r="A161" s="35" t="s">
        <v>55</v>
      </c>
      <c r="E161" s="39" t="s">
        <v>51</v>
      </c>
    </row>
    <row r="162" spans="1:5" ht="12.75">
      <c r="A162" s="35" t="s">
        <v>56</v>
      </c>
      <c r="E162" s="40" t="s">
        <v>51</v>
      </c>
    </row>
    <row r="163" spans="1:5" ht="12.75">
      <c r="A163" t="s">
        <v>57</v>
      </c>
      <c r="E163" s="39" t="s">
        <v>401</v>
      </c>
    </row>
    <row r="164" spans="1:16" ht="25.5">
      <c r="A164" t="s">
        <v>49</v>
      </c>
      <c s="34" t="s">
        <v>151</v>
      </c>
      <c s="34" t="s">
        <v>2231</v>
      </c>
      <c s="35" t="s">
        <v>51</v>
      </c>
      <c s="6" t="s">
        <v>2232</v>
      </c>
      <c s="36" t="s">
        <v>128</v>
      </c>
      <c s="37">
        <v>5</v>
      </c>
      <c s="36">
        <v>0</v>
      </c>
      <c s="36">
        <f>ROUND(G164*H164,6)</f>
      </c>
      <c r="L164" s="38">
        <v>0</v>
      </c>
      <c s="32">
        <f>ROUND(ROUND(L164,2)*ROUND(G164,3),2)</f>
      </c>
      <c s="36" t="s">
        <v>54</v>
      </c>
      <c>
        <f>(M164*21)/100</f>
      </c>
      <c t="s">
        <v>27</v>
      </c>
    </row>
    <row r="165" spans="1:5" ht="12.75">
      <c r="A165" s="35" t="s">
        <v>55</v>
      </c>
      <c r="E165" s="39" t="s">
        <v>51</v>
      </c>
    </row>
    <row r="166" spans="1:5" ht="12.75">
      <c r="A166" s="35" t="s">
        <v>56</v>
      </c>
      <c r="E166" s="40" t="s">
        <v>2233</v>
      </c>
    </row>
    <row r="167" spans="1:5" ht="12.75">
      <c r="A167" t="s">
        <v>57</v>
      </c>
      <c r="E167" s="39" t="s">
        <v>401</v>
      </c>
    </row>
    <row r="168" spans="1:16" ht="12.75">
      <c r="A168" t="s">
        <v>49</v>
      </c>
      <c s="34" t="s">
        <v>154</v>
      </c>
      <c s="34" t="s">
        <v>2234</v>
      </c>
      <c s="35" t="s">
        <v>51</v>
      </c>
      <c s="6" t="s">
        <v>2235</v>
      </c>
      <c s="36" t="s">
        <v>88</v>
      </c>
      <c s="37">
        <v>1</v>
      </c>
      <c s="36">
        <v>0</v>
      </c>
      <c s="36">
        <f>ROUND(G168*H168,6)</f>
      </c>
      <c r="L168" s="38">
        <v>0</v>
      </c>
      <c s="32">
        <f>ROUND(ROUND(L168,2)*ROUND(G168,3),2)</f>
      </c>
      <c s="36" t="s">
        <v>54</v>
      </c>
      <c>
        <f>(M168*21)/100</f>
      </c>
      <c t="s">
        <v>27</v>
      </c>
    </row>
    <row r="169" spans="1:5" ht="12.75">
      <c r="A169" s="35" t="s">
        <v>55</v>
      </c>
      <c r="E169" s="39" t="s">
        <v>51</v>
      </c>
    </row>
    <row r="170" spans="1:5" ht="12.75">
      <c r="A170" s="35" t="s">
        <v>56</v>
      </c>
      <c r="E170" s="40" t="s">
        <v>2236</v>
      </c>
    </row>
    <row r="171" spans="1:5" ht="12.75">
      <c r="A171" t="s">
        <v>57</v>
      </c>
      <c r="E171" s="39" t="s">
        <v>401</v>
      </c>
    </row>
    <row r="172" spans="1:16" ht="12.75">
      <c r="A172" t="s">
        <v>49</v>
      </c>
      <c s="34" t="s">
        <v>157</v>
      </c>
      <c s="34" t="s">
        <v>2237</v>
      </c>
      <c s="35" t="s">
        <v>51</v>
      </c>
      <c s="6" t="s">
        <v>2238</v>
      </c>
      <c s="36" t="s">
        <v>128</v>
      </c>
      <c s="37">
        <v>100</v>
      </c>
      <c s="36">
        <v>0</v>
      </c>
      <c s="36">
        <f>ROUND(G172*H172,6)</f>
      </c>
      <c r="L172" s="38">
        <v>0</v>
      </c>
      <c s="32">
        <f>ROUND(ROUND(L172,2)*ROUND(G172,3),2)</f>
      </c>
      <c s="36" t="s">
        <v>54</v>
      </c>
      <c>
        <f>(M172*21)/100</f>
      </c>
      <c t="s">
        <v>27</v>
      </c>
    </row>
    <row r="173" spans="1:5" ht="12.75">
      <c r="A173" s="35" t="s">
        <v>55</v>
      </c>
      <c r="E173" s="39" t="s">
        <v>51</v>
      </c>
    </row>
    <row r="174" spans="1:5" ht="12.75">
      <c r="A174" s="35" t="s">
        <v>56</v>
      </c>
      <c r="E174" s="40" t="s">
        <v>2239</v>
      </c>
    </row>
    <row r="175" spans="1:5" ht="12.75">
      <c r="A175" t="s">
        <v>57</v>
      </c>
      <c r="E175" s="39" t="s">
        <v>401</v>
      </c>
    </row>
    <row r="176" spans="1:16" ht="12.75">
      <c r="A176" t="s">
        <v>49</v>
      </c>
      <c s="34" t="s">
        <v>161</v>
      </c>
      <c s="34" t="s">
        <v>2240</v>
      </c>
      <c s="35" t="s">
        <v>51</v>
      </c>
      <c s="6" t="s">
        <v>2241</v>
      </c>
      <c s="36" t="s">
        <v>88</v>
      </c>
      <c s="37">
        <v>3</v>
      </c>
      <c s="36">
        <v>0</v>
      </c>
      <c s="36">
        <f>ROUND(G176*H176,6)</f>
      </c>
      <c r="L176" s="38">
        <v>0</v>
      </c>
      <c s="32">
        <f>ROUND(ROUND(L176,2)*ROUND(G176,3),2)</f>
      </c>
      <c s="36" t="s">
        <v>54</v>
      </c>
      <c>
        <f>(M176*21)/100</f>
      </c>
      <c t="s">
        <v>27</v>
      </c>
    </row>
    <row r="177" spans="1:5" ht="12.75">
      <c r="A177" s="35" t="s">
        <v>55</v>
      </c>
      <c r="E177" s="39" t="s">
        <v>51</v>
      </c>
    </row>
    <row r="178" spans="1:5" ht="12.75">
      <c r="A178" s="35" t="s">
        <v>56</v>
      </c>
      <c r="E178" s="40" t="s">
        <v>2242</v>
      </c>
    </row>
    <row r="179" spans="1:5" ht="12.75">
      <c r="A179" t="s">
        <v>57</v>
      </c>
      <c r="E179" s="39" t="s">
        <v>401</v>
      </c>
    </row>
    <row r="180" spans="1:16" ht="12.75">
      <c r="A180" t="s">
        <v>49</v>
      </c>
      <c s="34" t="s">
        <v>165</v>
      </c>
      <c s="34" t="s">
        <v>944</v>
      </c>
      <c s="35" t="s">
        <v>51</v>
      </c>
      <c s="6" t="s">
        <v>945</v>
      </c>
      <c s="36" t="s">
        <v>346</v>
      </c>
      <c s="37">
        <v>8</v>
      </c>
      <c s="36">
        <v>0</v>
      </c>
      <c s="36">
        <f>ROUND(G180*H180,6)</f>
      </c>
      <c r="L180" s="38">
        <v>0</v>
      </c>
      <c s="32">
        <f>ROUND(ROUND(L180,2)*ROUND(G180,3),2)</f>
      </c>
      <c s="36" t="s">
        <v>54</v>
      </c>
      <c>
        <f>(M180*21)/100</f>
      </c>
      <c t="s">
        <v>27</v>
      </c>
    </row>
    <row r="181" spans="1:5" ht="12.75">
      <c r="A181" s="35" t="s">
        <v>55</v>
      </c>
      <c r="E181" s="39" t="s">
        <v>51</v>
      </c>
    </row>
    <row r="182" spans="1:5" ht="12.75">
      <c r="A182" s="35" t="s">
        <v>56</v>
      </c>
      <c r="E182" s="40" t="s">
        <v>2243</v>
      </c>
    </row>
    <row r="183" spans="1:5" ht="12.75">
      <c r="A183" t="s">
        <v>57</v>
      </c>
      <c r="E183" s="39" t="s">
        <v>401</v>
      </c>
    </row>
    <row r="184" spans="1:16" ht="12.75">
      <c r="A184" t="s">
        <v>49</v>
      </c>
      <c s="34" t="s">
        <v>169</v>
      </c>
      <c s="34" t="s">
        <v>948</v>
      </c>
      <c s="35" t="s">
        <v>51</v>
      </c>
      <c s="6" t="s">
        <v>949</v>
      </c>
      <c s="36" t="s">
        <v>346</v>
      </c>
      <c s="37">
        <v>16</v>
      </c>
      <c s="36">
        <v>0</v>
      </c>
      <c s="36">
        <f>ROUND(G184*H184,6)</f>
      </c>
      <c r="L184" s="38">
        <v>0</v>
      </c>
      <c s="32">
        <f>ROUND(ROUND(L184,2)*ROUND(G184,3),2)</f>
      </c>
      <c s="36" t="s">
        <v>54</v>
      </c>
      <c>
        <f>(M184*21)/100</f>
      </c>
      <c t="s">
        <v>27</v>
      </c>
    </row>
    <row r="185" spans="1:5" ht="12.75">
      <c r="A185" s="35" t="s">
        <v>55</v>
      </c>
      <c r="E185" s="39" t="s">
        <v>51</v>
      </c>
    </row>
    <row r="186" spans="1:5" ht="12.75">
      <c r="A186" s="35" t="s">
        <v>56</v>
      </c>
      <c r="E186" s="40" t="s">
        <v>2244</v>
      </c>
    </row>
    <row r="187" spans="1:5" ht="12.75">
      <c r="A187" t="s">
        <v>57</v>
      </c>
      <c r="E187" s="39" t="s">
        <v>401</v>
      </c>
    </row>
    <row r="188" spans="1:16" ht="12.75">
      <c r="A188" t="s">
        <v>49</v>
      </c>
      <c s="34" t="s">
        <v>172</v>
      </c>
      <c s="34" t="s">
        <v>2245</v>
      </c>
      <c s="35" t="s">
        <v>51</v>
      </c>
      <c s="6" t="s">
        <v>2246</v>
      </c>
      <c s="36" t="s">
        <v>88</v>
      </c>
      <c s="37">
        <v>1</v>
      </c>
      <c s="36">
        <v>0</v>
      </c>
      <c s="36">
        <f>ROUND(G188*H188,6)</f>
      </c>
      <c r="L188" s="38">
        <v>0</v>
      </c>
      <c s="32">
        <f>ROUND(ROUND(L188,2)*ROUND(G188,3),2)</f>
      </c>
      <c s="36" t="s">
        <v>54</v>
      </c>
      <c>
        <f>(M188*21)/100</f>
      </c>
      <c t="s">
        <v>27</v>
      </c>
    </row>
    <row r="189" spans="1:5" ht="12.75">
      <c r="A189" s="35" t="s">
        <v>55</v>
      </c>
      <c r="E189" s="39" t="s">
        <v>51</v>
      </c>
    </row>
    <row r="190" spans="1:5" ht="12.75">
      <c r="A190" s="35" t="s">
        <v>56</v>
      </c>
      <c r="E190" s="40" t="s">
        <v>2247</v>
      </c>
    </row>
    <row r="191" spans="1:5" ht="12.75">
      <c r="A191" t="s">
        <v>57</v>
      </c>
      <c r="E191" s="39" t="s">
        <v>401</v>
      </c>
    </row>
    <row r="192" spans="1:16" ht="12.75">
      <c r="A192" t="s">
        <v>49</v>
      </c>
      <c s="34" t="s">
        <v>176</v>
      </c>
      <c s="34" t="s">
        <v>2248</v>
      </c>
      <c s="35" t="s">
        <v>51</v>
      </c>
      <c s="6" t="s">
        <v>2249</v>
      </c>
      <c s="36" t="s">
        <v>88</v>
      </c>
      <c s="37">
        <v>8</v>
      </c>
      <c s="36">
        <v>0</v>
      </c>
      <c s="36">
        <f>ROUND(G192*H192,6)</f>
      </c>
      <c r="L192" s="38">
        <v>0</v>
      </c>
      <c s="32">
        <f>ROUND(ROUND(L192,2)*ROUND(G192,3),2)</f>
      </c>
      <c s="36" t="s">
        <v>54</v>
      </c>
      <c>
        <f>(M192*21)/100</f>
      </c>
      <c t="s">
        <v>27</v>
      </c>
    </row>
    <row r="193" spans="1:5" ht="12.75">
      <c r="A193" s="35" t="s">
        <v>55</v>
      </c>
      <c r="E193" s="39" t="s">
        <v>51</v>
      </c>
    </row>
    <row r="194" spans="1:5" ht="12.75">
      <c r="A194" s="35" t="s">
        <v>56</v>
      </c>
      <c r="E194" s="40" t="s">
        <v>51</v>
      </c>
    </row>
    <row r="195" spans="1:5" ht="12.75">
      <c r="A195" t="s">
        <v>57</v>
      </c>
      <c r="E195" s="39" t="s">
        <v>401</v>
      </c>
    </row>
    <row r="196" spans="1:16" ht="12.75">
      <c r="A196" t="s">
        <v>49</v>
      </c>
      <c s="34" t="s">
        <v>180</v>
      </c>
      <c s="34" t="s">
        <v>2250</v>
      </c>
      <c s="35" t="s">
        <v>51</v>
      </c>
      <c s="6" t="s">
        <v>2251</v>
      </c>
      <c s="36" t="s">
        <v>88</v>
      </c>
      <c s="37">
        <v>1</v>
      </c>
      <c s="36">
        <v>0</v>
      </c>
      <c s="36">
        <f>ROUND(G196*H196,6)</f>
      </c>
      <c r="L196" s="38">
        <v>0</v>
      </c>
      <c s="32">
        <f>ROUND(ROUND(L196,2)*ROUND(G196,3),2)</f>
      </c>
      <c s="36" t="s">
        <v>54</v>
      </c>
      <c>
        <f>(M196*21)/100</f>
      </c>
      <c t="s">
        <v>27</v>
      </c>
    </row>
    <row r="197" spans="1:5" ht="12.75">
      <c r="A197" s="35" t="s">
        <v>55</v>
      </c>
      <c r="E197" s="39" t="s">
        <v>51</v>
      </c>
    </row>
    <row r="198" spans="1:5" ht="12.75">
      <c r="A198" s="35" t="s">
        <v>56</v>
      </c>
      <c r="E198" s="40" t="s">
        <v>2252</v>
      </c>
    </row>
    <row r="199" spans="1:5" ht="12.75">
      <c r="A199" t="s">
        <v>57</v>
      </c>
      <c r="E199" s="39" t="s">
        <v>401</v>
      </c>
    </row>
    <row r="200" spans="1:16" ht="12.75">
      <c r="A200" t="s">
        <v>49</v>
      </c>
      <c s="34" t="s">
        <v>183</v>
      </c>
      <c s="34" t="s">
        <v>2253</v>
      </c>
      <c s="35" t="s">
        <v>51</v>
      </c>
      <c s="6" t="s">
        <v>2254</v>
      </c>
      <c s="36" t="s">
        <v>88</v>
      </c>
      <c s="37">
        <v>1</v>
      </c>
      <c s="36">
        <v>0</v>
      </c>
      <c s="36">
        <f>ROUND(G200*H200,6)</f>
      </c>
      <c r="L200" s="38">
        <v>0</v>
      </c>
      <c s="32">
        <f>ROUND(ROUND(L200,2)*ROUND(G200,3),2)</f>
      </c>
      <c s="36" t="s">
        <v>54</v>
      </c>
      <c>
        <f>(M200*21)/100</f>
      </c>
      <c t="s">
        <v>27</v>
      </c>
    </row>
    <row r="201" spans="1:5" ht="12.75">
      <c r="A201" s="35" t="s">
        <v>55</v>
      </c>
      <c r="E201" s="39" t="s">
        <v>51</v>
      </c>
    </row>
    <row r="202" spans="1:5" ht="12.75">
      <c r="A202" s="35" t="s">
        <v>56</v>
      </c>
      <c r="E202" s="40" t="s">
        <v>2255</v>
      </c>
    </row>
    <row r="203" spans="1:5" ht="12.75">
      <c r="A203" t="s">
        <v>57</v>
      </c>
      <c r="E203" s="39" t="s">
        <v>401</v>
      </c>
    </row>
    <row r="204" spans="1:16" ht="12.75">
      <c r="A204" t="s">
        <v>49</v>
      </c>
      <c s="34" t="s">
        <v>186</v>
      </c>
      <c s="34" t="s">
        <v>382</v>
      </c>
      <c s="35" t="s">
        <v>51</v>
      </c>
      <c s="6" t="s">
        <v>383</v>
      </c>
      <c s="36" t="s">
        <v>88</v>
      </c>
      <c s="37">
        <v>10</v>
      </c>
      <c s="36">
        <v>0</v>
      </c>
      <c s="36">
        <f>ROUND(G204*H204,6)</f>
      </c>
      <c r="L204" s="38">
        <v>0</v>
      </c>
      <c s="32">
        <f>ROUND(ROUND(L204,2)*ROUND(G204,3),2)</f>
      </c>
      <c s="36" t="s">
        <v>54</v>
      </c>
      <c>
        <f>(M204*21)/100</f>
      </c>
      <c t="s">
        <v>27</v>
      </c>
    </row>
    <row r="205" spans="1:5" ht="12.75">
      <c r="A205" s="35" t="s">
        <v>55</v>
      </c>
      <c r="E205" s="39" t="s">
        <v>51</v>
      </c>
    </row>
    <row r="206" spans="1:5" ht="12.75">
      <c r="A206" s="35" t="s">
        <v>56</v>
      </c>
      <c r="E206" s="40" t="s">
        <v>2256</v>
      </c>
    </row>
    <row r="207" spans="1:5" ht="12.75">
      <c r="A207" t="s">
        <v>57</v>
      </c>
      <c r="E207"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2145</v>
      </c>
      <c s="41">
        <f>Rekapitulace!C38</f>
      </c>
      <c s="20" t="s">
        <v>0</v>
      </c>
      <c t="s">
        <v>23</v>
      </c>
      <c t="s">
        <v>27</v>
      </c>
    </row>
    <row r="4" spans="1:16" ht="32" customHeight="1">
      <c r="A4" s="24" t="s">
        <v>20</v>
      </c>
      <c s="25" t="s">
        <v>28</v>
      </c>
      <c s="27" t="s">
        <v>2145</v>
      </c>
      <c r="E4" s="26" t="s">
        <v>2146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2259</v>
      </c>
      <c r="E8" s="30" t="s">
        <v>2258</v>
      </c>
      <c r="J8" s="29">
        <f>0+J9+J18+J39</f>
      </c>
      <c s="29">
        <f>0+K9+K18+K39</f>
      </c>
      <c s="29">
        <f>0+L9+L18+L39</f>
      </c>
      <c s="29">
        <f>0+M9+M18+M39</f>
      </c>
    </row>
    <row r="9" spans="1:13" ht="12.75">
      <c r="A9" t="s">
        <v>46</v>
      </c>
      <c r="C9" s="31" t="s">
        <v>371</v>
      </c>
      <c r="E9" s="33" t="s">
        <v>2099</v>
      </c>
      <c r="J9" s="32">
        <f>0</f>
      </c>
      <c s="32">
        <f>0</f>
      </c>
      <c s="32">
        <f>0+L10+L14</f>
      </c>
      <c s="32">
        <f>0+M10+M14</f>
      </c>
    </row>
    <row r="10" spans="1:16" ht="25.5">
      <c r="A10" t="s">
        <v>49</v>
      </c>
      <c s="34" t="s">
        <v>93</v>
      </c>
      <c s="34" t="s">
        <v>1455</v>
      </c>
      <c s="35" t="s">
        <v>51</v>
      </c>
      <c s="6" t="s">
        <v>2150</v>
      </c>
      <c s="36" t="s">
        <v>53</v>
      </c>
      <c s="37">
        <v>9.072</v>
      </c>
      <c s="36">
        <v>0</v>
      </c>
      <c s="36">
        <f>ROUND(G10*H10,6)</f>
      </c>
      <c r="L10" s="38">
        <v>0</v>
      </c>
      <c s="32">
        <f>ROUND(ROUND(L10,2)*ROUND(G10,3),2)</f>
      </c>
      <c s="36" t="s">
        <v>439</v>
      </c>
      <c>
        <f>(M10*21)/100</f>
      </c>
      <c t="s">
        <v>27</v>
      </c>
    </row>
    <row r="11" spans="1:5" ht="12.75">
      <c r="A11" s="35" t="s">
        <v>55</v>
      </c>
      <c r="E11" s="39" t="s">
        <v>51</v>
      </c>
    </row>
    <row r="12" spans="1:5" ht="12.75">
      <c r="A12" s="35" t="s">
        <v>56</v>
      </c>
      <c r="E12" s="40" t="s">
        <v>2260</v>
      </c>
    </row>
    <row r="13" spans="1:5" ht="153">
      <c r="A13" t="s">
        <v>57</v>
      </c>
      <c r="E13" s="39" t="s">
        <v>2102</v>
      </c>
    </row>
    <row r="14" spans="1:16" ht="25.5">
      <c r="A14" t="s">
        <v>49</v>
      </c>
      <c s="34" t="s">
        <v>97</v>
      </c>
      <c s="34" t="s">
        <v>2155</v>
      </c>
      <c s="35" t="s">
        <v>51</v>
      </c>
      <c s="6" t="s">
        <v>2156</v>
      </c>
      <c s="36" t="s">
        <v>53</v>
      </c>
      <c s="37">
        <v>0.1</v>
      </c>
      <c s="36">
        <v>0</v>
      </c>
      <c s="36">
        <f>ROUND(G14*H14,6)</f>
      </c>
      <c r="L14" s="38">
        <v>0</v>
      </c>
      <c s="32">
        <f>ROUND(ROUND(L14,2)*ROUND(G14,3),2)</f>
      </c>
      <c s="36" t="s">
        <v>439</v>
      </c>
      <c>
        <f>(M14*21)/100</f>
      </c>
      <c t="s">
        <v>27</v>
      </c>
    </row>
    <row r="15" spans="1:5" ht="12.75">
      <c r="A15" s="35" t="s">
        <v>55</v>
      </c>
      <c r="E15" s="39" t="s">
        <v>51</v>
      </c>
    </row>
    <row r="16" spans="1:5" ht="12.75">
      <c r="A16" s="35" t="s">
        <v>56</v>
      </c>
      <c r="E16" s="40" t="s">
        <v>2261</v>
      </c>
    </row>
    <row r="17" spans="1:5" ht="153">
      <c r="A17" t="s">
        <v>57</v>
      </c>
      <c r="E17" s="39" t="s">
        <v>2102</v>
      </c>
    </row>
    <row r="18" spans="1:13" ht="12.75">
      <c r="A18" t="s">
        <v>46</v>
      </c>
      <c r="C18" s="31" t="s">
        <v>47</v>
      </c>
      <c r="E18" s="33" t="s">
        <v>435</v>
      </c>
      <c r="J18" s="32">
        <f>0</f>
      </c>
      <c s="32">
        <f>0</f>
      </c>
      <c s="32">
        <f>0+L19+L23+L27+L31+L35</f>
      </c>
      <c s="32">
        <f>0+M19+M23+M27+M31+M35</f>
      </c>
    </row>
    <row r="19" spans="1:16" ht="12.75">
      <c r="A19" t="s">
        <v>49</v>
      </c>
      <c s="34" t="s">
        <v>72</v>
      </c>
      <c s="34" t="s">
        <v>442</v>
      </c>
      <c s="35" t="s">
        <v>51</v>
      </c>
      <c s="6" t="s">
        <v>443</v>
      </c>
      <c s="36" t="s">
        <v>104</v>
      </c>
      <c s="37">
        <v>20.16</v>
      </c>
      <c s="36">
        <v>0</v>
      </c>
      <c s="36">
        <f>ROUND(G19*H19,6)</f>
      </c>
      <c r="L19" s="38">
        <v>0</v>
      </c>
      <c s="32">
        <f>ROUND(ROUND(L19,2)*ROUND(G19,3),2)</f>
      </c>
      <c s="36" t="s">
        <v>54</v>
      </c>
      <c>
        <f>(M19*21)/100</f>
      </c>
      <c t="s">
        <v>27</v>
      </c>
    </row>
    <row r="20" spans="1:5" ht="12.75">
      <c r="A20" s="35" t="s">
        <v>55</v>
      </c>
      <c r="E20" s="39" t="s">
        <v>51</v>
      </c>
    </row>
    <row r="21" spans="1:5" ht="12.75">
      <c r="A21" s="35" t="s">
        <v>56</v>
      </c>
      <c r="E21" s="40" t="s">
        <v>2262</v>
      </c>
    </row>
    <row r="22" spans="1:5" ht="12.75">
      <c r="A22" t="s">
        <v>57</v>
      </c>
      <c r="E22" s="39" t="s">
        <v>401</v>
      </c>
    </row>
    <row r="23" spans="1:16" ht="12.75">
      <c r="A23" t="s">
        <v>49</v>
      </c>
      <c s="34" t="s">
        <v>76</v>
      </c>
      <c s="34" t="s">
        <v>445</v>
      </c>
      <c s="35" t="s">
        <v>51</v>
      </c>
      <c s="6" t="s">
        <v>446</v>
      </c>
      <c s="36" t="s">
        <v>104</v>
      </c>
      <c s="37">
        <v>15.12</v>
      </c>
      <c s="36">
        <v>0</v>
      </c>
      <c s="36">
        <f>ROUND(G23*H23,6)</f>
      </c>
      <c r="L23" s="38">
        <v>0</v>
      </c>
      <c s="32">
        <f>ROUND(ROUND(L23,2)*ROUND(G23,3),2)</f>
      </c>
      <c s="36" t="s">
        <v>54</v>
      </c>
      <c>
        <f>(M23*21)/100</f>
      </c>
      <c t="s">
        <v>27</v>
      </c>
    </row>
    <row r="24" spans="1:5" ht="12.75">
      <c r="A24" s="35" t="s">
        <v>55</v>
      </c>
      <c r="E24" s="39" t="s">
        <v>51</v>
      </c>
    </row>
    <row r="25" spans="1:5" ht="12.75">
      <c r="A25" s="35" t="s">
        <v>56</v>
      </c>
      <c r="E25" s="40" t="s">
        <v>2263</v>
      </c>
    </row>
    <row r="26" spans="1:5" ht="12.75">
      <c r="A26" t="s">
        <v>57</v>
      </c>
      <c r="E26" s="39" t="s">
        <v>401</v>
      </c>
    </row>
    <row r="27" spans="1:16" ht="12.75">
      <c r="A27" t="s">
        <v>49</v>
      </c>
      <c s="34" t="s">
        <v>81</v>
      </c>
      <c s="34" t="s">
        <v>1476</v>
      </c>
      <c s="35" t="s">
        <v>51</v>
      </c>
      <c s="6" t="s">
        <v>1477</v>
      </c>
      <c s="36" t="s">
        <v>104</v>
      </c>
      <c s="37">
        <v>5.04</v>
      </c>
      <c s="36">
        <v>0</v>
      </c>
      <c s="36">
        <f>ROUND(G27*H27,6)</f>
      </c>
      <c r="L27" s="38">
        <v>0</v>
      </c>
      <c s="32">
        <f>ROUND(ROUND(L27,2)*ROUND(G27,3),2)</f>
      </c>
      <c s="36" t="s">
        <v>54</v>
      </c>
      <c>
        <f>(M27*21)/100</f>
      </c>
      <c t="s">
        <v>27</v>
      </c>
    </row>
    <row r="28" spans="1:5" ht="12.75">
      <c r="A28" s="35" t="s">
        <v>55</v>
      </c>
      <c r="E28" s="39" t="s">
        <v>2107</v>
      </c>
    </row>
    <row r="29" spans="1:5" ht="12.75">
      <c r="A29" s="35" t="s">
        <v>56</v>
      </c>
      <c r="E29" s="40" t="s">
        <v>2264</v>
      </c>
    </row>
    <row r="30" spans="1:5" ht="12.75">
      <c r="A30" t="s">
        <v>57</v>
      </c>
      <c r="E30" s="39" t="s">
        <v>401</v>
      </c>
    </row>
    <row r="31" spans="1:16" ht="12.75">
      <c r="A31" t="s">
        <v>49</v>
      </c>
      <c s="34" t="s">
        <v>85</v>
      </c>
      <c s="34" t="s">
        <v>131</v>
      </c>
      <c s="35" t="s">
        <v>51</v>
      </c>
      <c s="6" t="s">
        <v>132</v>
      </c>
      <c s="36" t="s">
        <v>128</v>
      </c>
      <c s="37">
        <v>72</v>
      </c>
      <c s="36">
        <v>0</v>
      </c>
      <c s="36">
        <f>ROUND(G31*H31,6)</f>
      </c>
      <c r="L31" s="38">
        <v>0</v>
      </c>
      <c s="32">
        <f>ROUND(ROUND(L31,2)*ROUND(G31,3),2)</f>
      </c>
      <c s="36" t="s">
        <v>54</v>
      </c>
      <c>
        <f>(M31*21)/100</f>
      </c>
      <c t="s">
        <v>27</v>
      </c>
    </row>
    <row r="32" spans="1:5" ht="12.75">
      <c r="A32" s="35" t="s">
        <v>55</v>
      </c>
      <c r="E32" s="39" t="s">
        <v>51</v>
      </c>
    </row>
    <row r="33" spans="1:5" ht="12.75">
      <c r="A33" s="35" t="s">
        <v>56</v>
      </c>
      <c r="E33" s="40" t="s">
        <v>2265</v>
      </c>
    </row>
    <row r="34" spans="1:5" ht="12.75">
      <c r="A34" t="s">
        <v>57</v>
      </c>
      <c r="E34" s="39" t="s">
        <v>401</v>
      </c>
    </row>
    <row r="35" spans="1:16" ht="12.75">
      <c r="A35" t="s">
        <v>49</v>
      </c>
      <c s="34" t="s">
        <v>90</v>
      </c>
      <c s="34" t="s">
        <v>2266</v>
      </c>
      <c s="35" t="s">
        <v>51</v>
      </c>
      <c s="6" t="s">
        <v>2267</v>
      </c>
      <c s="36" t="s">
        <v>128</v>
      </c>
      <c s="37">
        <v>72</v>
      </c>
      <c s="36">
        <v>0</v>
      </c>
      <c s="36">
        <f>ROUND(G35*H35,6)</f>
      </c>
      <c r="L35" s="38">
        <v>0</v>
      </c>
      <c s="32">
        <f>ROUND(ROUND(L35,2)*ROUND(G35,3),2)</f>
      </c>
      <c s="36" t="s">
        <v>54</v>
      </c>
      <c>
        <f>(M35*21)/100</f>
      </c>
      <c t="s">
        <v>27</v>
      </c>
    </row>
    <row r="36" spans="1:5" ht="12.75">
      <c r="A36" s="35" t="s">
        <v>55</v>
      </c>
      <c r="E36" s="39" t="s">
        <v>51</v>
      </c>
    </row>
    <row r="37" spans="1:5" ht="12.75">
      <c r="A37" s="35" t="s">
        <v>56</v>
      </c>
      <c r="E37" s="40" t="s">
        <v>2268</v>
      </c>
    </row>
    <row r="38" spans="1:5" ht="12.75">
      <c r="A38" t="s">
        <v>57</v>
      </c>
      <c r="E38" s="39" t="s">
        <v>401</v>
      </c>
    </row>
    <row r="39" spans="1:13" ht="12.75">
      <c r="A39" t="s">
        <v>46</v>
      </c>
      <c r="C39" s="31" t="s">
        <v>335</v>
      </c>
      <c r="E39" s="33" t="s">
        <v>936</v>
      </c>
      <c r="J39" s="32">
        <f>0</f>
      </c>
      <c s="32">
        <f>0</f>
      </c>
      <c s="32">
        <f>0+L40+L44+L48+L52+L56+L60</f>
      </c>
      <c s="32">
        <f>0+M40+M44+M48+M52+M56+M60</f>
      </c>
    </row>
    <row r="40" spans="1:16" ht="25.5">
      <c r="A40" t="s">
        <v>49</v>
      </c>
      <c s="34" t="s">
        <v>47</v>
      </c>
      <c s="34" t="s">
        <v>2269</v>
      </c>
      <c s="35" t="s">
        <v>51</v>
      </c>
      <c s="6" t="s">
        <v>2270</v>
      </c>
      <c s="36" t="s">
        <v>128</v>
      </c>
      <c s="37">
        <v>180</v>
      </c>
      <c s="36">
        <v>0</v>
      </c>
      <c s="36">
        <f>ROUND(G40*H40,6)</f>
      </c>
      <c r="L40" s="38">
        <v>0</v>
      </c>
      <c s="32">
        <f>ROUND(ROUND(L40,2)*ROUND(G40,3),2)</f>
      </c>
      <c s="36" t="s">
        <v>54</v>
      </c>
      <c>
        <f>(M40*21)/100</f>
      </c>
      <c t="s">
        <v>27</v>
      </c>
    </row>
    <row r="41" spans="1:5" ht="12.75">
      <c r="A41" s="35" t="s">
        <v>55</v>
      </c>
      <c r="E41" s="39" t="s">
        <v>51</v>
      </c>
    </row>
    <row r="42" spans="1:5" ht="12.75">
      <c r="A42" s="35" t="s">
        <v>56</v>
      </c>
      <c r="E42" s="40" t="s">
        <v>2271</v>
      </c>
    </row>
    <row r="43" spans="1:5" ht="12.75">
      <c r="A43" t="s">
        <v>57</v>
      </c>
      <c r="E43" s="39" t="s">
        <v>401</v>
      </c>
    </row>
    <row r="44" spans="1:16" ht="25.5">
      <c r="A44" t="s">
        <v>49</v>
      </c>
      <c s="34" t="s">
        <v>27</v>
      </c>
      <c s="34" t="s">
        <v>2272</v>
      </c>
      <c s="35" t="s">
        <v>51</v>
      </c>
      <c s="6" t="s">
        <v>2273</v>
      </c>
      <c s="36" t="s">
        <v>88</v>
      </c>
      <c s="37">
        <v>2</v>
      </c>
      <c s="36">
        <v>0</v>
      </c>
      <c s="36">
        <f>ROUND(G44*H44,6)</f>
      </c>
      <c r="L44" s="38">
        <v>0</v>
      </c>
      <c s="32">
        <f>ROUND(ROUND(L44,2)*ROUND(G44,3),2)</f>
      </c>
      <c s="36" t="s">
        <v>54</v>
      </c>
      <c>
        <f>(M44*21)/100</f>
      </c>
      <c t="s">
        <v>27</v>
      </c>
    </row>
    <row r="45" spans="1:5" ht="12.75">
      <c r="A45" s="35" t="s">
        <v>55</v>
      </c>
      <c r="E45" s="39" t="s">
        <v>51</v>
      </c>
    </row>
    <row r="46" spans="1:5" ht="12.75">
      <c r="A46" s="35" t="s">
        <v>56</v>
      </c>
      <c r="E46" s="40" t="s">
        <v>2274</v>
      </c>
    </row>
    <row r="47" spans="1:5" ht="12.75">
      <c r="A47" t="s">
        <v>57</v>
      </c>
      <c r="E47" s="39" t="s">
        <v>401</v>
      </c>
    </row>
    <row r="48" spans="1:16" ht="25.5">
      <c r="A48" t="s">
        <v>49</v>
      </c>
      <c s="34" t="s">
        <v>26</v>
      </c>
      <c s="34" t="s">
        <v>2275</v>
      </c>
      <c s="35" t="s">
        <v>51</v>
      </c>
      <c s="6" t="s">
        <v>2276</v>
      </c>
      <c s="36" t="s">
        <v>88</v>
      </c>
      <c s="37">
        <v>2</v>
      </c>
      <c s="36">
        <v>0</v>
      </c>
      <c s="36">
        <f>ROUND(G48*H48,6)</f>
      </c>
      <c r="L48" s="38">
        <v>0</v>
      </c>
      <c s="32">
        <f>ROUND(ROUND(L48,2)*ROUND(G48,3),2)</f>
      </c>
      <c s="36" t="s">
        <v>54</v>
      </c>
      <c>
        <f>(M48*21)/100</f>
      </c>
      <c t="s">
        <v>27</v>
      </c>
    </row>
    <row r="49" spans="1:5" ht="12.75">
      <c r="A49" s="35" t="s">
        <v>55</v>
      </c>
      <c r="E49" s="39" t="s">
        <v>51</v>
      </c>
    </row>
    <row r="50" spans="1:5" ht="12.75">
      <c r="A50" s="35" t="s">
        <v>56</v>
      </c>
      <c r="E50" s="40" t="s">
        <v>2274</v>
      </c>
    </row>
    <row r="51" spans="1:5" ht="12.75">
      <c r="A51" t="s">
        <v>57</v>
      </c>
      <c r="E51" s="39" t="s">
        <v>401</v>
      </c>
    </row>
    <row r="52" spans="1:16" ht="12.75">
      <c r="A52" t="s">
        <v>49</v>
      </c>
      <c s="34" t="s">
        <v>63</v>
      </c>
      <c s="34" t="s">
        <v>2142</v>
      </c>
      <c s="35" t="s">
        <v>51</v>
      </c>
      <c s="6" t="s">
        <v>2143</v>
      </c>
      <c s="36" t="s">
        <v>128</v>
      </c>
      <c s="37">
        <v>20</v>
      </c>
      <c s="36">
        <v>0</v>
      </c>
      <c s="36">
        <f>ROUND(G52*H52,6)</f>
      </c>
      <c r="L52" s="38">
        <v>0</v>
      </c>
      <c s="32">
        <f>ROUND(ROUND(L52,2)*ROUND(G52,3),2)</f>
      </c>
      <c s="36" t="s">
        <v>54</v>
      </c>
      <c>
        <f>(M52*21)/100</f>
      </c>
      <c t="s">
        <v>27</v>
      </c>
    </row>
    <row r="53" spans="1:5" ht="12.75">
      <c r="A53" s="35" t="s">
        <v>55</v>
      </c>
      <c r="E53" s="39" t="s">
        <v>51</v>
      </c>
    </row>
    <row r="54" spans="1:5" ht="12.75">
      <c r="A54" s="35" t="s">
        <v>56</v>
      </c>
      <c r="E54" s="40" t="s">
        <v>2277</v>
      </c>
    </row>
    <row r="55" spans="1:5" ht="12.75">
      <c r="A55" t="s">
        <v>57</v>
      </c>
      <c r="E55" s="39" t="s">
        <v>401</v>
      </c>
    </row>
    <row r="56" spans="1:16" ht="12.75">
      <c r="A56" t="s">
        <v>49</v>
      </c>
      <c s="34" t="s">
        <v>66</v>
      </c>
      <c s="34" t="s">
        <v>2278</v>
      </c>
      <c s="35" t="s">
        <v>51</v>
      </c>
      <c s="6" t="s">
        <v>2279</v>
      </c>
      <c s="36" t="s">
        <v>88</v>
      </c>
      <c s="37">
        <v>2</v>
      </c>
      <c s="36">
        <v>0</v>
      </c>
      <c s="36">
        <f>ROUND(G56*H56,6)</f>
      </c>
      <c r="L56" s="38">
        <v>0</v>
      </c>
      <c s="32">
        <f>ROUND(ROUND(L56,2)*ROUND(G56,3),2)</f>
      </c>
      <c s="36" t="s">
        <v>54</v>
      </c>
      <c>
        <f>(M56*21)/100</f>
      </c>
      <c t="s">
        <v>27</v>
      </c>
    </row>
    <row r="57" spans="1:5" ht="12.75">
      <c r="A57" s="35" t="s">
        <v>55</v>
      </c>
      <c r="E57" s="39" t="s">
        <v>51</v>
      </c>
    </row>
    <row r="58" spans="1:5" ht="12.75">
      <c r="A58" s="35" t="s">
        <v>56</v>
      </c>
      <c r="E58" s="40" t="s">
        <v>2280</v>
      </c>
    </row>
    <row r="59" spans="1:5" ht="12.75">
      <c r="A59" t="s">
        <v>57</v>
      </c>
      <c r="E59" s="39" t="s">
        <v>401</v>
      </c>
    </row>
    <row r="60" spans="1:16" ht="25.5">
      <c r="A60" t="s">
        <v>49</v>
      </c>
      <c s="34" t="s">
        <v>69</v>
      </c>
      <c s="34" t="s">
        <v>2281</v>
      </c>
      <c s="35" t="s">
        <v>51</v>
      </c>
      <c s="6" t="s">
        <v>2282</v>
      </c>
      <c s="36" t="s">
        <v>88</v>
      </c>
      <c s="37">
        <v>1</v>
      </c>
      <c s="36">
        <v>0</v>
      </c>
      <c s="36">
        <f>ROUND(G60*H60,6)</f>
      </c>
      <c r="L60" s="38">
        <v>0</v>
      </c>
      <c s="32">
        <f>ROUND(ROUND(L60,2)*ROUND(G60,3),2)</f>
      </c>
      <c s="36" t="s">
        <v>54</v>
      </c>
      <c>
        <f>(M60*21)/100</f>
      </c>
      <c t="s">
        <v>27</v>
      </c>
    </row>
    <row r="61" spans="1:5" ht="12.75">
      <c r="A61" s="35" t="s">
        <v>55</v>
      </c>
      <c r="E61" s="39" t="s">
        <v>51</v>
      </c>
    </row>
    <row r="62" spans="1:5" ht="12.75">
      <c r="A62" s="35" t="s">
        <v>56</v>
      </c>
      <c r="E62" s="40" t="s">
        <v>51</v>
      </c>
    </row>
    <row r="63" spans="1:5" ht="12.75">
      <c r="A63" t="s">
        <v>57</v>
      </c>
      <c r="E63"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2145</v>
      </c>
      <c s="41">
        <f>Rekapitulace!C38</f>
      </c>
      <c s="20" t="s">
        <v>0</v>
      </c>
      <c t="s">
        <v>23</v>
      </c>
      <c t="s">
        <v>27</v>
      </c>
    </row>
    <row r="4" spans="1:16" ht="32" customHeight="1">
      <c r="A4" s="24" t="s">
        <v>20</v>
      </c>
      <c s="25" t="s">
        <v>28</v>
      </c>
      <c s="27" t="s">
        <v>2145</v>
      </c>
      <c r="E4" s="26" t="s">
        <v>2146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2285</v>
      </c>
      <c r="E8" s="30" t="s">
        <v>2284</v>
      </c>
      <c r="J8" s="29">
        <f>0+J9+J18+J47</f>
      </c>
      <c s="29">
        <f>0+K9+K18+K47</f>
      </c>
      <c s="29">
        <f>0+L9+L18+L47</f>
      </c>
      <c s="29">
        <f>0+M9+M18+M47</f>
      </c>
    </row>
    <row r="9" spans="1:13" ht="12.75">
      <c r="A9" t="s">
        <v>46</v>
      </c>
      <c r="C9" s="31" t="s">
        <v>371</v>
      </c>
      <c r="E9" s="33" t="s">
        <v>2099</v>
      </c>
      <c r="J9" s="32">
        <f>0</f>
      </c>
      <c s="32">
        <f>0</f>
      </c>
      <c s="32">
        <f>0+L10+L14</f>
      </c>
      <c s="32">
        <f>0+M10+M14</f>
      </c>
    </row>
    <row r="10" spans="1:16" ht="25.5">
      <c r="A10" t="s">
        <v>49</v>
      </c>
      <c s="34" t="s">
        <v>112</v>
      </c>
      <c s="34" t="s">
        <v>1455</v>
      </c>
      <c s="35" t="s">
        <v>51</v>
      </c>
      <c s="6" t="s">
        <v>2100</v>
      </c>
      <c s="36" t="s">
        <v>53</v>
      </c>
      <c s="37">
        <v>1.89</v>
      </c>
      <c s="36">
        <v>0</v>
      </c>
      <c s="36">
        <f>ROUND(G10*H10,6)</f>
      </c>
      <c r="L10" s="38">
        <v>0</v>
      </c>
      <c s="32">
        <f>ROUND(ROUND(L10,2)*ROUND(G10,3),2)</f>
      </c>
      <c s="36" t="s">
        <v>439</v>
      </c>
      <c>
        <f>(M10*21)/100</f>
      </c>
      <c t="s">
        <v>27</v>
      </c>
    </row>
    <row r="11" spans="1:5" ht="12.75">
      <c r="A11" s="35" t="s">
        <v>55</v>
      </c>
      <c r="E11" s="39" t="s">
        <v>51</v>
      </c>
    </row>
    <row r="12" spans="1:5" ht="12.75">
      <c r="A12" s="35" t="s">
        <v>56</v>
      </c>
      <c r="E12" s="40" t="s">
        <v>2286</v>
      </c>
    </row>
    <row r="13" spans="1:5" ht="153">
      <c r="A13" t="s">
        <v>57</v>
      </c>
      <c r="E13" s="39" t="s">
        <v>2102</v>
      </c>
    </row>
    <row r="14" spans="1:16" ht="25.5">
      <c r="A14" t="s">
        <v>49</v>
      </c>
      <c s="34" t="s">
        <v>116</v>
      </c>
      <c s="34" t="s">
        <v>64</v>
      </c>
      <c s="35" t="s">
        <v>51</v>
      </c>
      <c s="6" t="s">
        <v>65</v>
      </c>
      <c s="36" t="s">
        <v>53</v>
      </c>
      <c s="37">
        <v>0.1</v>
      </c>
      <c s="36">
        <v>0</v>
      </c>
      <c s="36">
        <f>ROUND(G14*H14,6)</f>
      </c>
      <c r="L14" s="38">
        <v>0</v>
      </c>
      <c s="32">
        <f>ROUND(ROUND(L14,2)*ROUND(G14,3),2)</f>
      </c>
      <c s="36" t="s">
        <v>439</v>
      </c>
      <c>
        <f>(M14*21)/100</f>
      </c>
      <c t="s">
        <v>27</v>
      </c>
    </row>
    <row r="15" spans="1:5" ht="12.75">
      <c r="A15" s="35" t="s">
        <v>55</v>
      </c>
      <c r="E15" s="39" t="s">
        <v>51</v>
      </c>
    </row>
    <row r="16" spans="1:5" ht="12.75">
      <c r="A16" s="35" t="s">
        <v>56</v>
      </c>
      <c r="E16" s="40" t="s">
        <v>2104</v>
      </c>
    </row>
    <row r="17" spans="1:5" ht="153">
      <c r="A17" t="s">
        <v>57</v>
      </c>
      <c r="E17" s="39" t="s">
        <v>2102</v>
      </c>
    </row>
    <row r="18" spans="1:13" ht="12.75">
      <c r="A18" t="s">
        <v>46</v>
      </c>
      <c r="C18" s="31" t="s">
        <v>130</v>
      </c>
      <c r="E18" s="33" t="s">
        <v>435</v>
      </c>
      <c r="J18" s="32">
        <f>0</f>
      </c>
      <c s="32">
        <f>0</f>
      </c>
      <c s="32">
        <f>0+L19+L23+L27+L31+L35+L39+L43</f>
      </c>
      <c s="32">
        <f>0+M19+M23+M27+M31+M35+M39+M43</f>
      </c>
    </row>
    <row r="19" spans="1:16" ht="12.75">
      <c r="A19" t="s">
        <v>49</v>
      </c>
      <c s="34" t="s">
        <v>85</v>
      </c>
      <c s="34" t="s">
        <v>442</v>
      </c>
      <c s="35" t="s">
        <v>51</v>
      </c>
      <c s="6" t="s">
        <v>443</v>
      </c>
      <c s="36" t="s">
        <v>104</v>
      </c>
      <c s="37">
        <v>8.675</v>
      </c>
      <c s="36">
        <v>0</v>
      </c>
      <c s="36">
        <f>ROUND(G19*H19,6)</f>
      </c>
      <c r="L19" s="38">
        <v>0</v>
      </c>
      <c s="32">
        <f>ROUND(ROUND(L19,2)*ROUND(G19,3),2)</f>
      </c>
      <c s="36" t="s">
        <v>54</v>
      </c>
      <c>
        <f>(M19*21)/100</f>
      </c>
      <c t="s">
        <v>27</v>
      </c>
    </row>
    <row r="20" spans="1:5" ht="12.75">
      <c r="A20" s="35" t="s">
        <v>55</v>
      </c>
      <c r="E20" s="39" t="s">
        <v>51</v>
      </c>
    </row>
    <row r="21" spans="1:5" ht="12.75">
      <c r="A21" s="35" t="s">
        <v>56</v>
      </c>
      <c r="E21" s="40" t="s">
        <v>2287</v>
      </c>
    </row>
    <row r="22" spans="1:5" ht="12.75">
      <c r="A22" t="s">
        <v>57</v>
      </c>
      <c r="E22" s="39" t="s">
        <v>401</v>
      </c>
    </row>
    <row r="23" spans="1:16" ht="12.75">
      <c r="A23" t="s">
        <v>49</v>
      </c>
      <c s="34" t="s">
        <v>90</v>
      </c>
      <c s="34" t="s">
        <v>445</v>
      </c>
      <c s="35" t="s">
        <v>51</v>
      </c>
      <c s="6" t="s">
        <v>446</v>
      </c>
      <c s="36" t="s">
        <v>104</v>
      </c>
      <c s="37">
        <v>6.94</v>
      </c>
      <c s="36">
        <v>0</v>
      </c>
      <c s="36">
        <f>ROUND(G23*H23,6)</f>
      </c>
      <c r="L23" s="38">
        <v>0</v>
      </c>
      <c s="32">
        <f>ROUND(ROUND(L23,2)*ROUND(G23,3),2)</f>
      </c>
      <c s="36" t="s">
        <v>54</v>
      </c>
      <c>
        <f>(M23*21)/100</f>
      </c>
      <c t="s">
        <v>27</v>
      </c>
    </row>
    <row r="24" spans="1:5" ht="12.75">
      <c r="A24" s="35" t="s">
        <v>55</v>
      </c>
      <c r="E24" s="39" t="s">
        <v>51</v>
      </c>
    </row>
    <row r="25" spans="1:5" ht="12.75">
      <c r="A25" s="35" t="s">
        <v>56</v>
      </c>
      <c r="E25" s="40" t="s">
        <v>2288</v>
      </c>
    </row>
    <row r="26" spans="1:5" ht="12.75">
      <c r="A26" t="s">
        <v>57</v>
      </c>
      <c r="E26" s="39" t="s">
        <v>401</v>
      </c>
    </row>
    <row r="27" spans="1:16" ht="12.75">
      <c r="A27" t="s">
        <v>49</v>
      </c>
      <c s="34" t="s">
        <v>93</v>
      </c>
      <c s="34" t="s">
        <v>1476</v>
      </c>
      <c s="35" t="s">
        <v>51</v>
      </c>
      <c s="6" t="s">
        <v>1477</v>
      </c>
      <c s="36" t="s">
        <v>104</v>
      </c>
      <c s="37">
        <v>1.735</v>
      </c>
      <c s="36">
        <v>0</v>
      </c>
      <c s="36">
        <f>ROUND(G27*H27,6)</f>
      </c>
      <c r="L27" s="38">
        <v>0</v>
      </c>
      <c s="32">
        <f>ROUND(ROUND(L27,2)*ROUND(G27,3),2)</f>
      </c>
      <c s="36" t="s">
        <v>54</v>
      </c>
      <c>
        <f>(M27*21)/100</f>
      </c>
      <c t="s">
        <v>27</v>
      </c>
    </row>
    <row r="28" spans="1:5" ht="12.75">
      <c r="A28" s="35" t="s">
        <v>55</v>
      </c>
      <c r="E28" s="39" t="s">
        <v>2107</v>
      </c>
    </row>
    <row r="29" spans="1:5" ht="12.75">
      <c r="A29" s="35" t="s">
        <v>56</v>
      </c>
      <c r="E29" s="40" t="s">
        <v>2289</v>
      </c>
    </row>
    <row r="30" spans="1:5" ht="12.75">
      <c r="A30" t="s">
        <v>57</v>
      </c>
      <c r="E30" s="39" t="s">
        <v>401</v>
      </c>
    </row>
    <row r="31" spans="1:16" ht="12.75">
      <c r="A31" t="s">
        <v>49</v>
      </c>
      <c s="34" t="s">
        <v>97</v>
      </c>
      <c s="34" t="s">
        <v>447</v>
      </c>
      <c s="35" t="s">
        <v>51</v>
      </c>
      <c s="6" t="s">
        <v>448</v>
      </c>
      <c s="36" t="s">
        <v>128</v>
      </c>
      <c s="37">
        <v>5</v>
      </c>
      <c s="36">
        <v>0</v>
      </c>
      <c s="36">
        <f>ROUND(G31*H31,6)</f>
      </c>
      <c r="L31" s="38">
        <v>0</v>
      </c>
      <c s="32">
        <f>ROUND(ROUND(L31,2)*ROUND(G31,3),2)</f>
      </c>
      <c s="36" t="s">
        <v>54</v>
      </c>
      <c>
        <f>(M31*21)/100</f>
      </c>
      <c t="s">
        <v>27</v>
      </c>
    </row>
    <row r="32" spans="1:5" ht="12.75">
      <c r="A32" s="35" t="s">
        <v>55</v>
      </c>
      <c r="E32" s="39" t="s">
        <v>51</v>
      </c>
    </row>
    <row r="33" spans="1:5" ht="12.75">
      <c r="A33" s="35" t="s">
        <v>56</v>
      </c>
      <c r="E33" s="40" t="s">
        <v>2110</v>
      </c>
    </row>
    <row r="34" spans="1:5" ht="12.75">
      <c r="A34" t="s">
        <v>57</v>
      </c>
      <c r="E34" s="39" t="s">
        <v>401</v>
      </c>
    </row>
    <row r="35" spans="1:16" ht="12.75">
      <c r="A35" t="s">
        <v>49</v>
      </c>
      <c s="34" t="s">
        <v>101</v>
      </c>
      <c s="34" t="s">
        <v>126</v>
      </c>
      <c s="35" t="s">
        <v>51</v>
      </c>
      <c s="6" t="s">
        <v>127</v>
      </c>
      <c s="36" t="s">
        <v>128</v>
      </c>
      <c s="37">
        <v>10</v>
      </c>
      <c s="36">
        <v>0</v>
      </c>
      <c s="36">
        <f>ROUND(G35*H35,6)</f>
      </c>
      <c r="L35" s="38">
        <v>0</v>
      </c>
      <c s="32">
        <f>ROUND(ROUND(L35,2)*ROUND(G35,3),2)</f>
      </c>
      <c s="36" t="s">
        <v>54</v>
      </c>
      <c>
        <f>(M35*21)/100</f>
      </c>
      <c t="s">
        <v>27</v>
      </c>
    </row>
    <row r="36" spans="1:5" ht="12.75">
      <c r="A36" s="35" t="s">
        <v>55</v>
      </c>
      <c r="E36" s="39" t="s">
        <v>51</v>
      </c>
    </row>
    <row r="37" spans="1:5" ht="12.75">
      <c r="A37" s="35" t="s">
        <v>56</v>
      </c>
      <c r="E37" s="40" t="s">
        <v>2290</v>
      </c>
    </row>
    <row r="38" spans="1:5" ht="12.75">
      <c r="A38" t="s">
        <v>57</v>
      </c>
      <c r="E38" s="39" t="s">
        <v>401</v>
      </c>
    </row>
    <row r="39" spans="1:16" ht="12.75">
      <c r="A39" t="s">
        <v>49</v>
      </c>
      <c s="34" t="s">
        <v>106</v>
      </c>
      <c s="34" t="s">
        <v>2115</v>
      </c>
      <c s="35" t="s">
        <v>51</v>
      </c>
      <c s="6" t="s">
        <v>2116</v>
      </c>
      <c s="36" t="s">
        <v>79</v>
      </c>
      <c s="37">
        <v>5</v>
      </c>
      <c s="36">
        <v>0</v>
      </c>
      <c s="36">
        <f>ROUND(G39*H39,6)</f>
      </c>
      <c r="L39" s="38">
        <v>0</v>
      </c>
      <c s="32">
        <f>ROUND(ROUND(L39,2)*ROUND(G39,3),2)</f>
      </c>
      <c s="36" t="s">
        <v>54</v>
      </c>
      <c>
        <f>(M39*21)/100</f>
      </c>
      <c t="s">
        <v>27</v>
      </c>
    </row>
    <row r="40" spans="1:5" ht="12.75">
      <c r="A40" s="35" t="s">
        <v>55</v>
      </c>
      <c r="E40" s="39" t="s">
        <v>51</v>
      </c>
    </row>
    <row r="41" spans="1:5" ht="12.75">
      <c r="A41" s="35" t="s">
        <v>56</v>
      </c>
      <c r="E41" s="40" t="s">
        <v>2291</v>
      </c>
    </row>
    <row r="42" spans="1:5" ht="12.75">
      <c r="A42" t="s">
        <v>57</v>
      </c>
      <c r="E42" s="39" t="s">
        <v>401</v>
      </c>
    </row>
    <row r="43" spans="1:16" ht="12.75">
      <c r="A43" t="s">
        <v>49</v>
      </c>
      <c s="34" t="s">
        <v>109</v>
      </c>
      <c s="34" t="s">
        <v>382</v>
      </c>
      <c s="35" t="s">
        <v>51</v>
      </c>
      <c s="6" t="s">
        <v>383</v>
      </c>
      <c s="36" t="s">
        <v>88</v>
      </c>
      <c s="37">
        <v>4</v>
      </c>
      <c s="36">
        <v>0</v>
      </c>
      <c s="36">
        <f>ROUND(G43*H43,6)</f>
      </c>
      <c r="L43" s="38">
        <v>0</v>
      </c>
      <c s="32">
        <f>ROUND(ROUND(L43,2)*ROUND(G43,3),2)</f>
      </c>
      <c s="36" t="s">
        <v>54</v>
      </c>
      <c>
        <f>(M43*21)/100</f>
      </c>
      <c t="s">
        <v>27</v>
      </c>
    </row>
    <row r="44" spans="1:5" ht="12.75">
      <c r="A44" s="35" t="s">
        <v>55</v>
      </c>
      <c r="E44" s="39" t="s">
        <v>51</v>
      </c>
    </row>
    <row r="45" spans="1:5" ht="12.75">
      <c r="A45" s="35" t="s">
        <v>56</v>
      </c>
      <c r="E45" s="40" t="s">
        <v>2292</v>
      </c>
    </row>
    <row r="46" spans="1:5" ht="12.75">
      <c r="A46" t="s">
        <v>57</v>
      </c>
      <c r="E46" s="39" t="s">
        <v>401</v>
      </c>
    </row>
    <row r="47" spans="1:13" ht="12.75">
      <c r="A47" t="s">
        <v>46</v>
      </c>
      <c r="C47" s="31" t="s">
        <v>335</v>
      </c>
      <c r="E47" s="33" t="s">
        <v>936</v>
      </c>
      <c r="J47" s="32">
        <f>0</f>
      </c>
      <c s="32">
        <f>0</f>
      </c>
      <c s="32">
        <f>0+L48+L52+L56+L60+L64+L68+L72+L76+L80</f>
      </c>
      <c s="32">
        <f>0+M48+M52+M56+M60+M64+M68+M72+M76+M80</f>
      </c>
    </row>
    <row r="48" spans="1:16" ht="12.75">
      <c r="A48" t="s">
        <v>49</v>
      </c>
      <c s="34" t="s">
        <v>47</v>
      </c>
      <c s="34" t="s">
        <v>2293</v>
      </c>
      <c s="35" t="s">
        <v>51</v>
      </c>
      <c s="6" t="s">
        <v>2294</v>
      </c>
      <c s="36" t="s">
        <v>128</v>
      </c>
      <c s="37">
        <v>390</v>
      </c>
      <c s="36">
        <v>0</v>
      </c>
      <c s="36">
        <f>ROUND(G48*H48,6)</f>
      </c>
      <c r="L48" s="38">
        <v>0</v>
      </c>
      <c s="32">
        <f>ROUND(ROUND(L48,2)*ROUND(G48,3),2)</f>
      </c>
      <c s="36" t="s">
        <v>54</v>
      </c>
      <c>
        <f>(M48*21)/100</f>
      </c>
      <c t="s">
        <v>27</v>
      </c>
    </row>
    <row r="49" spans="1:5" ht="12.75">
      <c r="A49" s="35" t="s">
        <v>55</v>
      </c>
      <c r="E49" s="39" t="s">
        <v>51</v>
      </c>
    </row>
    <row r="50" spans="1:5" ht="12.75">
      <c r="A50" s="35" t="s">
        <v>56</v>
      </c>
      <c r="E50" s="40" t="s">
        <v>2295</v>
      </c>
    </row>
    <row r="51" spans="1:5" ht="12.75">
      <c r="A51" t="s">
        <v>57</v>
      </c>
      <c r="E51" s="39" t="s">
        <v>401</v>
      </c>
    </row>
    <row r="52" spans="1:16" ht="25.5">
      <c r="A52" t="s">
        <v>49</v>
      </c>
      <c s="34" t="s">
        <v>27</v>
      </c>
      <c s="34" t="s">
        <v>2296</v>
      </c>
      <c s="35" t="s">
        <v>51</v>
      </c>
      <c s="6" t="s">
        <v>2297</v>
      </c>
      <c s="36" t="s">
        <v>88</v>
      </c>
      <c s="37">
        <v>2</v>
      </c>
      <c s="36">
        <v>0</v>
      </c>
      <c s="36">
        <f>ROUND(G52*H52,6)</f>
      </c>
      <c r="L52" s="38">
        <v>0</v>
      </c>
      <c s="32">
        <f>ROUND(ROUND(L52,2)*ROUND(G52,3),2)</f>
      </c>
      <c s="36" t="s">
        <v>54</v>
      </c>
      <c>
        <f>(M52*21)/100</f>
      </c>
      <c t="s">
        <v>27</v>
      </c>
    </row>
    <row r="53" spans="1:5" ht="12.75">
      <c r="A53" s="35" t="s">
        <v>55</v>
      </c>
      <c r="E53" s="39" t="s">
        <v>51</v>
      </c>
    </row>
    <row r="54" spans="1:5" ht="12.75">
      <c r="A54" s="35" t="s">
        <v>56</v>
      </c>
      <c r="E54" s="40" t="s">
        <v>2298</v>
      </c>
    </row>
    <row r="55" spans="1:5" ht="12.75">
      <c r="A55" t="s">
        <v>57</v>
      </c>
      <c r="E55" s="39" t="s">
        <v>401</v>
      </c>
    </row>
    <row r="56" spans="1:16" ht="12.75">
      <c r="A56" t="s">
        <v>49</v>
      </c>
      <c s="34" t="s">
        <v>26</v>
      </c>
      <c s="34" t="s">
        <v>2138</v>
      </c>
      <c s="35" t="s">
        <v>51</v>
      </c>
      <c s="6" t="s">
        <v>2139</v>
      </c>
      <c s="36" t="s">
        <v>88</v>
      </c>
      <c s="37">
        <v>1</v>
      </c>
      <c s="36">
        <v>0</v>
      </c>
      <c s="36">
        <f>ROUND(G56*H56,6)</f>
      </c>
      <c r="L56" s="38">
        <v>0</v>
      </c>
      <c s="32">
        <f>ROUND(ROUND(L56,2)*ROUND(G56,3),2)</f>
      </c>
      <c s="36" t="s">
        <v>54</v>
      </c>
      <c>
        <f>(M56*21)/100</f>
      </c>
      <c t="s">
        <v>27</v>
      </c>
    </row>
    <row r="57" spans="1:5" ht="12.75">
      <c r="A57" s="35" t="s">
        <v>55</v>
      </c>
      <c r="E57" s="39" t="s">
        <v>51</v>
      </c>
    </row>
    <row r="58" spans="1:5" ht="12.75">
      <c r="A58" s="35" t="s">
        <v>56</v>
      </c>
      <c r="E58" s="40" t="s">
        <v>2133</v>
      </c>
    </row>
    <row r="59" spans="1:5" ht="12.75">
      <c r="A59" t="s">
        <v>57</v>
      </c>
      <c r="E59" s="39" t="s">
        <v>401</v>
      </c>
    </row>
    <row r="60" spans="1:16" ht="25.5">
      <c r="A60" t="s">
        <v>49</v>
      </c>
      <c s="34" t="s">
        <v>63</v>
      </c>
      <c s="34" t="s">
        <v>2281</v>
      </c>
      <c s="35" t="s">
        <v>51</v>
      </c>
      <c s="6" t="s">
        <v>2282</v>
      </c>
      <c s="36" t="s">
        <v>88</v>
      </c>
      <c s="37">
        <v>1</v>
      </c>
      <c s="36">
        <v>0</v>
      </c>
      <c s="36">
        <f>ROUND(G60*H60,6)</f>
      </c>
      <c r="L60" s="38">
        <v>0</v>
      </c>
      <c s="32">
        <f>ROUND(ROUND(L60,2)*ROUND(G60,3),2)</f>
      </c>
      <c s="36" t="s">
        <v>54</v>
      </c>
      <c>
        <f>(M60*21)/100</f>
      </c>
      <c t="s">
        <v>27</v>
      </c>
    </row>
    <row r="61" spans="1:5" ht="12.75">
      <c r="A61" s="35" t="s">
        <v>55</v>
      </c>
      <c r="E61" s="39" t="s">
        <v>51</v>
      </c>
    </row>
    <row r="62" spans="1:5" ht="12.75">
      <c r="A62" s="35" t="s">
        <v>56</v>
      </c>
      <c r="E62" s="40" t="s">
        <v>51</v>
      </c>
    </row>
    <row r="63" spans="1:5" ht="12.75">
      <c r="A63" t="s">
        <v>57</v>
      </c>
      <c r="E63" s="39" t="s">
        <v>401</v>
      </c>
    </row>
    <row r="64" spans="1:16" ht="12.75">
      <c r="A64" t="s">
        <v>49</v>
      </c>
      <c s="34" t="s">
        <v>66</v>
      </c>
      <c s="34" t="s">
        <v>944</v>
      </c>
      <c s="35" t="s">
        <v>51</v>
      </c>
      <c s="6" t="s">
        <v>945</v>
      </c>
      <c s="36" t="s">
        <v>346</v>
      </c>
      <c s="37">
        <v>8</v>
      </c>
      <c s="36">
        <v>0</v>
      </c>
      <c s="36">
        <f>ROUND(G64*H64,6)</f>
      </c>
      <c r="L64" s="38">
        <v>0</v>
      </c>
      <c s="32">
        <f>ROUND(ROUND(L64,2)*ROUND(G64,3),2)</f>
      </c>
      <c s="36" t="s">
        <v>54</v>
      </c>
      <c>
        <f>(M64*21)/100</f>
      </c>
      <c t="s">
        <v>27</v>
      </c>
    </row>
    <row r="65" spans="1:5" ht="12.75">
      <c r="A65" s="35" t="s">
        <v>55</v>
      </c>
      <c r="E65" s="39" t="s">
        <v>51</v>
      </c>
    </row>
    <row r="66" spans="1:5" ht="12.75">
      <c r="A66" s="35" t="s">
        <v>56</v>
      </c>
      <c r="E66" s="40" t="s">
        <v>2140</v>
      </c>
    </row>
    <row r="67" spans="1:5" ht="12.75">
      <c r="A67" t="s">
        <v>57</v>
      </c>
      <c r="E67" s="39" t="s">
        <v>401</v>
      </c>
    </row>
    <row r="68" spans="1:16" ht="12.75">
      <c r="A68" t="s">
        <v>49</v>
      </c>
      <c s="34" t="s">
        <v>69</v>
      </c>
      <c s="34" t="s">
        <v>948</v>
      </c>
      <c s="35" t="s">
        <v>51</v>
      </c>
      <c s="6" t="s">
        <v>949</v>
      </c>
      <c s="36" t="s">
        <v>346</v>
      </c>
      <c s="37">
        <v>16</v>
      </c>
      <c s="36">
        <v>0</v>
      </c>
      <c s="36">
        <f>ROUND(G68*H68,6)</f>
      </c>
      <c r="L68" s="38">
        <v>0</v>
      </c>
      <c s="32">
        <f>ROUND(ROUND(L68,2)*ROUND(G68,3),2)</f>
      </c>
      <c s="36" t="s">
        <v>54</v>
      </c>
      <c>
        <f>(M68*21)/100</f>
      </c>
      <c t="s">
        <v>27</v>
      </c>
    </row>
    <row r="69" spans="1:5" ht="12.75">
      <c r="A69" s="35" t="s">
        <v>55</v>
      </c>
      <c r="E69" s="39" t="s">
        <v>51</v>
      </c>
    </row>
    <row r="70" spans="1:5" ht="12.75">
      <c r="A70" s="35" t="s">
        <v>56</v>
      </c>
      <c r="E70" s="40" t="s">
        <v>2141</v>
      </c>
    </row>
    <row r="71" spans="1:5" ht="12.75">
      <c r="A71" t="s">
        <v>57</v>
      </c>
      <c r="E71" s="39" t="s">
        <v>401</v>
      </c>
    </row>
    <row r="72" spans="1:16" ht="12.75">
      <c r="A72" t="s">
        <v>49</v>
      </c>
      <c s="34" t="s">
        <v>72</v>
      </c>
      <c s="34" t="s">
        <v>459</v>
      </c>
      <c s="35" t="s">
        <v>51</v>
      </c>
      <c s="6" t="s">
        <v>460</v>
      </c>
      <c s="36" t="s">
        <v>88</v>
      </c>
      <c s="37">
        <v>4</v>
      </c>
      <c s="36">
        <v>0</v>
      </c>
      <c s="36">
        <f>ROUND(G72*H72,6)</f>
      </c>
      <c r="L72" s="38">
        <v>0</v>
      </c>
      <c s="32">
        <f>ROUND(ROUND(L72,2)*ROUND(G72,3),2)</f>
      </c>
      <c s="36" t="s">
        <v>54</v>
      </c>
      <c>
        <f>(M72*21)/100</f>
      </c>
      <c t="s">
        <v>27</v>
      </c>
    </row>
    <row r="73" spans="1:5" ht="12.75">
      <c r="A73" s="35" t="s">
        <v>55</v>
      </c>
      <c r="E73" s="39" t="s">
        <v>51</v>
      </c>
    </row>
    <row r="74" spans="1:5" ht="12.75">
      <c r="A74" s="35" t="s">
        <v>56</v>
      </c>
      <c r="E74" s="40" t="s">
        <v>51</v>
      </c>
    </row>
    <row r="75" spans="1:5" ht="12.75">
      <c r="A75" t="s">
        <v>57</v>
      </c>
      <c r="E75" s="39" t="s">
        <v>401</v>
      </c>
    </row>
    <row r="76" spans="1:16" ht="25.5">
      <c r="A76" t="s">
        <v>49</v>
      </c>
      <c s="34" t="s">
        <v>76</v>
      </c>
      <c s="34" t="s">
        <v>940</v>
      </c>
      <c s="35" t="s">
        <v>51</v>
      </c>
      <c s="6" t="s">
        <v>941</v>
      </c>
      <c s="36" t="s">
        <v>88</v>
      </c>
      <c s="37">
        <v>1</v>
      </c>
      <c s="36">
        <v>0</v>
      </c>
      <c s="36">
        <f>ROUND(G76*H76,6)</f>
      </c>
      <c r="L76" s="38">
        <v>0</v>
      </c>
      <c s="32">
        <f>ROUND(ROUND(L76,2)*ROUND(G76,3),2)</f>
      </c>
      <c s="36" t="s">
        <v>54</v>
      </c>
      <c>
        <f>(M76*21)/100</f>
      </c>
      <c t="s">
        <v>27</v>
      </c>
    </row>
    <row r="77" spans="1:5" ht="12.75">
      <c r="A77" s="35" t="s">
        <v>55</v>
      </c>
      <c r="E77" s="39" t="s">
        <v>51</v>
      </c>
    </row>
    <row r="78" spans="1:5" ht="12.75">
      <c r="A78" s="35" t="s">
        <v>56</v>
      </c>
      <c r="E78" s="40" t="s">
        <v>51</v>
      </c>
    </row>
    <row r="79" spans="1:5" ht="12.75">
      <c r="A79" t="s">
        <v>57</v>
      </c>
      <c r="E79" s="39" t="s">
        <v>401</v>
      </c>
    </row>
    <row r="80" spans="1:16" ht="12.75">
      <c r="A80" t="s">
        <v>49</v>
      </c>
      <c s="34" t="s">
        <v>81</v>
      </c>
      <c s="34" t="s">
        <v>2142</v>
      </c>
      <c s="35" t="s">
        <v>51</v>
      </c>
      <c s="6" t="s">
        <v>2143</v>
      </c>
      <c s="36" t="s">
        <v>128</v>
      </c>
      <c s="37">
        <v>10</v>
      </c>
      <c s="36">
        <v>0</v>
      </c>
      <c s="36">
        <f>ROUND(G80*H80,6)</f>
      </c>
      <c r="L80" s="38">
        <v>0</v>
      </c>
      <c s="32">
        <f>ROUND(ROUND(L80,2)*ROUND(G80,3),2)</f>
      </c>
      <c s="36" t="s">
        <v>54</v>
      </c>
      <c>
        <f>(M80*21)/100</f>
      </c>
      <c t="s">
        <v>27</v>
      </c>
    </row>
    <row r="81" spans="1:5" ht="12.75">
      <c r="A81" s="35" t="s">
        <v>55</v>
      </c>
      <c r="E81" s="39" t="s">
        <v>51</v>
      </c>
    </row>
    <row r="82" spans="1:5" ht="12.75">
      <c r="A82" s="35" t="s">
        <v>56</v>
      </c>
      <c r="E82" s="40" t="s">
        <v>2144</v>
      </c>
    </row>
    <row r="83" spans="1:5" ht="12.75">
      <c r="A83" t="s">
        <v>57</v>
      </c>
      <c r="E83"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2299</v>
      </c>
      <c s="41">
        <f>Rekapitulace!C42</f>
      </c>
      <c s="20" t="s">
        <v>0</v>
      </c>
      <c t="s">
        <v>23</v>
      </c>
      <c t="s">
        <v>27</v>
      </c>
    </row>
    <row r="4" spans="1:16" ht="32" customHeight="1">
      <c r="A4" s="24" t="s">
        <v>20</v>
      </c>
      <c s="25" t="s">
        <v>28</v>
      </c>
      <c s="27" t="s">
        <v>2299</v>
      </c>
      <c r="E4" s="26" t="s">
        <v>2300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COUNTIFS(L8:L35,"=0",A8:A35,"P")+COUNTIFS(L8:L35,"",A8:A35,"P")+SUM(Q8:Q35)</f>
      </c>
    </row>
    <row r="8" spans="1:13" ht="12.75">
      <c r="A8" t="s">
        <v>44</v>
      </c>
      <c r="C8" s="28" t="s">
        <v>2303</v>
      </c>
      <c r="E8" s="30" t="s">
        <v>2302</v>
      </c>
      <c r="J8" s="29">
        <f>0+J9+J22</f>
      </c>
      <c s="29">
        <f>0+K9+K22</f>
      </c>
      <c s="29">
        <f>0+L9+L22</f>
      </c>
      <c s="29">
        <f>0+M9+M22</f>
      </c>
    </row>
    <row r="9" spans="1:13" ht="12.75">
      <c r="A9" t="s">
        <v>46</v>
      </c>
      <c r="C9" s="31" t="s">
        <v>47</v>
      </c>
      <c r="E9" s="33" t="s">
        <v>2304</v>
      </c>
      <c r="J9" s="32">
        <f>0</f>
      </c>
      <c s="32">
        <f>0</f>
      </c>
      <c s="32">
        <f>0+L10+L14+L18</f>
      </c>
      <c s="32">
        <f>0+M10+M14+M18</f>
      </c>
    </row>
    <row r="10" spans="1:16" ht="12.75">
      <c r="A10" t="s">
        <v>49</v>
      </c>
      <c s="34" t="s">
        <v>47</v>
      </c>
      <c s="34" t="s">
        <v>2305</v>
      </c>
      <c s="35" t="s">
        <v>51</v>
      </c>
      <c s="6" t="s">
        <v>2306</v>
      </c>
      <c s="36" t="s">
        <v>88</v>
      </c>
      <c s="37">
        <v>18</v>
      </c>
      <c s="36">
        <v>0</v>
      </c>
      <c s="36">
        <f>ROUND(G10*H10,6)</f>
      </c>
      <c r="L10" s="38">
        <v>0</v>
      </c>
      <c s="32">
        <f>ROUND(ROUND(L10,2)*ROUND(G10,3),2)</f>
      </c>
      <c s="36" t="s">
        <v>2307</v>
      </c>
      <c>
        <f>(M10*21)/100</f>
      </c>
      <c t="s">
        <v>27</v>
      </c>
    </row>
    <row r="11" spans="1:5" ht="12.75">
      <c r="A11" s="35" t="s">
        <v>55</v>
      </c>
      <c r="E11" s="39" t="s">
        <v>1104</v>
      </c>
    </row>
    <row r="12" spans="1:5" ht="12.75">
      <c r="A12" s="35" t="s">
        <v>56</v>
      </c>
      <c r="E12" s="40" t="s">
        <v>2308</v>
      </c>
    </row>
    <row r="13" spans="1:5" ht="12.75">
      <c r="A13" t="s">
        <v>57</v>
      </c>
      <c r="E13" s="39" t="s">
        <v>2309</v>
      </c>
    </row>
    <row r="14" spans="1:16" ht="12.75">
      <c r="A14" t="s">
        <v>49</v>
      </c>
      <c s="34" t="s">
        <v>27</v>
      </c>
      <c s="34" t="s">
        <v>2310</v>
      </c>
      <c s="35" t="s">
        <v>51</v>
      </c>
      <c s="6" t="s">
        <v>2311</v>
      </c>
      <c s="36" t="s">
        <v>88</v>
      </c>
      <c s="37">
        <v>6</v>
      </c>
      <c s="36">
        <v>0</v>
      </c>
      <c s="36">
        <f>ROUND(G14*H14,6)</f>
      </c>
      <c r="L14" s="38">
        <v>0</v>
      </c>
      <c s="32">
        <f>ROUND(ROUND(L14,2)*ROUND(G14,3),2)</f>
      </c>
      <c s="36" t="s">
        <v>2307</v>
      </c>
      <c>
        <f>(M14*21)/100</f>
      </c>
      <c t="s">
        <v>27</v>
      </c>
    </row>
    <row r="15" spans="1:5" ht="12.75">
      <c r="A15" s="35" t="s">
        <v>55</v>
      </c>
      <c r="E15" s="39" t="s">
        <v>51</v>
      </c>
    </row>
    <row r="16" spans="1:5" ht="12.75">
      <c r="A16" s="35" t="s">
        <v>56</v>
      </c>
      <c r="E16" s="40" t="s">
        <v>51</v>
      </c>
    </row>
    <row r="17" spans="1:5" ht="12.75">
      <c r="A17" t="s">
        <v>57</v>
      </c>
      <c r="E17" s="39" t="s">
        <v>444</v>
      </c>
    </row>
    <row r="18" spans="1:16" ht="12.75">
      <c r="A18" t="s">
        <v>49</v>
      </c>
      <c s="34" t="s">
        <v>26</v>
      </c>
      <c s="34" t="s">
        <v>2312</v>
      </c>
      <c s="35" t="s">
        <v>51</v>
      </c>
      <c s="6" t="s">
        <v>2313</v>
      </c>
      <c s="36" t="s">
        <v>88</v>
      </c>
      <c s="37">
        <v>14</v>
      </c>
      <c s="36">
        <v>0</v>
      </c>
      <c s="36">
        <f>ROUND(G18*H18,6)</f>
      </c>
      <c r="L18" s="38">
        <v>0</v>
      </c>
      <c s="32">
        <f>ROUND(ROUND(L18,2)*ROUND(G18,3),2)</f>
      </c>
      <c s="36" t="s">
        <v>2307</v>
      </c>
      <c>
        <f>(M18*21)/100</f>
      </c>
      <c t="s">
        <v>27</v>
      </c>
    </row>
    <row r="19" spans="1:5" ht="12.75">
      <c r="A19" s="35" t="s">
        <v>55</v>
      </c>
      <c r="E19" s="39" t="s">
        <v>51</v>
      </c>
    </row>
    <row r="20" spans="1:5" ht="12.75">
      <c r="A20" s="35" t="s">
        <v>56</v>
      </c>
      <c r="E20" s="40" t="s">
        <v>51</v>
      </c>
    </row>
    <row r="21" spans="1:5" ht="12.75">
      <c r="A21" t="s">
        <v>57</v>
      </c>
      <c r="E21" s="39" t="s">
        <v>444</v>
      </c>
    </row>
    <row r="22" spans="1:13" ht="12.75">
      <c r="A22" t="s">
        <v>46</v>
      </c>
      <c r="C22" s="31" t="s">
        <v>27</v>
      </c>
      <c r="E22" s="33" t="s">
        <v>2314</v>
      </c>
      <c r="J22" s="32">
        <f>0</f>
      </c>
      <c s="32">
        <f>0</f>
      </c>
      <c s="32">
        <f>0+L23+L27+L31+L35</f>
      </c>
      <c s="32">
        <f>0+M23+M27+M31+M35</f>
      </c>
    </row>
    <row r="23" spans="1:16" ht="12.75">
      <c r="A23" t="s">
        <v>49</v>
      </c>
      <c s="34" t="s">
        <v>63</v>
      </c>
      <c s="34" t="s">
        <v>2069</v>
      </c>
      <c s="35" t="s">
        <v>51</v>
      </c>
      <c s="6" t="s">
        <v>2315</v>
      </c>
      <c s="36" t="s">
        <v>346</v>
      </c>
      <c s="37">
        <v>6</v>
      </c>
      <c s="36">
        <v>0</v>
      </c>
      <c s="36">
        <f>ROUND(G23*H23,6)</f>
      </c>
      <c r="L23" s="38">
        <v>0</v>
      </c>
      <c s="32">
        <f>ROUND(ROUND(L23,2)*ROUND(G23,3),2)</f>
      </c>
      <c s="36" t="s">
        <v>2307</v>
      </c>
      <c>
        <f>(M23*21)/100</f>
      </c>
      <c t="s">
        <v>27</v>
      </c>
    </row>
    <row r="24" spans="1:5" ht="12.75">
      <c r="A24" s="35" t="s">
        <v>55</v>
      </c>
      <c r="E24" s="39" t="s">
        <v>51</v>
      </c>
    </row>
    <row r="25" spans="1:5" ht="12.75">
      <c r="A25" s="35" t="s">
        <v>56</v>
      </c>
      <c r="E25" s="40" t="s">
        <v>51</v>
      </c>
    </row>
    <row r="26" spans="1:5" ht="12.75">
      <c r="A26" t="s">
        <v>57</v>
      </c>
      <c r="E26" s="39" t="s">
        <v>444</v>
      </c>
    </row>
    <row r="27" spans="1:16" ht="12.75">
      <c r="A27" t="s">
        <v>49</v>
      </c>
      <c s="34" t="s">
        <v>66</v>
      </c>
      <c s="34" t="s">
        <v>2058</v>
      </c>
      <c s="35" t="s">
        <v>51</v>
      </c>
      <c s="6" t="s">
        <v>2316</v>
      </c>
      <c s="36" t="s">
        <v>88</v>
      </c>
      <c s="37">
        <v>23</v>
      </c>
      <c s="36">
        <v>0</v>
      </c>
      <c s="36">
        <f>ROUND(G27*H27,6)</f>
      </c>
      <c r="L27" s="38">
        <v>0</v>
      </c>
      <c s="32">
        <f>ROUND(ROUND(L27,2)*ROUND(G27,3),2)</f>
      </c>
      <c s="36" t="s">
        <v>2307</v>
      </c>
      <c>
        <f>(M27*21)/100</f>
      </c>
      <c t="s">
        <v>27</v>
      </c>
    </row>
    <row r="28" spans="1:5" ht="12.75">
      <c r="A28" s="35" t="s">
        <v>55</v>
      </c>
      <c r="E28" s="39" t="s">
        <v>51</v>
      </c>
    </row>
    <row r="29" spans="1:5" ht="12.75">
      <c r="A29" s="35" t="s">
        <v>56</v>
      </c>
      <c r="E29" s="40" t="s">
        <v>51</v>
      </c>
    </row>
    <row r="30" spans="1:5" ht="12.75">
      <c r="A30" t="s">
        <v>57</v>
      </c>
      <c r="E30" s="39" t="s">
        <v>444</v>
      </c>
    </row>
    <row r="31" spans="1:16" ht="12.75">
      <c r="A31" t="s">
        <v>49</v>
      </c>
      <c s="34" t="s">
        <v>69</v>
      </c>
      <c s="34" t="s">
        <v>2065</v>
      </c>
      <c s="35" t="s">
        <v>51</v>
      </c>
      <c s="6" t="s">
        <v>2317</v>
      </c>
      <c s="36" t="s">
        <v>88</v>
      </c>
      <c s="37">
        <v>1</v>
      </c>
      <c s="36">
        <v>0</v>
      </c>
      <c s="36">
        <f>ROUND(G31*H31,6)</f>
      </c>
      <c r="L31" s="38">
        <v>0</v>
      </c>
      <c s="32">
        <f>ROUND(ROUND(L31,2)*ROUND(G31,3),2)</f>
      </c>
      <c s="36" t="s">
        <v>2307</v>
      </c>
      <c>
        <f>(M31*21)/100</f>
      </c>
      <c t="s">
        <v>27</v>
      </c>
    </row>
    <row r="32" spans="1:5" ht="12.75">
      <c r="A32" s="35" t="s">
        <v>55</v>
      </c>
      <c r="E32" s="39" t="s">
        <v>51</v>
      </c>
    </row>
    <row r="33" spans="1:5" ht="12.75">
      <c r="A33" s="35" t="s">
        <v>56</v>
      </c>
      <c r="E33" s="40" t="s">
        <v>51</v>
      </c>
    </row>
    <row r="34" spans="1:5" ht="12.75">
      <c r="A34" t="s">
        <v>57</v>
      </c>
      <c r="E34" s="39" t="s">
        <v>444</v>
      </c>
    </row>
    <row r="35" spans="1:16" ht="12.75">
      <c r="A35" t="s">
        <v>49</v>
      </c>
      <c s="34" t="s">
        <v>72</v>
      </c>
      <c s="34" t="s">
        <v>2072</v>
      </c>
      <c s="35" t="s">
        <v>51</v>
      </c>
      <c s="6" t="s">
        <v>2318</v>
      </c>
      <c s="36" t="s">
        <v>346</v>
      </c>
      <c s="37">
        <v>6</v>
      </c>
      <c s="36">
        <v>0</v>
      </c>
      <c s="36">
        <f>ROUND(G35*H35,6)</f>
      </c>
      <c r="L35" s="38">
        <v>0</v>
      </c>
      <c s="32">
        <f>ROUND(ROUND(L35,2)*ROUND(G35,3),2)</f>
      </c>
      <c s="36" t="s">
        <v>2307</v>
      </c>
      <c>
        <f>(M35*21)/100</f>
      </c>
      <c t="s">
        <v>27</v>
      </c>
    </row>
    <row r="36" spans="1:5" ht="12.75">
      <c r="A36" s="35" t="s">
        <v>55</v>
      </c>
      <c r="E36" s="39" t="s">
        <v>51</v>
      </c>
    </row>
    <row r="37" spans="1:5" ht="12.75">
      <c r="A37" s="35" t="s">
        <v>56</v>
      </c>
      <c r="E37" s="40" t="s">
        <v>51</v>
      </c>
    </row>
    <row r="38" spans="1:5" ht="12.75">
      <c r="A38" t="s">
        <v>57</v>
      </c>
      <c r="E38" s="39" t="s">
        <v>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389</v>
      </c>
      <c r="E8" s="30" t="s">
        <v>388</v>
      </c>
      <c r="J8" s="29">
        <f>0+J9</f>
      </c>
      <c s="29">
        <f>0+K9</f>
      </c>
      <c s="29">
        <f>0+L9</f>
      </c>
      <c s="29">
        <f>0+M9</f>
      </c>
    </row>
    <row r="9" spans="1:13" ht="12.75">
      <c r="A9" t="s">
        <v>46</v>
      </c>
      <c r="C9" s="31" t="s">
        <v>47</v>
      </c>
      <c r="E9" s="33" t="s">
        <v>390</v>
      </c>
      <c r="J9" s="32">
        <f>0</f>
      </c>
      <c s="32">
        <f>0</f>
      </c>
      <c s="32">
        <f>0+L10+L14+L18+L22+L26+L30+L34+L38+L42+L46+L50+L54+L58</f>
      </c>
      <c s="32">
        <f>0+M10+M14+M18+M22+M26+M30+M34+M38+M42+M46+M50+M54+M58</f>
      </c>
    </row>
    <row r="10" spans="1:16" ht="12.75">
      <c r="A10" t="s">
        <v>49</v>
      </c>
      <c s="34" t="s">
        <v>47</v>
      </c>
      <c s="34" t="s">
        <v>391</v>
      </c>
      <c s="35" t="s">
        <v>51</v>
      </c>
      <c s="6" t="s">
        <v>392</v>
      </c>
      <c s="36" t="s">
        <v>88</v>
      </c>
      <c s="37">
        <v>1</v>
      </c>
      <c s="36">
        <v>0</v>
      </c>
      <c s="36">
        <f>ROUND(G10*H10,6)</f>
      </c>
      <c r="L10" s="38">
        <v>0</v>
      </c>
      <c s="32">
        <f>ROUND(ROUND(L10,2)*ROUND(G10,3),2)</f>
      </c>
      <c s="36" t="s">
        <v>393</v>
      </c>
      <c>
        <f>(M10*21)/100</f>
      </c>
      <c t="s">
        <v>27</v>
      </c>
    </row>
    <row r="11" spans="1:5" ht="12.75">
      <c r="A11" s="35" t="s">
        <v>55</v>
      </c>
      <c r="E11" s="39" t="s">
        <v>51</v>
      </c>
    </row>
    <row r="12" spans="1:5" ht="12.75">
      <c r="A12" s="35" t="s">
        <v>56</v>
      </c>
      <c r="E12" s="40" t="s">
        <v>394</v>
      </c>
    </row>
    <row r="13" spans="1:5" ht="114.75">
      <c r="A13" t="s">
        <v>57</v>
      </c>
      <c r="E13" s="39" t="s">
        <v>395</v>
      </c>
    </row>
    <row r="14" spans="1:16" ht="12.75">
      <c r="A14" t="s">
        <v>49</v>
      </c>
      <c s="34" t="s">
        <v>27</v>
      </c>
      <c s="34" t="s">
        <v>396</v>
      </c>
      <c s="35" t="s">
        <v>51</v>
      </c>
      <c s="6" t="s">
        <v>397</v>
      </c>
      <c s="36" t="s">
        <v>88</v>
      </c>
      <c s="37">
        <v>1</v>
      </c>
      <c s="36">
        <v>0</v>
      </c>
      <c s="36">
        <f>ROUND(G14*H14,6)</f>
      </c>
      <c r="L14" s="38">
        <v>0</v>
      </c>
      <c s="32">
        <f>ROUND(ROUND(L14,2)*ROUND(G14,3),2)</f>
      </c>
      <c s="36" t="s">
        <v>393</v>
      </c>
      <c>
        <f>(M14*21)/100</f>
      </c>
      <c t="s">
        <v>27</v>
      </c>
    </row>
    <row r="15" spans="1:5" ht="12.75">
      <c r="A15" s="35" t="s">
        <v>55</v>
      </c>
      <c r="E15" s="39" t="s">
        <v>51</v>
      </c>
    </row>
    <row r="16" spans="1:5" ht="12.75">
      <c r="A16" s="35" t="s">
        <v>56</v>
      </c>
      <c r="E16" s="40" t="s">
        <v>394</v>
      </c>
    </row>
    <row r="17" spans="1:5" ht="127.5">
      <c r="A17" t="s">
        <v>57</v>
      </c>
      <c r="E17" s="39" t="s">
        <v>398</v>
      </c>
    </row>
    <row r="18" spans="1:16" ht="12.75">
      <c r="A18" t="s">
        <v>49</v>
      </c>
      <c s="34" t="s">
        <v>26</v>
      </c>
      <c s="34" t="s">
        <v>399</v>
      </c>
      <c s="35" t="s">
        <v>51</v>
      </c>
      <c s="6" t="s">
        <v>400</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394</v>
      </c>
    </row>
    <row r="21" spans="1:5" ht="12.75">
      <c r="A21" t="s">
        <v>57</v>
      </c>
      <c r="E21" s="39" t="s">
        <v>401</v>
      </c>
    </row>
    <row r="22" spans="1:16" ht="12.75">
      <c r="A22" t="s">
        <v>49</v>
      </c>
      <c s="34" t="s">
        <v>63</v>
      </c>
      <c s="34" t="s">
        <v>402</v>
      </c>
      <c s="35" t="s">
        <v>51</v>
      </c>
      <c s="6" t="s">
        <v>403</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394</v>
      </c>
    </row>
    <row r="25" spans="1:5" ht="12.75">
      <c r="A25" t="s">
        <v>57</v>
      </c>
      <c r="E25" s="39" t="s">
        <v>401</v>
      </c>
    </row>
    <row r="26" spans="1:16" ht="25.5">
      <c r="A26" t="s">
        <v>49</v>
      </c>
      <c s="34" t="s">
        <v>66</v>
      </c>
      <c s="34" t="s">
        <v>404</v>
      </c>
      <c s="35" t="s">
        <v>51</v>
      </c>
      <c s="6" t="s">
        <v>405</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394</v>
      </c>
    </row>
    <row r="29" spans="1:5" ht="12.75">
      <c r="A29" t="s">
        <v>57</v>
      </c>
      <c r="E29" s="39" t="s">
        <v>401</v>
      </c>
    </row>
    <row r="30" spans="1:16" ht="12.75">
      <c r="A30" t="s">
        <v>49</v>
      </c>
      <c s="34" t="s">
        <v>69</v>
      </c>
      <c s="34" t="s">
        <v>406</v>
      </c>
      <c s="35" t="s">
        <v>51</v>
      </c>
      <c s="6" t="s">
        <v>407</v>
      </c>
      <c s="36" t="s">
        <v>88</v>
      </c>
      <c s="37">
        <v>1</v>
      </c>
      <c s="36">
        <v>0</v>
      </c>
      <c s="36">
        <f>ROUND(G30*H30,6)</f>
      </c>
      <c r="L30" s="38">
        <v>0</v>
      </c>
      <c s="32">
        <f>ROUND(ROUND(L30,2)*ROUND(G30,3),2)</f>
      </c>
      <c s="36" t="s">
        <v>54</v>
      </c>
      <c>
        <f>(M30*21)/100</f>
      </c>
      <c t="s">
        <v>27</v>
      </c>
    </row>
    <row r="31" spans="1:5" ht="12.75">
      <c r="A31" s="35" t="s">
        <v>55</v>
      </c>
      <c r="E31" s="39" t="s">
        <v>51</v>
      </c>
    </row>
    <row r="32" spans="1:5" ht="12.75">
      <c r="A32" s="35" t="s">
        <v>56</v>
      </c>
      <c r="E32" s="40" t="s">
        <v>394</v>
      </c>
    </row>
    <row r="33" spans="1:5" ht="12.75">
      <c r="A33" t="s">
        <v>57</v>
      </c>
      <c r="E33" s="39" t="s">
        <v>401</v>
      </c>
    </row>
    <row r="34" spans="1:16" ht="12.75">
      <c r="A34" t="s">
        <v>49</v>
      </c>
      <c s="34" t="s">
        <v>72</v>
      </c>
      <c s="34" t="s">
        <v>408</v>
      </c>
      <c s="35" t="s">
        <v>51</v>
      </c>
      <c s="6" t="s">
        <v>409</v>
      </c>
      <c s="36" t="s">
        <v>88</v>
      </c>
      <c s="37">
        <v>4</v>
      </c>
      <c s="36">
        <v>0</v>
      </c>
      <c s="36">
        <f>ROUND(G34*H34,6)</f>
      </c>
      <c r="L34" s="38">
        <v>0</v>
      </c>
      <c s="32">
        <f>ROUND(ROUND(L34,2)*ROUND(G34,3),2)</f>
      </c>
      <c s="36" t="s">
        <v>54</v>
      </c>
      <c>
        <f>(M34*21)/100</f>
      </c>
      <c t="s">
        <v>27</v>
      </c>
    </row>
    <row r="35" spans="1:5" ht="12.75">
      <c r="A35" s="35" t="s">
        <v>55</v>
      </c>
      <c r="E35" s="39" t="s">
        <v>51</v>
      </c>
    </row>
    <row r="36" spans="1:5" ht="12.75">
      <c r="A36" s="35" t="s">
        <v>56</v>
      </c>
      <c r="E36" s="40" t="s">
        <v>410</v>
      </c>
    </row>
    <row r="37" spans="1:5" ht="12.75">
      <c r="A37" t="s">
        <v>57</v>
      </c>
      <c r="E37" s="39" t="s">
        <v>401</v>
      </c>
    </row>
    <row r="38" spans="1:16" ht="12.75">
      <c r="A38" t="s">
        <v>49</v>
      </c>
      <c s="34" t="s">
        <v>76</v>
      </c>
      <c s="34" t="s">
        <v>411</v>
      </c>
      <c s="35" t="s">
        <v>51</v>
      </c>
      <c s="6" t="s">
        <v>412</v>
      </c>
      <c s="36" t="s">
        <v>88</v>
      </c>
      <c s="37">
        <v>4</v>
      </c>
      <c s="36">
        <v>0</v>
      </c>
      <c s="36">
        <f>ROUND(G38*H38,6)</f>
      </c>
      <c r="L38" s="38">
        <v>0</v>
      </c>
      <c s="32">
        <f>ROUND(ROUND(L38,2)*ROUND(G38,3),2)</f>
      </c>
      <c s="36" t="s">
        <v>54</v>
      </c>
      <c>
        <f>(M38*21)/100</f>
      </c>
      <c t="s">
        <v>27</v>
      </c>
    </row>
    <row r="39" spans="1:5" ht="12.75">
      <c r="A39" s="35" t="s">
        <v>55</v>
      </c>
      <c r="E39" s="39" t="s">
        <v>51</v>
      </c>
    </row>
    <row r="40" spans="1:5" ht="12.75">
      <c r="A40" s="35" t="s">
        <v>56</v>
      </c>
      <c r="E40" s="40" t="s">
        <v>410</v>
      </c>
    </row>
    <row r="41" spans="1:5" ht="12.75">
      <c r="A41" t="s">
        <v>57</v>
      </c>
      <c r="E41" s="39" t="s">
        <v>401</v>
      </c>
    </row>
    <row r="42" spans="1:16" ht="25.5">
      <c r="A42" t="s">
        <v>49</v>
      </c>
      <c s="34" t="s">
        <v>81</v>
      </c>
      <c s="34" t="s">
        <v>413</v>
      </c>
      <c s="35" t="s">
        <v>51</v>
      </c>
      <c s="6" t="s">
        <v>414</v>
      </c>
      <c s="36" t="s">
        <v>88</v>
      </c>
      <c s="37">
        <v>1</v>
      </c>
      <c s="36">
        <v>0</v>
      </c>
      <c s="36">
        <f>ROUND(G42*H42,6)</f>
      </c>
      <c r="L42" s="38">
        <v>0</v>
      </c>
      <c s="32">
        <f>ROUND(ROUND(L42,2)*ROUND(G42,3),2)</f>
      </c>
      <c s="36" t="s">
        <v>54</v>
      </c>
      <c>
        <f>(M42*0)/100</f>
      </c>
      <c t="s">
        <v>371</v>
      </c>
    </row>
    <row r="43" spans="1:5" ht="12.75">
      <c r="A43" s="35" t="s">
        <v>55</v>
      </c>
      <c r="E43" s="39" t="s">
        <v>51</v>
      </c>
    </row>
    <row r="44" spans="1:5" ht="12.75">
      <c r="A44" s="35" t="s">
        <v>56</v>
      </c>
      <c r="E44" s="40" t="s">
        <v>415</v>
      </c>
    </row>
    <row r="45" spans="1:5" ht="12.75">
      <c r="A45" t="s">
        <v>57</v>
      </c>
      <c r="E45" s="39" t="s">
        <v>401</v>
      </c>
    </row>
    <row r="46" spans="1:16" ht="25.5">
      <c r="A46" t="s">
        <v>49</v>
      </c>
      <c s="34" t="s">
        <v>85</v>
      </c>
      <c s="34" t="s">
        <v>416</v>
      </c>
      <c s="35" t="s">
        <v>51</v>
      </c>
      <c s="6" t="s">
        <v>417</v>
      </c>
      <c s="36" t="s">
        <v>88</v>
      </c>
      <c s="37">
        <v>1</v>
      </c>
      <c s="36">
        <v>0</v>
      </c>
      <c s="36">
        <f>ROUND(G46*H46,6)</f>
      </c>
      <c r="L46" s="38">
        <v>0</v>
      </c>
      <c s="32">
        <f>ROUND(ROUND(L46,2)*ROUND(G46,3),2)</f>
      </c>
      <c s="36" t="s">
        <v>54</v>
      </c>
      <c>
        <f>(M46*0)/100</f>
      </c>
      <c t="s">
        <v>371</v>
      </c>
    </row>
    <row r="47" spans="1:5" ht="12.75">
      <c r="A47" s="35" t="s">
        <v>55</v>
      </c>
      <c r="E47" s="39" t="s">
        <v>51</v>
      </c>
    </row>
    <row r="48" spans="1:5" ht="12.75">
      <c r="A48" s="35" t="s">
        <v>56</v>
      </c>
      <c r="E48" s="40" t="s">
        <v>418</v>
      </c>
    </row>
    <row r="49" spans="1:5" ht="12.75">
      <c r="A49" t="s">
        <v>57</v>
      </c>
      <c r="E49" s="39" t="s">
        <v>401</v>
      </c>
    </row>
    <row r="50" spans="1:16" ht="25.5">
      <c r="A50" t="s">
        <v>49</v>
      </c>
      <c s="34" t="s">
        <v>90</v>
      </c>
      <c s="34" t="s">
        <v>419</v>
      </c>
      <c s="35" t="s">
        <v>51</v>
      </c>
      <c s="6" t="s">
        <v>420</v>
      </c>
      <c s="36" t="s">
        <v>421</v>
      </c>
      <c s="37">
        <v>0.03</v>
      </c>
      <c s="36">
        <v>0</v>
      </c>
      <c s="36">
        <f>ROUND(G50*H50,6)</f>
      </c>
      <c r="L50" s="38">
        <v>0</v>
      </c>
      <c s="32">
        <f>ROUND(ROUND(L50,2)*ROUND(G50,3),2)</f>
      </c>
      <c s="36" t="s">
        <v>54</v>
      </c>
      <c>
        <f>(M50*0)/100</f>
      </c>
      <c t="s">
        <v>371</v>
      </c>
    </row>
    <row r="51" spans="1:5" ht="12.75">
      <c r="A51" s="35" t="s">
        <v>55</v>
      </c>
      <c r="E51" s="39" t="s">
        <v>51</v>
      </c>
    </row>
    <row r="52" spans="1:5" ht="12.75">
      <c r="A52" s="35" t="s">
        <v>56</v>
      </c>
      <c r="E52" s="40" t="s">
        <v>422</v>
      </c>
    </row>
    <row r="53" spans="1:5" ht="12.75">
      <c r="A53" t="s">
        <v>57</v>
      </c>
      <c r="E53" s="39" t="s">
        <v>401</v>
      </c>
    </row>
    <row r="54" spans="1:16" ht="12.75">
      <c r="A54" t="s">
        <v>49</v>
      </c>
      <c s="34" t="s">
        <v>93</v>
      </c>
      <c s="34" t="s">
        <v>423</v>
      </c>
      <c s="35" t="s">
        <v>51</v>
      </c>
      <c s="6" t="s">
        <v>424</v>
      </c>
      <c s="36" t="s">
        <v>421</v>
      </c>
      <c s="37">
        <v>0.03</v>
      </c>
      <c s="36">
        <v>0</v>
      </c>
      <c s="36">
        <f>ROUND(G54*H54,6)</f>
      </c>
      <c r="L54" s="38">
        <v>0</v>
      </c>
      <c s="32">
        <f>ROUND(ROUND(L54,2)*ROUND(G54,3),2)</f>
      </c>
      <c s="36" t="s">
        <v>54</v>
      </c>
      <c>
        <f>(M54*0)/100</f>
      </c>
      <c t="s">
        <v>371</v>
      </c>
    </row>
    <row r="55" spans="1:5" ht="12.75">
      <c r="A55" s="35" t="s">
        <v>55</v>
      </c>
      <c r="E55" s="39" t="s">
        <v>425</v>
      </c>
    </row>
    <row r="56" spans="1:5" ht="12.75">
      <c r="A56" s="35" t="s">
        <v>56</v>
      </c>
      <c r="E56" s="40" t="s">
        <v>426</v>
      </c>
    </row>
    <row r="57" spans="1:5" ht="12.75">
      <c r="A57" t="s">
        <v>57</v>
      </c>
      <c r="E57" s="39" t="s">
        <v>401</v>
      </c>
    </row>
    <row r="58" spans="1:16" ht="12.75">
      <c r="A58" t="s">
        <v>49</v>
      </c>
      <c s="34" t="s">
        <v>97</v>
      </c>
      <c s="34" t="s">
        <v>427</v>
      </c>
      <c s="35" t="s">
        <v>51</v>
      </c>
      <c s="6" t="s">
        <v>428</v>
      </c>
      <c s="36" t="s">
        <v>429</v>
      </c>
      <c s="37">
        <v>200</v>
      </c>
      <c s="36">
        <v>0</v>
      </c>
      <c s="36">
        <f>ROUND(G58*H58,6)</f>
      </c>
      <c r="L58" s="38">
        <v>0</v>
      </c>
      <c s="32">
        <f>ROUND(ROUND(L58,2)*ROUND(G58,3),2)</f>
      </c>
      <c s="36" t="s">
        <v>429</v>
      </c>
      <c>
        <f>(M58*21)/100</f>
      </c>
      <c t="s">
        <v>27</v>
      </c>
    </row>
    <row r="59" spans="1:5" ht="12.75">
      <c r="A59" s="35" t="s">
        <v>55</v>
      </c>
      <c r="E59" s="39" t="s">
        <v>430</v>
      </c>
    </row>
    <row r="60" spans="1:5" ht="12.75">
      <c r="A60" s="35" t="s">
        <v>56</v>
      </c>
      <c r="E60" s="40" t="s">
        <v>431</v>
      </c>
    </row>
    <row r="61" spans="1:5" ht="12.75">
      <c r="A61" t="s">
        <v>57</v>
      </c>
      <c r="E61"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434</v>
      </c>
      <c r="E8" s="30" t="s">
        <v>433</v>
      </c>
      <c r="J8" s="29">
        <f>0+J9+J70+J203+J248+J301</f>
      </c>
      <c s="29">
        <f>0+K9+K70+K203+K248+K301</f>
      </c>
      <c s="29">
        <f>0+L9+L70+L203+L248+L301</f>
      </c>
      <c s="29">
        <f>0+M9+M70+M203+M248+M301</f>
      </c>
    </row>
    <row r="9" spans="1:13" ht="12.75">
      <c r="A9" t="s">
        <v>46</v>
      </c>
      <c r="C9" s="31" t="s">
        <v>47</v>
      </c>
      <c r="E9" s="33" t="s">
        <v>435</v>
      </c>
      <c r="J9" s="32">
        <f>0</f>
      </c>
      <c s="32">
        <f>0</f>
      </c>
      <c s="32">
        <f>0+L10+L14+L18+L22+L26+L30+L34+L38+L42+L46+L50+L54+L58+L62+L66</f>
      </c>
      <c s="32">
        <f>0+M10+M14+M18+M22+M26+M30+M34+M38+M42+M46+M50+M54+M58+M62+M66</f>
      </c>
    </row>
    <row r="10" spans="1:16" ht="12.75">
      <c r="A10" t="s">
        <v>49</v>
      </c>
      <c s="34" t="s">
        <v>47</v>
      </c>
      <c s="34" t="s">
        <v>436</v>
      </c>
      <c s="35" t="s">
        <v>51</v>
      </c>
      <c s="6" t="s">
        <v>437</v>
      </c>
      <c s="36" t="s">
        <v>438</v>
      </c>
      <c s="37">
        <v>0.1</v>
      </c>
      <c s="36">
        <v>0</v>
      </c>
      <c s="36">
        <f>ROUND(G10*H10,6)</f>
      </c>
      <c r="L10" s="38">
        <v>0</v>
      </c>
      <c s="32">
        <f>ROUND(ROUND(L10,2)*ROUND(G10,3),2)</f>
      </c>
      <c s="36" t="s">
        <v>439</v>
      </c>
      <c>
        <f>(M10*21)/100</f>
      </c>
      <c t="s">
        <v>27</v>
      </c>
    </row>
    <row r="11" spans="1:5" ht="12.75">
      <c r="A11" s="35" t="s">
        <v>55</v>
      </c>
      <c r="E11" s="39" t="s">
        <v>51</v>
      </c>
    </row>
    <row r="12" spans="1:5" ht="12.75">
      <c r="A12" s="35" t="s">
        <v>56</v>
      </c>
      <c r="E12" s="40" t="s">
        <v>440</v>
      </c>
    </row>
    <row r="13" spans="1:5" ht="76.5">
      <c r="A13" t="s">
        <v>57</v>
      </c>
      <c r="E13" s="39" t="s">
        <v>441</v>
      </c>
    </row>
    <row r="14" spans="1:16" ht="12.75">
      <c r="A14" t="s">
        <v>49</v>
      </c>
      <c s="34" t="s">
        <v>27</v>
      </c>
      <c s="34" t="s">
        <v>442</v>
      </c>
      <c s="35" t="s">
        <v>51</v>
      </c>
      <c s="6" t="s">
        <v>443</v>
      </c>
      <c s="36" t="s">
        <v>104</v>
      </c>
      <c s="37">
        <v>28.5</v>
      </c>
      <c s="36">
        <v>0</v>
      </c>
      <c s="36">
        <f>ROUND(G14*H14,6)</f>
      </c>
      <c r="L14" s="38">
        <v>0</v>
      </c>
      <c s="32">
        <f>ROUND(ROUND(L14,2)*ROUND(G14,3),2)</f>
      </c>
      <c s="36" t="s">
        <v>54</v>
      </c>
      <c>
        <f>(M14*21)/100</f>
      </c>
      <c t="s">
        <v>27</v>
      </c>
    </row>
    <row r="15" spans="1:5" ht="12.75">
      <c r="A15" s="35" t="s">
        <v>55</v>
      </c>
      <c r="E15" s="39" t="s">
        <v>51</v>
      </c>
    </row>
    <row r="16" spans="1:5" ht="12.75">
      <c r="A16" s="35" t="s">
        <v>56</v>
      </c>
      <c r="E16" s="40" t="s">
        <v>440</v>
      </c>
    </row>
    <row r="17" spans="1:5" ht="12.75">
      <c r="A17" t="s">
        <v>57</v>
      </c>
      <c r="E17" s="39" t="s">
        <v>444</v>
      </c>
    </row>
    <row r="18" spans="1:16" ht="12.75">
      <c r="A18" t="s">
        <v>49</v>
      </c>
      <c s="34" t="s">
        <v>26</v>
      </c>
      <c s="34" t="s">
        <v>117</v>
      </c>
      <c s="35" t="s">
        <v>51</v>
      </c>
      <c s="6" t="s">
        <v>118</v>
      </c>
      <c s="36" t="s">
        <v>104</v>
      </c>
      <c s="37">
        <v>3</v>
      </c>
      <c s="36">
        <v>0</v>
      </c>
      <c s="36">
        <f>ROUND(G18*H18,6)</f>
      </c>
      <c r="L18" s="38">
        <v>0</v>
      </c>
      <c s="32">
        <f>ROUND(ROUND(L18,2)*ROUND(G18,3),2)</f>
      </c>
      <c s="36" t="s">
        <v>54</v>
      </c>
      <c>
        <f>(M18*21)/100</f>
      </c>
      <c t="s">
        <v>27</v>
      </c>
    </row>
    <row r="19" spans="1:5" ht="12.75">
      <c r="A19" s="35" t="s">
        <v>55</v>
      </c>
      <c r="E19" s="39" t="s">
        <v>51</v>
      </c>
    </row>
    <row r="20" spans="1:5" ht="12.75">
      <c r="A20" s="35" t="s">
        <v>56</v>
      </c>
      <c r="E20" s="40" t="s">
        <v>440</v>
      </c>
    </row>
    <row r="21" spans="1:5" ht="12.75">
      <c r="A21" t="s">
        <v>57</v>
      </c>
      <c r="E21" s="39" t="s">
        <v>444</v>
      </c>
    </row>
    <row r="22" spans="1:16" ht="12.75">
      <c r="A22" t="s">
        <v>49</v>
      </c>
      <c s="34" t="s">
        <v>63</v>
      </c>
      <c s="34" t="s">
        <v>445</v>
      </c>
      <c s="35" t="s">
        <v>51</v>
      </c>
      <c s="6" t="s">
        <v>446</v>
      </c>
      <c s="36" t="s">
        <v>104</v>
      </c>
      <c s="37">
        <v>28.5</v>
      </c>
      <c s="36">
        <v>0</v>
      </c>
      <c s="36">
        <f>ROUND(G22*H22,6)</f>
      </c>
      <c r="L22" s="38">
        <v>0</v>
      </c>
      <c s="32">
        <f>ROUND(ROUND(L22,2)*ROUND(G22,3),2)</f>
      </c>
      <c s="36" t="s">
        <v>54</v>
      </c>
      <c>
        <f>(M22*21)/100</f>
      </c>
      <c t="s">
        <v>27</v>
      </c>
    </row>
    <row r="23" spans="1:5" ht="12.75">
      <c r="A23" s="35" t="s">
        <v>55</v>
      </c>
      <c r="E23" s="39" t="s">
        <v>51</v>
      </c>
    </row>
    <row r="24" spans="1:5" ht="12.75">
      <c r="A24" s="35" t="s">
        <v>56</v>
      </c>
      <c r="E24" s="40" t="s">
        <v>440</v>
      </c>
    </row>
    <row r="25" spans="1:5" ht="12.75">
      <c r="A25" t="s">
        <v>57</v>
      </c>
      <c r="E25" s="39" t="s">
        <v>444</v>
      </c>
    </row>
    <row r="26" spans="1:16" ht="12.75">
      <c r="A26" t="s">
        <v>49</v>
      </c>
      <c s="34" t="s">
        <v>66</v>
      </c>
      <c s="34" t="s">
        <v>447</v>
      </c>
      <c s="35" t="s">
        <v>51</v>
      </c>
      <c s="6" t="s">
        <v>448</v>
      </c>
      <c s="36" t="s">
        <v>128</v>
      </c>
      <c s="37">
        <v>100</v>
      </c>
      <c s="36">
        <v>0</v>
      </c>
      <c s="36">
        <f>ROUND(G26*H26,6)</f>
      </c>
      <c r="L26" s="38">
        <v>0</v>
      </c>
      <c s="32">
        <f>ROUND(ROUND(L26,2)*ROUND(G26,3),2)</f>
      </c>
      <c s="36" t="s">
        <v>54</v>
      </c>
      <c>
        <f>(M26*21)/100</f>
      </c>
      <c t="s">
        <v>27</v>
      </c>
    </row>
    <row r="27" spans="1:5" ht="12.75">
      <c r="A27" s="35" t="s">
        <v>55</v>
      </c>
      <c r="E27" s="39" t="s">
        <v>51</v>
      </c>
    </row>
    <row r="28" spans="1:5" ht="12.75">
      <c r="A28" s="35" t="s">
        <v>56</v>
      </c>
      <c r="E28" s="40" t="s">
        <v>440</v>
      </c>
    </row>
    <row r="29" spans="1:5" ht="12.75">
      <c r="A29" t="s">
        <v>57</v>
      </c>
      <c r="E29" s="39" t="s">
        <v>444</v>
      </c>
    </row>
    <row r="30" spans="1:16" ht="25.5">
      <c r="A30" t="s">
        <v>49</v>
      </c>
      <c s="34" t="s">
        <v>69</v>
      </c>
      <c s="34" t="s">
        <v>449</v>
      </c>
      <c s="35" t="s">
        <v>51</v>
      </c>
      <c s="6" t="s">
        <v>450</v>
      </c>
      <c s="36" t="s">
        <v>128</v>
      </c>
      <c s="37">
        <v>100</v>
      </c>
      <c s="36">
        <v>0</v>
      </c>
      <c s="36">
        <f>ROUND(G30*H30,6)</f>
      </c>
      <c r="L30" s="38">
        <v>0</v>
      </c>
      <c s="32">
        <f>ROUND(ROUND(L30,2)*ROUND(G30,3),2)</f>
      </c>
      <c s="36" t="s">
        <v>54</v>
      </c>
      <c>
        <f>(M30*21)/100</f>
      </c>
      <c t="s">
        <v>27</v>
      </c>
    </row>
    <row r="31" spans="1:5" ht="12.75">
      <c r="A31" s="35" t="s">
        <v>55</v>
      </c>
      <c r="E31" s="39" t="s">
        <v>51</v>
      </c>
    </row>
    <row r="32" spans="1:5" ht="12.75">
      <c r="A32" s="35" t="s">
        <v>56</v>
      </c>
      <c r="E32" s="40" t="s">
        <v>440</v>
      </c>
    </row>
    <row r="33" spans="1:5" ht="12.75">
      <c r="A33" t="s">
        <v>57</v>
      </c>
      <c r="E33" s="39" t="s">
        <v>444</v>
      </c>
    </row>
    <row r="34" spans="1:16" ht="12.75">
      <c r="A34" t="s">
        <v>49</v>
      </c>
      <c s="34" t="s">
        <v>72</v>
      </c>
      <c s="34" t="s">
        <v>131</v>
      </c>
      <c s="35" t="s">
        <v>51</v>
      </c>
      <c s="6" t="s">
        <v>132</v>
      </c>
      <c s="36" t="s">
        <v>128</v>
      </c>
      <c s="37">
        <v>100</v>
      </c>
      <c s="36">
        <v>0</v>
      </c>
      <c s="36">
        <f>ROUND(G34*H34,6)</f>
      </c>
      <c r="L34" s="38">
        <v>0</v>
      </c>
      <c s="32">
        <f>ROUND(ROUND(L34,2)*ROUND(G34,3),2)</f>
      </c>
      <c s="36" t="s">
        <v>54</v>
      </c>
      <c>
        <f>(M34*21)/100</f>
      </c>
      <c t="s">
        <v>27</v>
      </c>
    </row>
    <row r="35" spans="1:5" ht="12.75">
      <c r="A35" s="35" t="s">
        <v>55</v>
      </c>
      <c r="E35" s="39" t="s">
        <v>51</v>
      </c>
    </row>
    <row r="36" spans="1:5" ht="12.75">
      <c r="A36" s="35" t="s">
        <v>56</v>
      </c>
      <c r="E36" s="40" t="s">
        <v>440</v>
      </c>
    </row>
    <row r="37" spans="1:5" ht="12.75">
      <c r="A37" t="s">
        <v>57</v>
      </c>
      <c r="E37" s="39" t="s">
        <v>444</v>
      </c>
    </row>
    <row r="38" spans="1:16" ht="25.5">
      <c r="A38" t="s">
        <v>49</v>
      </c>
      <c s="34" t="s">
        <v>76</v>
      </c>
      <c s="34" t="s">
        <v>451</v>
      </c>
      <c s="35" t="s">
        <v>51</v>
      </c>
      <c s="6" t="s">
        <v>452</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440</v>
      </c>
    </row>
    <row r="41" spans="1:5" ht="12.75">
      <c r="A41" t="s">
        <v>57</v>
      </c>
      <c r="E41" s="39" t="s">
        <v>444</v>
      </c>
    </row>
    <row r="42" spans="1:16" ht="25.5">
      <c r="A42" t="s">
        <v>49</v>
      </c>
      <c s="34" t="s">
        <v>81</v>
      </c>
      <c s="34" t="s">
        <v>142</v>
      </c>
      <c s="35" t="s">
        <v>51</v>
      </c>
      <c s="6" t="s">
        <v>143</v>
      </c>
      <c s="36" t="s">
        <v>88</v>
      </c>
      <c s="37">
        <v>3</v>
      </c>
      <c s="36">
        <v>0</v>
      </c>
      <c s="36">
        <f>ROUND(G42*H42,6)</f>
      </c>
      <c r="L42" s="38">
        <v>0</v>
      </c>
      <c s="32">
        <f>ROUND(ROUND(L42,2)*ROUND(G42,3),2)</f>
      </c>
      <c s="36" t="s">
        <v>54</v>
      </c>
      <c>
        <f>(M42*21)/100</f>
      </c>
      <c t="s">
        <v>27</v>
      </c>
    </row>
    <row r="43" spans="1:5" ht="12.75">
      <c r="A43" s="35" t="s">
        <v>55</v>
      </c>
      <c r="E43" s="39" t="s">
        <v>51</v>
      </c>
    </row>
    <row r="44" spans="1:5" ht="12.75">
      <c r="A44" s="35" t="s">
        <v>56</v>
      </c>
      <c r="E44" s="40" t="s">
        <v>440</v>
      </c>
    </row>
    <row r="45" spans="1:5" ht="12.75">
      <c r="A45" t="s">
        <v>57</v>
      </c>
      <c r="E45" s="39" t="s">
        <v>444</v>
      </c>
    </row>
    <row r="46" spans="1:16" ht="25.5">
      <c r="A46" t="s">
        <v>49</v>
      </c>
      <c s="34" t="s">
        <v>85</v>
      </c>
      <c s="34" t="s">
        <v>453</v>
      </c>
      <c s="35" t="s">
        <v>51</v>
      </c>
      <c s="6" t="s">
        <v>454</v>
      </c>
      <c s="36" t="s">
        <v>88</v>
      </c>
      <c s="37">
        <v>5</v>
      </c>
      <c s="36">
        <v>0</v>
      </c>
      <c s="36">
        <f>ROUND(G46*H46,6)</f>
      </c>
      <c r="L46" s="38">
        <v>0</v>
      </c>
      <c s="32">
        <f>ROUND(ROUND(L46,2)*ROUND(G46,3),2)</f>
      </c>
      <c s="36" t="s">
        <v>54</v>
      </c>
      <c>
        <f>(M46*21)/100</f>
      </c>
      <c t="s">
        <v>27</v>
      </c>
    </row>
    <row r="47" spans="1:5" ht="12.75">
      <c r="A47" s="35" t="s">
        <v>55</v>
      </c>
      <c r="E47" s="39" t="s">
        <v>51</v>
      </c>
    </row>
    <row r="48" spans="1:5" ht="12.75">
      <c r="A48" s="35" t="s">
        <v>56</v>
      </c>
      <c r="E48" s="40" t="s">
        <v>440</v>
      </c>
    </row>
    <row r="49" spans="1:5" ht="12.75">
      <c r="A49" t="s">
        <v>57</v>
      </c>
      <c r="E49" s="39" t="s">
        <v>444</v>
      </c>
    </row>
    <row r="50" spans="1:16" ht="25.5">
      <c r="A50" t="s">
        <v>49</v>
      </c>
      <c s="34" t="s">
        <v>90</v>
      </c>
      <c s="34" t="s">
        <v>455</v>
      </c>
      <c s="35" t="s">
        <v>51</v>
      </c>
      <c s="6" t="s">
        <v>456</v>
      </c>
      <c s="36" t="s">
        <v>88</v>
      </c>
      <c s="37">
        <v>10</v>
      </c>
      <c s="36">
        <v>0</v>
      </c>
      <c s="36">
        <f>ROUND(G50*H50,6)</f>
      </c>
      <c r="L50" s="38">
        <v>0</v>
      </c>
      <c s="32">
        <f>ROUND(ROUND(L50,2)*ROUND(G50,3),2)</f>
      </c>
      <c s="36" t="s">
        <v>54</v>
      </c>
      <c>
        <f>(M50*21)/100</f>
      </c>
      <c t="s">
        <v>27</v>
      </c>
    </row>
    <row r="51" spans="1:5" ht="12.75">
      <c r="A51" s="35" t="s">
        <v>55</v>
      </c>
      <c r="E51" s="39" t="s">
        <v>51</v>
      </c>
    </row>
    <row r="52" spans="1:5" ht="12.75">
      <c r="A52" s="35" t="s">
        <v>56</v>
      </c>
      <c r="E52" s="40" t="s">
        <v>440</v>
      </c>
    </row>
    <row r="53" spans="1:5" ht="12.75">
      <c r="A53" t="s">
        <v>57</v>
      </c>
      <c r="E53" s="39" t="s">
        <v>444</v>
      </c>
    </row>
    <row r="54" spans="1:16" ht="12.75">
      <c r="A54" t="s">
        <v>49</v>
      </c>
      <c s="34" t="s">
        <v>93</v>
      </c>
      <c s="34" t="s">
        <v>457</v>
      </c>
      <c s="35" t="s">
        <v>51</v>
      </c>
      <c s="6" t="s">
        <v>458</v>
      </c>
      <c s="36" t="s">
        <v>88</v>
      </c>
      <c s="37">
        <v>60</v>
      </c>
      <c s="36">
        <v>0</v>
      </c>
      <c s="36">
        <f>ROUND(G54*H54,6)</f>
      </c>
      <c r="L54" s="38">
        <v>0</v>
      </c>
      <c s="32">
        <f>ROUND(ROUND(L54,2)*ROUND(G54,3),2)</f>
      </c>
      <c s="36" t="s">
        <v>54</v>
      </c>
      <c>
        <f>(M54*21)/100</f>
      </c>
      <c t="s">
        <v>27</v>
      </c>
    </row>
    <row r="55" spans="1:5" ht="12.75">
      <c r="A55" s="35" t="s">
        <v>55</v>
      </c>
      <c r="E55" s="39" t="s">
        <v>51</v>
      </c>
    </row>
    <row r="56" spans="1:5" ht="12.75">
      <c r="A56" s="35" t="s">
        <v>56</v>
      </c>
      <c r="E56" s="40" t="s">
        <v>440</v>
      </c>
    </row>
    <row r="57" spans="1:5" ht="12.75">
      <c r="A57" t="s">
        <v>57</v>
      </c>
      <c r="E57" s="39" t="s">
        <v>444</v>
      </c>
    </row>
    <row r="58" spans="1:16" ht="12.75">
      <c r="A58" t="s">
        <v>49</v>
      </c>
      <c s="34" t="s">
        <v>97</v>
      </c>
      <c s="34" t="s">
        <v>459</v>
      </c>
      <c s="35" t="s">
        <v>51</v>
      </c>
      <c s="6" t="s">
        <v>460</v>
      </c>
      <c s="36" t="s">
        <v>88</v>
      </c>
      <c s="37">
        <v>2</v>
      </c>
      <c s="36">
        <v>0</v>
      </c>
      <c s="36">
        <f>ROUND(G58*H58,6)</f>
      </c>
      <c r="L58" s="38">
        <v>0</v>
      </c>
      <c s="32">
        <f>ROUND(ROUND(L58,2)*ROUND(G58,3),2)</f>
      </c>
      <c s="36" t="s">
        <v>54</v>
      </c>
      <c>
        <f>(M58*21)/100</f>
      </c>
      <c t="s">
        <v>27</v>
      </c>
    </row>
    <row r="59" spans="1:5" ht="12.75">
      <c r="A59" s="35" t="s">
        <v>55</v>
      </c>
      <c r="E59" s="39" t="s">
        <v>51</v>
      </c>
    </row>
    <row r="60" spans="1:5" ht="12.75">
      <c r="A60" s="35" t="s">
        <v>56</v>
      </c>
      <c r="E60" s="40" t="s">
        <v>440</v>
      </c>
    </row>
    <row r="61" spans="1:5" ht="12.75">
      <c r="A61" t="s">
        <v>57</v>
      </c>
      <c r="E61" s="39" t="s">
        <v>444</v>
      </c>
    </row>
    <row r="62" spans="1:16" ht="12.75">
      <c r="A62" t="s">
        <v>49</v>
      </c>
      <c s="34" t="s">
        <v>101</v>
      </c>
      <c s="34" t="s">
        <v>461</v>
      </c>
      <c s="35" t="s">
        <v>51</v>
      </c>
      <c s="6" t="s">
        <v>462</v>
      </c>
      <c s="36" t="s">
        <v>463</v>
      </c>
      <c s="37">
        <v>6.3</v>
      </c>
      <c s="36">
        <v>0</v>
      </c>
      <c s="36">
        <f>ROUND(G62*H62,6)</f>
      </c>
      <c r="L62" s="38">
        <v>0</v>
      </c>
      <c s="32">
        <f>ROUND(ROUND(L62,2)*ROUND(G62,3),2)</f>
      </c>
      <c s="36" t="s">
        <v>54</v>
      </c>
      <c>
        <f>(M62*21)/100</f>
      </c>
      <c t="s">
        <v>27</v>
      </c>
    </row>
    <row r="63" spans="1:5" ht="12.75">
      <c r="A63" s="35" t="s">
        <v>55</v>
      </c>
      <c r="E63" s="39" t="s">
        <v>51</v>
      </c>
    </row>
    <row r="64" spans="1:5" ht="12.75">
      <c r="A64" s="35" t="s">
        <v>56</v>
      </c>
      <c r="E64" s="40" t="s">
        <v>440</v>
      </c>
    </row>
    <row r="65" spans="1:5" ht="12.75">
      <c r="A65" t="s">
        <v>57</v>
      </c>
      <c r="E65" s="39" t="s">
        <v>444</v>
      </c>
    </row>
    <row r="66" spans="1:16" ht="12.75">
      <c r="A66" t="s">
        <v>49</v>
      </c>
      <c s="34" t="s">
        <v>106</v>
      </c>
      <c s="34" t="s">
        <v>464</v>
      </c>
      <c s="35" t="s">
        <v>51</v>
      </c>
      <c s="6" t="s">
        <v>465</v>
      </c>
      <c s="36" t="s">
        <v>438</v>
      </c>
      <c s="37">
        <v>0.1</v>
      </c>
      <c s="36">
        <v>0</v>
      </c>
      <c s="36">
        <f>ROUND(G66*H66,6)</f>
      </c>
      <c r="L66" s="38">
        <v>0</v>
      </c>
      <c s="32">
        <f>ROUND(ROUND(L66,2)*ROUND(G66,3),2)</f>
      </c>
      <c s="36" t="s">
        <v>439</v>
      </c>
      <c>
        <f>(M66*21)/100</f>
      </c>
      <c t="s">
        <v>27</v>
      </c>
    </row>
    <row r="67" spans="1:5" ht="12.75">
      <c r="A67" s="35" t="s">
        <v>55</v>
      </c>
      <c r="E67" s="39" t="s">
        <v>51</v>
      </c>
    </row>
    <row r="68" spans="1:5" ht="12.75">
      <c r="A68" s="35" t="s">
        <v>56</v>
      </c>
      <c r="E68" s="40" t="s">
        <v>440</v>
      </c>
    </row>
    <row r="69" spans="1:5" ht="89.25">
      <c r="A69" t="s">
        <v>57</v>
      </c>
      <c r="E69" s="39" t="s">
        <v>466</v>
      </c>
    </row>
    <row r="70" spans="1:13" ht="12.75">
      <c r="A70" t="s">
        <v>46</v>
      </c>
      <c r="C70" s="31" t="s">
        <v>27</v>
      </c>
      <c r="E70" s="33" t="s">
        <v>467</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25.5">
      <c r="A71" t="s">
        <v>49</v>
      </c>
      <c s="34" t="s">
        <v>109</v>
      </c>
      <c s="34" t="s">
        <v>468</v>
      </c>
      <c s="35" t="s">
        <v>51</v>
      </c>
      <c s="6" t="s">
        <v>469</v>
      </c>
      <c s="36" t="s">
        <v>88</v>
      </c>
      <c s="37">
        <v>1</v>
      </c>
      <c s="36">
        <v>0</v>
      </c>
      <c s="36">
        <f>ROUND(G71*H71,6)</f>
      </c>
      <c r="L71" s="38">
        <v>0</v>
      </c>
      <c s="32">
        <f>ROUND(ROUND(L71,2)*ROUND(G71,3),2)</f>
      </c>
      <c s="36" t="s">
        <v>54</v>
      </c>
      <c>
        <f>(M71*21)/100</f>
      </c>
      <c t="s">
        <v>27</v>
      </c>
    </row>
    <row r="72" spans="1:5" ht="12.75">
      <c r="A72" s="35" t="s">
        <v>55</v>
      </c>
      <c r="E72" s="39" t="s">
        <v>51</v>
      </c>
    </row>
    <row r="73" spans="1:5" ht="12.75">
      <c r="A73" s="35" t="s">
        <v>56</v>
      </c>
      <c r="E73" s="40" t="s">
        <v>440</v>
      </c>
    </row>
    <row r="74" spans="1:5" ht="12.75">
      <c r="A74" t="s">
        <v>57</v>
      </c>
      <c r="E74" s="39" t="s">
        <v>444</v>
      </c>
    </row>
    <row r="75" spans="1:16" ht="12.75">
      <c r="A75" t="s">
        <v>49</v>
      </c>
      <c s="34" t="s">
        <v>112</v>
      </c>
      <c s="34" t="s">
        <v>470</v>
      </c>
      <c s="35" t="s">
        <v>51</v>
      </c>
      <c s="6" t="s">
        <v>471</v>
      </c>
      <c s="36" t="s">
        <v>88</v>
      </c>
      <c s="37">
        <v>1</v>
      </c>
      <c s="36">
        <v>0</v>
      </c>
      <c s="36">
        <f>ROUND(G75*H75,6)</f>
      </c>
      <c r="L75" s="38">
        <v>0</v>
      </c>
      <c s="32">
        <f>ROUND(ROUND(L75,2)*ROUND(G75,3),2)</f>
      </c>
      <c s="36" t="s">
        <v>54</v>
      </c>
      <c>
        <f>(M75*21)/100</f>
      </c>
      <c t="s">
        <v>27</v>
      </c>
    </row>
    <row r="76" spans="1:5" ht="12.75">
      <c r="A76" s="35" t="s">
        <v>55</v>
      </c>
      <c r="E76" s="39" t="s">
        <v>51</v>
      </c>
    </row>
    <row r="77" spans="1:5" ht="12.75">
      <c r="A77" s="35" t="s">
        <v>56</v>
      </c>
      <c r="E77" s="40" t="s">
        <v>440</v>
      </c>
    </row>
    <row r="78" spans="1:5" ht="12.75">
      <c r="A78" t="s">
        <v>57</v>
      </c>
      <c r="E78" s="39" t="s">
        <v>444</v>
      </c>
    </row>
    <row r="79" spans="1:16" ht="12.75">
      <c r="A79" t="s">
        <v>49</v>
      </c>
      <c s="34" t="s">
        <v>116</v>
      </c>
      <c s="34" t="s">
        <v>472</v>
      </c>
      <c s="35" t="s">
        <v>51</v>
      </c>
      <c s="6" t="s">
        <v>473</v>
      </c>
      <c s="36" t="s">
        <v>88</v>
      </c>
      <c s="37">
        <v>5</v>
      </c>
      <c s="36">
        <v>0</v>
      </c>
      <c s="36">
        <f>ROUND(G79*H79,6)</f>
      </c>
      <c r="L79" s="38">
        <v>0</v>
      </c>
      <c s="32">
        <f>ROUND(ROUND(L79,2)*ROUND(G79,3),2)</f>
      </c>
      <c s="36" t="s">
        <v>54</v>
      </c>
      <c>
        <f>(M79*21)/100</f>
      </c>
      <c t="s">
        <v>27</v>
      </c>
    </row>
    <row r="80" spans="1:5" ht="12.75">
      <c r="A80" s="35" t="s">
        <v>55</v>
      </c>
      <c r="E80" s="39" t="s">
        <v>51</v>
      </c>
    </row>
    <row r="81" spans="1:5" ht="12.75">
      <c r="A81" s="35" t="s">
        <v>56</v>
      </c>
      <c r="E81" s="40" t="s">
        <v>440</v>
      </c>
    </row>
    <row r="82" spans="1:5" ht="12.75">
      <c r="A82" t="s">
        <v>57</v>
      </c>
      <c r="E82" s="39" t="s">
        <v>444</v>
      </c>
    </row>
    <row r="83" spans="1:16" ht="12.75">
      <c r="A83" t="s">
        <v>49</v>
      </c>
      <c s="34" t="s">
        <v>120</v>
      </c>
      <c s="34" t="s">
        <v>474</v>
      </c>
      <c s="35" t="s">
        <v>51</v>
      </c>
      <c s="6" t="s">
        <v>475</v>
      </c>
      <c s="36" t="s">
        <v>88</v>
      </c>
      <c s="37">
        <v>5</v>
      </c>
      <c s="36">
        <v>0</v>
      </c>
      <c s="36">
        <f>ROUND(G83*H83,6)</f>
      </c>
      <c r="L83" s="38">
        <v>0</v>
      </c>
      <c s="32">
        <f>ROUND(ROUND(L83,2)*ROUND(G83,3),2)</f>
      </c>
      <c s="36" t="s">
        <v>54</v>
      </c>
      <c>
        <f>(M83*21)/100</f>
      </c>
      <c t="s">
        <v>27</v>
      </c>
    </row>
    <row r="84" spans="1:5" ht="12.75">
      <c r="A84" s="35" t="s">
        <v>55</v>
      </c>
      <c r="E84" s="39" t="s">
        <v>51</v>
      </c>
    </row>
    <row r="85" spans="1:5" ht="12.75">
      <c r="A85" s="35" t="s">
        <v>56</v>
      </c>
      <c r="E85" s="40" t="s">
        <v>440</v>
      </c>
    </row>
    <row r="86" spans="1:5" ht="12.75">
      <c r="A86" t="s">
        <v>57</v>
      </c>
      <c r="E86" s="39" t="s">
        <v>444</v>
      </c>
    </row>
    <row r="87" spans="1:16" ht="25.5">
      <c r="A87" t="s">
        <v>49</v>
      </c>
      <c s="34" t="s">
        <v>125</v>
      </c>
      <c s="34" t="s">
        <v>476</v>
      </c>
      <c s="35" t="s">
        <v>51</v>
      </c>
      <c s="6" t="s">
        <v>477</v>
      </c>
      <c s="36" t="s">
        <v>88</v>
      </c>
      <c s="37">
        <v>5</v>
      </c>
      <c s="36">
        <v>0</v>
      </c>
      <c s="36">
        <f>ROUND(G87*H87,6)</f>
      </c>
      <c r="L87" s="38">
        <v>0</v>
      </c>
      <c s="32">
        <f>ROUND(ROUND(L87,2)*ROUND(G87,3),2)</f>
      </c>
      <c s="36" t="s">
        <v>54</v>
      </c>
      <c>
        <f>(M87*21)/100</f>
      </c>
      <c t="s">
        <v>27</v>
      </c>
    </row>
    <row r="88" spans="1:5" ht="12.75">
      <c r="A88" s="35" t="s">
        <v>55</v>
      </c>
      <c r="E88" s="39" t="s">
        <v>51</v>
      </c>
    </row>
    <row r="89" spans="1:5" ht="12.75">
      <c r="A89" s="35" t="s">
        <v>56</v>
      </c>
      <c r="E89" s="40" t="s">
        <v>440</v>
      </c>
    </row>
    <row r="90" spans="1:5" ht="12.75">
      <c r="A90" t="s">
        <v>57</v>
      </c>
      <c r="E90" s="39" t="s">
        <v>444</v>
      </c>
    </row>
    <row r="91" spans="1:16" ht="12.75">
      <c r="A91" t="s">
        <v>49</v>
      </c>
      <c s="34" t="s">
        <v>130</v>
      </c>
      <c s="34" t="s">
        <v>478</v>
      </c>
      <c s="35" t="s">
        <v>51</v>
      </c>
      <c s="6" t="s">
        <v>479</v>
      </c>
      <c s="36" t="s">
        <v>88</v>
      </c>
      <c s="37">
        <v>5</v>
      </c>
      <c s="36">
        <v>0</v>
      </c>
      <c s="36">
        <f>ROUND(G91*H91,6)</f>
      </c>
      <c r="L91" s="38">
        <v>0</v>
      </c>
      <c s="32">
        <f>ROUND(ROUND(L91,2)*ROUND(G91,3),2)</f>
      </c>
      <c s="36" t="s">
        <v>54</v>
      </c>
      <c>
        <f>(M91*21)/100</f>
      </c>
      <c t="s">
        <v>27</v>
      </c>
    </row>
    <row r="92" spans="1:5" ht="12.75">
      <c r="A92" s="35" t="s">
        <v>55</v>
      </c>
      <c r="E92" s="39" t="s">
        <v>51</v>
      </c>
    </row>
    <row r="93" spans="1:5" ht="12.75">
      <c r="A93" s="35" t="s">
        <v>56</v>
      </c>
      <c r="E93" s="40" t="s">
        <v>440</v>
      </c>
    </row>
    <row r="94" spans="1:5" ht="12.75">
      <c r="A94" t="s">
        <v>57</v>
      </c>
      <c r="E94" s="39" t="s">
        <v>444</v>
      </c>
    </row>
    <row r="95" spans="1:16" ht="25.5">
      <c r="A95" t="s">
        <v>49</v>
      </c>
      <c s="34" t="s">
        <v>134</v>
      </c>
      <c s="34" t="s">
        <v>480</v>
      </c>
      <c s="35" t="s">
        <v>51</v>
      </c>
      <c s="6" t="s">
        <v>481</v>
      </c>
      <c s="36" t="s">
        <v>88</v>
      </c>
      <c s="37">
        <v>5</v>
      </c>
      <c s="36">
        <v>0</v>
      </c>
      <c s="36">
        <f>ROUND(G95*H95,6)</f>
      </c>
      <c r="L95" s="38">
        <v>0</v>
      </c>
      <c s="32">
        <f>ROUND(ROUND(L95,2)*ROUND(G95,3),2)</f>
      </c>
      <c s="36" t="s">
        <v>54</v>
      </c>
      <c>
        <f>(M95*21)/100</f>
      </c>
      <c t="s">
        <v>27</v>
      </c>
    </row>
    <row r="96" spans="1:5" ht="12.75">
      <c r="A96" s="35" t="s">
        <v>55</v>
      </c>
      <c r="E96" s="39" t="s">
        <v>51</v>
      </c>
    </row>
    <row r="97" spans="1:5" ht="12.75">
      <c r="A97" s="35" t="s">
        <v>56</v>
      </c>
      <c r="E97" s="40" t="s">
        <v>440</v>
      </c>
    </row>
    <row r="98" spans="1:5" ht="12.75">
      <c r="A98" t="s">
        <v>57</v>
      </c>
      <c r="E98" s="39" t="s">
        <v>444</v>
      </c>
    </row>
    <row r="99" spans="1:16" ht="12.75">
      <c r="A99" t="s">
        <v>49</v>
      </c>
      <c s="34" t="s">
        <v>138</v>
      </c>
      <c s="34" t="s">
        <v>482</v>
      </c>
      <c s="35" t="s">
        <v>51</v>
      </c>
      <c s="6" t="s">
        <v>483</v>
      </c>
      <c s="36" t="s">
        <v>88</v>
      </c>
      <c s="37">
        <v>1</v>
      </c>
      <c s="36">
        <v>0</v>
      </c>
      <c s="36">
        <f>ROUND(G99*H99,6)</f>
      </c>
      <c r="L99" s="38">
        <v>0</v>
      </c>
      <c s="32">
        <f>ROUND(ROUND(L99,2)*ROUND(G99,3),2)</f>
      </c>
      <c s="36" t="s">
        <v>54</v>
      </c>
      <c>
        <f>(M99*21)/100</f>
      </c>
      <c t="s">
        <v>27</v>
      </c>
    </row>
    <row r="100" spans="1:5" ht="12.75">
      <c r="A100" s="35" t="s">
        <v>55</v>
      </c>
      <c r="E100" s="39" t="s">
        <v>51</v>
      </c>
    </row>
    <row r="101" spans="1:5" ht="12.75">
      <c r="A101" s="35" t="s">
        <v>56</v>
      </c>
      <c r="E101" s="40" t="s">
        <v>440</v>
      </c>
    </row>
    <row r="102" spans="1:5" ht="12.75">
      <c r="A102" t="s">
        <v>57</v>
      </c>
      <c r="E102" s="39" t="s">
        <v>444</v>
      </c>
    </row>
    <row r="103" spans="1:16" ht="12.75">
      <c r="A103" t="s">
        <v>49</v>
      </c>
      <c s="34" t="s">
        <v>141</v>
      </c>
      <c s="34" t="s">
        <v>484</v>
      </c>
      <c s="35" t="s">
        <v>51</v>
      </c>
      <c s="6" t="s">
        <v>485</v>
      </c>
      <c s="36" t="s">
        <v>88</v>
      </c>
      <c s="37">
        <v>1</v>
      </c>
      <c s="36">
        <v>0</v>
      </c>
      <c s="36">
        <f>ROUND(G103*H103,6)</f>
      </c>
      <c r="L103" s="38">
        <v>0</v>
      </c>
      <c s="32">
        <f>ROUND(ROUND(L103,2)*ROUND(G103,3),2)</f>
      </c>
      <c s="36" t="s">
        <v>54</v>
      </c>
      <c>
        <f>(M103*21)/100</f>
      </c>
      <c t="s">
        <v>27</v>
      </c>
    </row>
    <row r="104" spans="1:5" ht="12.75">
      <c r="A104" s="35" t="s">
        <v>55</v>
      </c>
      <c r="E104" s="39" t="s">
        <v>51</v>
      </c>
    </row>
    <row r="105" spans="1:5" ht="12.75">
      <c r="A105" s="35" t="s">
        <v>56</v>
      </c>
      <c r="E105" s="40" t="s">
        <v>440</v>
      </c>
    </row>
    <row r="106" spans="1:5" ht="12.75">
      <c r="A106" t="s">
        <v>57</v>
      </c>
      <c r="E106" s="39" t="s">
        <v>444</v>
      </c>
    </row>
    <row r="107" spans="1:16" ht="12.75">
      <c r="A107" t="s">
        <v>49</v>
      </c>
      <c s="34" t="s">
        <v>146</v>
      </c>
      <c s="34" t="s">
        <v>486</v>
      </c>
      <c s="35" t="s">
        <v>51</v>
      </c>
      <c s="6" t="s">
        <v>487</v>
      </c>
      <c s="36" t="s">
        <v>128</v>
      </c>
      <c s="37">
        <v>1</v>
      </c>
      <c s="36">
        <v>0</v>
      </c>
      <c s="36">
        <f>ROUND(G107*H107,6)</f>
      </c>
      <c r="L107" s="38">
        <v>0</v>
      </c>
      <c s="32">
        <f>ROUND(ROUND(L107,2)*ROUND(G107,3),2)</f>
      </c>
      <c s="36" t="s">
        <v>54</v>
      </c>
      <c>
        <f>(M107*21)/100</f>
      </c>
      <c t="s">
        <v>27</v>
      </c>
    </row>
    <row r="108" spans="1:5" ht="12.75">
      <c r="A108" s="35" t="s">
        <v>55</v>
      </c>
      <c r="E108" s="39" t="s">
        <v>51</v>
      </c>
    </row>
    <row r="109" spans="1:5" ht="12.75">
      <c r="A109" s="35" t="s">
        <v>56</v>
      </c>
      <c r="E109" s="40" t="s">
        <v>440</v>
      </c>
    </row>
    <row r="110" spans="1:5" ht="12.75">
      <c r="A110" t="s">
        <v>57</v>
      </c>
      <c r="E110" s="39" t="s">
        <v>444</v>
      </c>
    </row>
    <row r="111" spans="1:16" ht="12.75">
      <c r="A111" t="s">
        <v>49</v>
      </c>
      <c s="34" t="s">
        <v>151</v>
      </c>
      <c s="34" t="s">
        <v>488</v>
      </c>
      <c s="35" t="s">
        <v>51</v>
      </c>
      <c s="6" t="s">
        <v>489</v>
      </c>
      <c s="36" t="s">
        <v>128</v>
      </c>
      <c s="37">
        <v>1</v>
      </c>
      <c s="36">
        <v>0</v>
      </c>
      <c s="36">
        <f>ROUND(G111*H111,6)</f>
      </c>
      <c r="L111" s="38">
        <v>0</v>
      </c>
      <c s="32">
        <f>ROUND(ROUND(L111,2)*ROUND(G111,3),2)</f>
      </c>
      <c s="36" t="s">
        <v>54</v>
      </c>
      <c>
        <f>(M111*21)/100</f>
      </c>
      <c t="s">
        <v>27</v>
      </c>
    </row>
    <row r="112" spans="1:5" ht="12.75">
      <c r="A112" s="35" t="s">
        <v>55</v>
      </c>
      <c r="E112" s="39" t="s">
        <v>51</v>
      </c>
    </row>
    <row r="113" spans="1:5" ht="12.75">
      <c r="A113" s="35" t="s">
        <v>56</v>
      </c>
      <c r="E113" s="40" t="s">
        <v>440</v>
      </c>
    </row>
    <row r="114" spans="1:5" ht="12.75">
      <c r="A114" t="s">
        <v>57</v>
      </c>
      <c r="E114" s="39" t="s">
        <v>444</v>
      </c>
    </row>
    <row r="115" spans="1:16" ht="12.75">
      <c r="A115" t="s">
        <v>49</v>
      </c>
      <c s="34" t="s">
        <v>154</v>
      </c>
      <c s="34" t="s">
        <v>490</v>
      </c>
      <c s="35" t="s">
        <v>51</v>
      </c>
      <c s="6" t="s">
        <v>491</v>
      </c>
      <c s="36" t="s">
        <v>88</v>
      </c>
      <c s="37">
        <v>10</v>
      </c>
      <c s="36">
        <v>0</v>
      </c>
      <c s="36">
        <f>ROUND(G115*H115,6)</f>
      </c>
      <c r="L115" s="38">
        <v>0</v>
      </c>
      <c s="32">
        <f>ROUND(ROUND(L115,2)*ROUND(G115,3),2)</f>
      </c>
      <c s="36" t="s">
        <v>54</v>
      </c>
      <c>
        <f>(M115*21)/100</f>
      </c>
      <c t="s">
        <v>27</v>
      </c>
    </row>
    <row r="116" spans="1:5" ht="12.75">
      <c r="A116" s="35" t="s">
        <v>55</v>
      </c>
      <c r="E116" s="39" t="s">
        <v>51</v>
      </c>
    </row>
    <row r="117" spans="1:5" ht="12.75">
      <c r="A117" s="35" t="s">
        <v>56</v>
      </c>
      <c r="E117" s="40" t="s">
        <v>440</v>
      </c>
    </row>
    <row r="118" spans="1:5" ht="12.75">
      <c r="A118" t="s">
        <v>57</v>
      </c>
      <c r="E118" s="39" t="s">
        <v>444</v>
      </c>
    </row>
    <row r="119" spans="1:16" ht="12.75">
      <c r="A119" t="s">
        <v>49</v>
      </c>
      <c s="34" t="s">
        <v>157</v>
      </c>
      <c s="34" t="s">
        <v>492</v>
      </c>
      <c s="35" t="s">
        <v>51</v>
      </c>
      <c s="6" t="s">
        <v>493</v>
      </c>
      <c s="36" t="s">
        <v>88</v>
      </c>
      <c s="37">
        <v>1</v>
      </c>
      <c s="36">
        <v>0</v>
      </c>
      <c s="36">
        <f>ROUND(G119*H119,6)</f>
      </c>
      <c r="L119" s="38">
        <v>0</v>
      </c>
      <c s="32">
        <f>ROUND(ROUND(L119,2)*ROUND(G119,3),2)</f>
      </c>
      <c s="36" t="s">
        <v>54</v>
      </c>
      <c>
        <f>(M119*21)/100</f>
      </c>
      <c t="s">
        <v>27</v>
      </c>
    </row>
    <row r="120" spans="1:5" ht="12.75">
      <c r="A120" s="35" t="s">
        <v>55</v>
      </c>
      <c r="E120" s="39" t="s">
        <v>51</v>
      </c>
    </row>
    <row r="121" spans="1:5" ht="12.75">
      <c r="A121" s="35" t="s">
        <v>56</v>
      </c>
      <c r="E121" s="40" t="s">
        <v>440</v>
      </c>
    </row>
    <row r="122" spans="1:5" ht="12.75">
      <c r="A122" t="s">
        <v>57</v>
      </c>
      <c r="E122" s="39" t="s">
        <v>444</v>
      </c>
    </row>
    <row r="123" spans="1:16" ht="12.75">
      <c r="A123" t="s">
        <v>49</v>
      </c>
      <c s="34" t="s">
        <v>161</v>
      </c>
      <c s="34" t="s">
        <v>494</v>
      </c>
      <c s="35" t="s">
        <v>51</v>
      </c>
      <c s="6" t="s">
        <v>495</v>
      </c>
      <c s="36" t="s">
        <v>88</v>
      </c>
      <c s="37">
        <v>1</v>
      </c>
      <c s="36">
        <v>0</v>
      </c>
      <c s="36">
        <f>ROUND(G123*H123,6)</f>
      </c>
      <c r="L123" s="38">
        <v>0</v>
      </c>
      <c s="32">
        <f>ROUND(ROUND(L123,2)*ROUND(G123,3),2)</f>
      </c>
      <c s="36" t="s">
        <v>54</v>
      </c>
      <c>
        <f>(M123*21)/100</f>
      </c>
      <c t="s">
        <v>27</v>
      </c>
    </row>
    <row r="124" spans="1:5" ht="12.75">
      <c r="A124" s="35" t="s">
        <v>55</v>
      </c>
      <c r="E124" s="39" t="s">
        <v>51</v>
      </c>
    </row>
    <row r="125" spans="1:5" ht="12.75">
      <c r="A125" s="35" t="s">
        <v>56</v>
      </c>
      <c r="E125" s="40" t="s">
        <v>440</v>
      </c>
    </row>
    <row r="126" spans="1:5" ht="12.75">
      <c r="A126" t="s">
        <v>57</v>
      </c>
      <c r="E126" s="39" t="s">
        <v>444</v>
      </c>
    </row>
    <row r="127" spans="1:16" ht="12.75">
      <c r="A127" t="s">
        <v>49</v>
      </c>
      <c s="34" t="s">
        <v>165</v>
      </c>
      <c s="34" t="s">
        <v>496</v>
      </c>
      <c s="35" t="s">
        <v>51</v>
      </c>
      <c s="6" t="s">
        <v>497</v>
      </c>
      <c s="36" t="s">
        <v>88</v>
      </c>
      <c s="37">
        <v>12</v>
      </c>
      <c s="36">
        <v>0</v>
      </c>
      <c s="36">
        <f>ROUND(G127*H127,6)</f>
      </c>
      <c r="L127" s="38">
        <v>0</v>
      </c>
      <c s="32">
        <f>ROUND(ROUND(L127,2)*ROUND(G127,3),2)</f>
      </c>
      <c s="36" t="s">
        <v>54</v>
      </c>
      <c>
        <f>(M127*21)/100</f>
      </c>
      <c t="s">
        <v>27</v>
      </c>
    </row>
    <row r="128" spans="1:5" ht="12.75">
      <c r="A128" s="35" t="s">
        <v>55</v>
      </c>
      <c r="E128" s="39" t="s">
        <v>51</v>
      </c>
    </row>
    <row r="129" spans="1:5" ht="12.75">
      <c r="A129" s="35" t="s">
        <v>56</v>
      </c>
      <c r="E129" s="40" t="s">
        <v>440</v>
      </c>
    </row>
    <row r="130" spans="1:5" ht="12.75">
      <c r="A130" t="s">
        <v>57</v>
      </c>
      <c r="E130" s="39" t="s">
        <v>444</v>
      </c>
    </row>
    <row r="131" spans="1:16" ht="12.75">
      <c r="A131" t="s">
        <v>49</v>
      </c>
      <c s="34" t="s">
        <v>169</v>
      </c>
      <c s="34" t="s">
        <v>498</v>
      </c>
      <c s="35" t="s">
        <v>51</v>
      </c>
      <c s="6" t="s">
        <v>499</v>
      </c>
      <c s="36" t="s">
        <v>88</v>
      </c>
      <c s="37">
        <v>12</v>
      </c>
      <c s="36">
        <v>0</v>
      </c>
      <c s="36">
        <f>ROUND(G131*H131,6)</f>
      </c>
      <c r="L131" s="38">
        <v>0</v>
      </c>
      <c s="32">
        <f>ROUND(ROUND(L131,2)*ROUND(G131,3),2)</f>
      </c>
      <c s="36" t="s">
        <v>54</v>
      </c>
      <c>
        <f>(M131*21)/100</f>
      </c>
      <c t="s">
        <v>27</v>
      </c>
    </row>
    <row r="132" spans="1:5" ht="12.75">
      <c r="A132" s="35" t="s">
        <v>55</v>
      </c>
      <c r="E132" s="39" t="s">
        <v>51</v>
      </c>
    </row>
    <row r="133" spans="1:5" ht="12.75">
      <c r="A133" s="35" t="s">
        <v>56</v>
      </c>
      <c r="E133" s="40" t="s">
        <v>440</v>
      </c>
    </row>
    <row r="134" spans="1:5" ht="12.75">
      <c r="A134" t="s">
        <v>57</v>
      </c>
      <c r="E134" s="39" t="s">
        <v>444</v>
      </c>
    </row>
    <row r="135" spans="1:16" ht="12.75">
      <c r="A135" t="s">
        <v>49</v>
      </c>
      <c s="34" t="s">
        <v>172</v>
      </c>
      <c s="34" t="s">
        <v>500</v>
      </c>
      <c s="35" t="s">
        <v>51</v>
      </c>
      <c s="6" t="s">
        <v>501</v>
      </c>
      <c s="36" t="s">
        <v>88</v>
      </c>
      <c s="37">
        <v>1</v>
      </c>
      <c s="36">
        <v>0</v>
      </c>
      <c s="36">
        <f>ROUND(G135*H135,6)</f>
      </c>
      <c r="L135" s="38">
        <v>0</v>
      </c>
      <c s="32">
        <f>ROUND(ROUND(L135,2)*ROUND(G135,3),2)</f>
      </c>
      <c s="36" t="s">
        <v>54</v>
      </c>
      <c>
        <f>(M135*21)/100</f>
      </c>
      <c t="s">
        <v>27</v>
      </c>
    </row>
    <row r="136" spans="1:5" ht="12.75">
      <c r="A136" s="35" t="s">
        <v>55</v>
      </c>
      <c r="E136" s="39" t="s">
        <v>51</v>
      </c>
    </row>
    <row r="137" spans="1:5" ht="12.75">
      <c r="A137" s="35" t="s">
        <v>56</v>
      </c>
      <c r="E137" s="40" t="s">
        <v>440</v>
      </c>
    </row>
    <row r="138" spans="1:5" ht="12.75">
      <c r="A138" t="s">
        <v>57</v>
      </c>
      <c r="E138" s="39" t="s">
        <v>444</v>
      </c>
    </row>
    <row r="139" spans="1:16" ht="12.75">
      <c r="A139" t="s">
        <v>49</v>
      </c>
      <c s="34" t="s">
        <v>176</v>
      </c>
      <c s="34" t="s">
        <v>502</v>
      </c>
      <c s="35" t="s">
        <v>51</v>
      </c>
      <c s="6" t="s">
        <v>503</v>
      </c>
      <c s="36" t="s">
        <v>88</v>
      </c>
      <c s="37">
        <v>2</v>
      </c>
      <c s="36">
        <v>0</v>
      </c>
      <c s="36">
        <f>ROUND(G139*H139,6)</f>
      </c>
      <c r="L139" s="38">
        <v>0</v>
      </c>
      <c s="32">
        <f>ROUND(ROUND(L139,2)*ROUND(G139,3),2)</f>
      </c>
      <c s="36" t="s">
        <v>54</v>
      </c>
      <c>
        <f>(M139*21)/100</f>
      </c>
      <c t="s">
        <v>27</v>
      </c>
    </row>
    <row r="140" spans="1:5" ht="12.75">
      <c r="A140" s="35" t="s">
        <v>55</v>
      </c>
      <c r="E140" s="39" t="s">
        <v>51</v>
      </c>
    </row>
    <row r="141" spans="1:5" ht="12.75">
      <c r="A141" s="35" t="s">
        <v>56</v>
      </c>
      <c r="E141" s="40" t="s">
        <v>440</v>
      </c>
    </row>
    <row r="142" spans="1:5" ht="12.75">
      <c r="A142" t="s">
        <v>57</v>
      </c>
      <c r="E142" s="39" t="s">
        <v>444</v>
      </c>
    </row>
    <row r="143" spans="1:16" ht="25.5">
      <c r="A143" t="s">
        <v>49</v>
      </c>
      <c s="34" t="s">
        <v>180</v>
      </c>
      <c s="34" t="s">
        <v>504</v>
      </c>
      <c s="35" t="s">
        <v>51</v>
      </c>
      <c s="6" t="s">
        <v>505</v>
      </c>
      <c s="36" t="s">
        <v>88</v>
      </c>
      <c s="37">
        <v>1</v>
      </c>
      <c s="36">
        <v>0</v>
      </c>
      <c s="36">
        <f>ROUND(G143*H143,6)</f>
      </c>
      <c r="L143" s="38">
        <v>0</v>
      </c>
      <c s="32">
        <f>ROUND(ROUND(L143,2)*ROUND(G143,3),2)</f>
      </c>
      <c s="36" t="s">
        <v>54</v>
      </c>
      <c>
        <f>(M143*21)/100</f>
      </c>
      <c t="s">
        <v>27</v>
      </c>
    </row>
    <row r="144" spans="1:5" ht="12.75">
      <c r="A144" s="35" t="s">
        <v>55</v>
      </c>
      <c r="E144" s="39" t="s">
        <v>51</v>
      </c>
    </row>
    <row r="145" spans="1:5" ht="12.75">
      <c r="A145" s="35" t="s">
        <v>56</v>
      </c>
      <c r="E145" s="40" t="s">
        <v>440</v>
      </c>
    </row>
    <row r="146" spans="1:5" ht="12.75">
      <c r="A146" t="s">
        <v>57</v>
      </c>
      <c r="E146" s="39" t="s">
        <v>444</v>
      </c>
    </row>
    <row r="147" spans="1:16" ht="12.75">
      <c r="A147" t="s">
        <v>49</v>
      </c>
      <c s="34" t="s">
        <v>183</v>
      </c>
      <c s="34" t="s">
        <v>506</v>
      </c>
      <c s="35" t="s">
        <v>51</v>
      </c>
      <c s="6" t="s">
        <v>507</v>
      </c>
      <c s="36" t="s">
        <v>88</v>
      </c>
      <c s="37">
        <v>2</v>
      </c>
      <c s="36">
        <v>0</v>
      </c>
      <c s="36">
        <f>ROUND(G147*H147,6)</f>
      </c>
      <c r="L147" s="38">
        <v>0</v>
      </c>
      <c s="32">
        <f>ROUND(ROUND(L147,2)*ROUND(G147,3),2)</f>
      </c>
      <c s="36" t="s">
        <v>54</v>
      </c>
      <c>
        <f>(M147*21)/100</f>
      </c>
      <c t="s">
        <v>27</v>
      </c>
    </row>
    <row r="148" spans="1:5" ht="12.75">
      <c r="A148" s="35" t="s">
        <v>55</v>
      </c>
      <c r="E148" s="39" t="s">
        <v>51</v>
      </c>
    </row>
    <row r="149" spans="1:5" ht="12.75">
      <c r="A149" s="35" t="s">
        <v>56</v>
      </c>
      <c r="E149" s="40" t="s">
        <v>440</v>
      </c>
    </row>
    <row r="150" spans="1:5" ht="12.75">
      <c r="A150" t="s">
        <v>57</v>
      </c>
      <c r="E150" s="39" t="s">
        <v>444</v>
      </c>
    </row>
    <row r="151" spans="1:16" ht="12.75">
      <c r="A151" t="s">
        <v>49</v>
      </c>
      <c s="34" t="s">
        <v>186</v>
      </c>
      <c s="34" t="s">
        <v>508</v>
      </c>
      <c s="35" t="s">
        <v>51</v>
      </c>
      <c s="6" t="s">
        <v>509</v>
      </c>
      <c s="36" t="s">
        <v>88</v>
      </c>
      <c s="37">
        <v>1</v>
      </c>
      <c s="36">
        <v>0</v>
      </c>
      <c s="36">
        <f>ROUND(G151*H151,6)</f>
      </c>
      <c r="L151" s="38">
        <v>0</v>
      </c>
      <c s="32">
        <f>ROUND(ROUND(L151,2)*ROUND(G151,3),2)</f>
      </c>
      <c s="36" t="s">
        <v>54</v>
      </c>
      <c>
        <f>(M151*21)/100</f>
      </c>
      <c t="s">
        <v>27</v>
      </c>
    </row>
    <row r="152" spans="1:5" ht="12.75">
      <c r="A152" s="35" t="s">
        <v>55</v>
      </c>
      <c r="E152" s="39" t="s">
        <v>51</v>
      </c>
    </row>
    <row r="153" spans="1:5" ht="12.75">
      <c r="A153" s="35" t="s">
        <v>56</v>
      </c>
      <c r="E153" s="40" t="s">
        <v>440</v>
      </c>
    </row>
    <row r="154" spans="1:5" ht="12.75">
      <c r="A154" t="s">
        <v>57</v>
      </c>
      <c r="E154" s="39" t="s">
        <v>444</v>
      </c>
    </row>
    <row r="155" spans="1:16" ht="12.75">
      <c r="A155" t="s">
        <v>49</v>
      </c>
      <c s="34" t="s">
        <v>190</v>
      </c>
      <c s="34" t="s">
        <v>510</v>
      </c>
      <c s="35" t="s">
        <v>51</v>
      </c>
      <c s="6" t="s">
        <v>511</v>
      </c>
      <c s="36" t="s">
        <v>88</v>
      </c>
      <c s="37">
        <v>1</v>
      </c>
      <c s="36">
        <v>0</v>
      </c>
      <c s="36">
        <f>ROUND(G155*H155,6)</f>
      </c>
      <c r="L155" s="38">
        <v>0</v>
      </c>
      <c s="32">
        <f>ROUND(ROUND(L155,2)*ROUND(G155,3),2)</f>
      </c>
      <c s="36" t="s">
        <v>54</v>
      </c>
      <c>
        <f>(M155*21)/100</f>
      </c>
      <c t="s">
        <v>27</v>
      </c>
    </row>
    <row r="156" spans="1:5" ht="12.75">
      <c r="A156" s="35" t="s">
        <v>55</v>
      </c>
      <c r="E156" s="39" t="s">
        <v>51</v>
      </c>
    </row>
    <row r="157" spans="1:5" ht="12.75">
      <c r="A157" s="35" t="s">
        <v>56</v>
      </c>
      <c r="E157" s="40" t="s">
        <v>440</v>
      </c>
    </row>
    <row r="158" spans="1:5" ht="12.75">
      <c r="A158" t="s">
        <v>57</v>
      </c>
      <c r="E158" s="39" t="s">
        <v>444</v>
      </c>
    </row>
    <row r="159" spans="1:16" ht="12.75">
      <c r="A159" t="s">
        <v>49</v>
      </c>
      <c s="34" t="s">
        <v>194</v>
      </c>
      <c s="34" t="s">
        <v>512</v>
      </c>
      <c s="35" t="s">
        <v>51</v>
      </c>
      <c s="6" t="s">
        <v>513</v>
      </c>
      <c s="36" t="s">
        <v>88</v>
      </c>
      <c s="37">
        <v>1</v>
      </c>
      <c s="36">
        <v>0</v>
      </c>
      <c s="36">
        <f>ROUND(G159*H159,6)</f>
      </c>
      <c r="L159" s="38">
        <v>0</v>
      </c>
      <c s="32">
        <f>ROUND(ROUND(L159,2)*ROUND(G159,3),2)</f>
      </c>
      <c s="36" t="s">
        <v>54</v>
      </c>
      <c>
        <f>(M159*21)/100</f>
      </c>
      <c t="s">
        <v>27</v>
      </c>
    </row>
    <row r="160" spans="1:5" ht="12.75">
      <c r="A160" s="35" t="s">
        <v>55</v>
      </c>
      <c r="E160" s="39" t="s">
        <v>51</v>
      </c>
    </row>
    <row r="161" spans="1:5" ht="12.75">
      <c r="A161" s="35" t="s">
        <v>56</v>
      </c>
      <c r="E161" s="40" t="s">
        <v>440</v>
      </c>
    </row>
    <row r="162" spans="1:5" ht="12.75">
      <c r="A162" t="s">
        <v>57</v>
      </c>
      <c r="E162" s="39" t="s">
        <v>444</v>
      </c>
    </row>
    <row r="163" spans="1:16" ht="25.5">
      <c r="A163" t="s">
        <v>49</v>
      </c>
      <c s="34" t="s">
        <v>198</v>
      </c>
      <c s="34" t="s">
        <v>514</v>
      </c>
      <c s="35" t="s">
        <v>51</v>
      </c>
      <c s="6" t="s">
        <v>515</v>
      </c>
      <c s="36" t="s">
        <v>88</v>
      </c>
      <c s="37">
        <v>1</v>
      </c>
      <c s="36">
        <v>0</v>
      </c>
      <c s="36">
        <f>ROUND(G163*H163,6)</f>
      </c>
      <c r="L163" s="38">
        <v>0</v>
      </c>
      <c s="32">
        <f>ROUND(ROUND(L163,2)*ROUND(G163,3),2)</f>
      </c>
      <c s="36" t="s">
        <v>54</v>
      </c>
      <c>
        <f>(M163*21)/100</f>
      </c>
      <c t="s">
        <v>27</v>
      </c>
    </row>
    <row r="164" spans="1:5" ht="12.75">
      <c r="A164" s="35" t="s">
        <v>55</v>
      </c>
      <c r="E164" s="39" t="s">
        <v>51</v>
      </c>
    </row>
    <row r="165" spans="1:5" ht="12.75">
      <c r="A165" s="35" t="s">
        <v>56</v>
      </c>
      <c r="E165" s="40" t="s">
        <v>440</v>
      </c>
    </row>
    <row r="166" spans="1:5" ht="12.75">
      <c r="A166" t="s">
        <v>57</v>
      </c>
      <c r="E166" s="39" t="s">
        <v>444</v>
      </c>
    </row>
    <row r="167" spans="1:16" ht="25.5">
      <c r="A167" t="s">
        <v>49</v>
      </c>
      <c s="34" t="s">
        <v>202</v>
      </c>
      <c s="34" t="s">
        <v>516</v>
      </c>
      <c s="35" t="s">
        <v>51</v>
      </c>
      <c s="6" t="s">
        <v>517</v>
      </c>
      <c s="36" t="s">
        <v>88</v>
      </c>
      <c s="37">
        <v>1</v>
      </c>
      <c s="36">
        <v>0</v>
      </c>
      <c s="36">
        <f>ROUND(G167*H167,6)</f>
      </c>
      <c r="L167" s="38">
        <v>0</v>
      </c>
      <c s="32">
        <f>ROUND(ROUND(L167,2)*ROUND(G167,3),2)</f>
      </c>
      <c s="36" t="s">
        <v>54</v>
      </c>
      <c>
        <f>(M167*21)/100</f>
      </c>
      <c t="s">
        <v>27</v>
      </c>
    </row>
    <row r="168" spans="1:5" ht="12.75">
      <c r="A168" s="35" t="s">
        <v>55</v>
      </c>
      <c r="E168" s="39" t="s">
        <v>51</v>
      </c>
    </row>
    <row r="169" spans="1:5" ht="12.75">
      <c r="A169" s="35" t="s">
        <v>56</v>
      </c>
      <c r="E169" s="40" t="s">
        <v>440</v>
      </c>
    </row>
    <row r="170" spans="1:5" ht="12.75">
      <c r="A170" t="s">
        <v>57</v>
      </c>
      <c r="E170" s="39" t="s">
        <v>444</v>
      </c>
    </row>
    <row r="171" spans="1:16" ht="25.5">
      <c r="A171" t="s">
        <v>49</v>
      </c>
      <c s="34" t="s">
        <v>206</v>
      </c>
      <c s="34" t="s">
        <v>518</v>
      </c>
      <c s="35" t="s">
        <v>51</v>
      </c>
      <c s="6" t="s">
        <v>519</v>
      </c>
      <c s="36" t="s">
        <v>88</v>
      </c>
      <c s="37">
        <v>1</v>
      </c>
      <c s="36">
        <v>0</v>
      </c>
      <c s="36">
        <f>ROUND(G171*H171,6)</f>
      </c>
      <c r="L171" s="38">
        <v>0</v>
      </c>
      <c s="32">
        <f>ROUND(ROUND(L171,2)*ROUND(G171,3),2)</f>
      </c>
      <c s="36" t="s">
        <v>54</v>
      </c>
      <c>
        <f>(M171*21)/100</f>
      </c>
      <c t="s">
        <v>27</v>
      </c>
    </row>
    <row r="172" spans="1:5" ht="12.75">
      <c r="A172" s="35" t="s">
        <v>55</v>
      </c>
      <c r="E172" s="39" t="s">
        <v>51</v>
      </c>
    </row>
    <row r="173" spans="1:5" ht="12.75">
      <c r="A173" s="35" t="s">
        <v>56</v>
      </c>
      <c r="E173" s="40" t="s">
        <v>440</v>
      </c>
    </row>
    <row r="174" spans="1:5" ht="12.75">
      <c r="A174" t="s">
        <v>57</v>
      </c>
      <c r="E174" s="39" t="s">
        <v>444</v>
      </c>
    </row>
    <row r="175" spans="1:16" ht="12.75">
      <c r="A175" t="s">
        <v>49</v>
      </c>
      <c s="34" t="s">
        <v>210</v>
      </c>
      <c s="34" t="s">
        <v>520</v>
      </c>
      <c s="35" t="s">
        <v>51</v>
      </c>
      <c s="6" t="s">
        <v>521</v>
      </c>
      <c s="36" t="s">
        <v>88</v>
      </c>
      <c s="37">
        <v>1</v>
      </c>
      <c s="36">
        <v>0</v>
      </c>
      <c s="36">
        <f>ROUND(G175*H175,6)</f>
      </c>
      <c r="L175" s="38">
        <v>0</v>
      </c>
      <c s="32">
        <f>ROUND(ROUND(L175,2)*ROUND(G175,3),2)</f>
      </c>
      <c s="36" t="s">
        <v>54</v>
      </c>
      <c>
        <f>(M175*21)/100</f>
      </c>
      <c t="s">
        <v>27</v>
      </c>
    </row>
    <row r="176" spans="1:5" ht="12.75">
      <c r="A176" s="35" t="s">
        <v>55</v>
      </c>
      <c r="E176" s="39" t="s">
        <v>51</v>
      </c>
    </row>
    <row r="177" spans="1:5" ht="12.75">
      <c r="A177" s="35" t="s">
        <v>56</v>
      </c>
      <c r="E177" s="40" t="s">
        <v>440</v>
      </c>
    </row>
    <row r="178" spans="1:5" ht="12.75">
      <c r="A178" t="s">
        <v>57</v>
      </c>
      <c r="E178" s="39" t="s">
        <v>444</v>
      </c>
    </row>
    <row r="179" spans="1:16" ht="12.75">
      <c r="A179" t="s">
        <v>49</v>
      </c>
      <c s="34" t="s">
        <v>214</v>
      </c>
      <c s="34" t="s">
        <v>522</v>
      </c>
      <c s="35" t="s">
        <v>51</v>
      </c>
      <c s="6" t="s">
        <v>523</v>
      </c>
      <c s="36" t="s">
        <v>88</v>
      </c>
      <c s="37">
        <v>1</v>
      </c>
      <c s="36">
        <v>0</v>
      </c>
      <c s="36">
        <f>ROUND(G179*H179,6)</f>
      </c>
      <c r="L179" s="38">
        <v>0</v>
      </c>
      <c s="32">
        <f>ROUND(ROUND(L179,2)*ROUND(G179,3),2)</f>
      </c>
      <c s="36" t="s">
        <v>54</v>
      </c>
      <c>
        <f>(M179*21)/100</f>
      </c>
      <c t="s">
        <v>27</v>
      </c>
    </row>
    <row r="180" spans="1:5" ht="12.75">
      <c r="A180" s="35" t="s">
        <v>55</v>
      </c>
      <c r="E180" s="39" t="s">
        <v>51</v>
      </c>
    </row>
    <row r="181" spans="1:5" ht="12.75">
      <c r="A181" s="35" t="s">
        <v>56</v>
      </c>
      <c r="E181" s="40" t="s">
        <v>440</v>
      </c>
    </row>
    <row r="182" spans="1:5" ht="12.75">
      <c r="A182" t="s">
        <v>57</v>
      </c>
      <c r="E182" s="39" t="s">
        <v>444</v>
      </c>
    </row>
    <row r="183" spans="1:16" ht="25.5">
      <c r="A183" t="s">
        <v>49</v>
      </c>
      <c s="34" t="s">
        <v>218</v>
      </c>
      <c s="34" t="s">
        <v>524</v>
      </c>
      <c s="35" t="s">
        <v>51</v>
      </c>
      <c s="6" t="s">
        <v>525</v>
      </c>
      <c s="36" t="s">
        <v>88</v>
      </c>
      <c s="37">
        <v>1</v>
      </c>
      <c s="36">
        <v>0</v>
      </c>
      <c s="36">
        <f>ROUND(G183*H183,6)</f>
      </c>
      <c r="L183" s="38">
        <v>0</v>
      </c>
      <c s="32">
        <f>ROUND(ROUND(L183,2)*ROUND(G183,3),2)</f>
      </c>
      <c s="36" t="s">
        <v>54</v>
      </c>
      <c>
        <f>(M183*21)/100</f>
      </c>
      <c t="s">
        <v>27</v>
      </c>
    </row>
    <row r="184" spans="1:5" ht="12.75">
      <c r="A184" s="35" t="s">
        <v>55</v>
      </c>
      <c r="E184" s="39" t="s">
        <v>51</v>
      </c>
    </row>
    <row r="185" spans="1:5" ht="12.75">
      <c r="A185" s="35" t="s">
        <v>56</v>
      </c>
      <c r="E185" s="40" t="s">
        <v>440</v>
      </c>
    </row>
    <row r="186" spans="1:5" ht="12.75">
      <c r="A186" t="s">
        <v>57</v>
      </c>
      <c r="E186" s="39" t="s">
        <v>444</v>
      </c>
    </row>
    <row r="187" spans="1:16" ht="12.75">
      <c r="A187" t="s">
        <v>49</v>
      </c>
      <c s="34" t="s">
        <v>222</v>
      </c>
      <c s="34" t="s">
        <v>526</v>
      </c>
      <c s="35" t="s">
        <v>51</v>
      </c>
      <c s="6" t="s">
        <v>527</v>
      </c>
      <c s="36" t="s">
        <v>88</v>
      </c>
      <c s="37">
        <v>1</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440</v>
      </c>
    </row>
    <row r="190" spans="1:5" ht="12.75">
      <c r="A190" t="s">
        <v>57</v>
      </c>
      <c r="E190" s="39" t="s">
        <v>444</v>
      </c>
    </row>
    <row r="191" spans="1:16" ht="25.5">
      <c r="A191" t="s">
        <v>49</v>
      </c>
      <c s="34" t="s">
        <v>226</v>
      </c>
      <c s="34" t="s">
        <v>528</v>
      </c>
      <c s="35" t="s">
        <v>51</v>
      </c>
      <c s="6" t="s">
        <v>529</v>
      </c>
      <c s="36" t="s">
        <v>88</v>
      </c>
      <c s="37">
        <v>1</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440</v>
      </c>
    </row>
    <row r="194" spans="1:5" ht="12.75">
      <c r="A194" t="s">
        <v>57</v>
      </c>
      <c r="E194" s="39" t="s">
        <v>444</v>
      </c>
    </row>
    <row r="195" spans="1:16" ht="12.75">
      <c r="A195" t="s">
        <v>49</v>
      </c>
      <c s="34" t="s">
        <v>230</v>
      </c>
      <c s="34" t="s">
        <v>530</v>
      </c>
      <c s="35" t="s">
        <v>51</v>
      </c>
      <c s="6" t="s">
        <v>531</v>
      </c>
      <c s="36" t="s">
        <v>88</v>
      </c>
      <c s="37">
        <v>1</v>
      </c>
      <c s="36">
        <v>0</v>
      </c>
      <c s="36">
        <f>ROUND(G195*H195,6)</f>
      </c>
      <c r="L195" s="38">
        <v>0</v>
      </c>
      <c s="32">
        <f>ROUND(ROUND(L195,2)*ROUND(G195,3),2)</f>
      </c>
      <c s="36" t="s">
        <v>439</v>
      </c>
      <c>
        <f>(M195*21)/100</f>
      </c>
      <c t="s">
        <v>27</v>
      </c>
    </row>
    <row r="196" spans="1:5" ht="12.75">
      <c r="A196" s="35" t="s">
        <v>55</v>
      </c>
      <c r="E196" s="39" t="s">
        <v>51</v>
      </c>
    </row>
    <row r="197" spans="1:5" ht="12.75">
      <c r="A197" s="35" t="s">
        <v>56</v>
      </c>
      <c r="E197" s="40" t="s">
        <v>440</v>
      </c>
    </row>
    <row r="198" spans="1:5" ht="12.75">
      <c r="A198" t="s">
        <v>57</v>
      </c>
      <c r="E198" s="39" t="s">
        <v>532</v>
      </c>
    </row>
    <row r="199" spans="1:16" ht="12.75">
      <c r="A199" t="s">
        <v>49</v>
      </c>
      <c s="34" t="s">
        <v>234</v>
      </c>
      <c s="34" t="s">
        <v>533</v>
      </c>
      <c s="35" t="s">
        <v>51</v>
      </c>
      <c s="6" t="s">
        <v>534</v>
      </c>
      <c s="36" t="s">
        <v>88</v>
      </c>
      <c s="37">
        <v>2</v>
      </c>
      <c s="36">
        <v>0</v>
      </c>
      <c s="36">
        <f>ROUND(G199*H199,6)</f>
      </c>
      <c r="L199" s="38">
        <v>0</v>
      </c>
      <c s="32">
        <f>ROUND(ROUND(L199,2)*ROUND(G199,3),2)</f>
      </c>
      <c s="36" t="s">
        <v>54</v>
      </c>
      <c>
        <f>(M199*21)/100</f>
      </c>
      <c t="s">
        <v>27</v>
      </c>
    </row>
    <row r="200" spans="1:5" ht="12.75">
      <c r="A200" s="35" t="s">
        <v>55</v>
      </c>
      <c r="E200" s="39" t="s">
        <v>51</v>
      </c>
    </row>
    <row r="201" spans="1:5" ht="12.75">
      <c r="A201" s="35" t="s">
        <v>56</v>
      </c>
      <c r="E201" s="40" t="s">
        <v>535</v>
      </c>
    </row>
    <row r="202" spans="1:5" ht="12.75">
      <c r="A202" t="s">
        <v>57</v>
      </c>
      <c r="E202" s="39" t="s">
        <v>401</v>
      </c>
    </row>
    <row r="203" spans="1:13" ht="12.75">
      <c r="A203" t="s">
        <v>46</v>
      </c>
      <c r="C203" s="31" t="s">
        <v>26</v>
      </c>
      <c r="E203" s="33" t="s">
        <v>536</v>
      </c>
      <c r="J203" s="32">
        <f>0</f>
      </c>
      <c s="32">
        <f>0</f>
      </c>
      <c s="32">
        <f>0+L204+L208+L212+L216+L220+L224+L228+L232+L236+L240+L244</f>
      </c>
      <c s="32">
        <f>0+M204+M208+M212+M216+M220+M224+M228+M232+M236+M240+M244</f>
      </c>
    </row>
    <row r="204" spans="1:16" ht="12.75">
      <c r="A204" t="s">
        <v>49</v>
      </c>
      <c s="34" t="s">
        <v>238</v>
      </c>
      <c s="34" t="s">
        <v>537</v>
      </c>
      <c s="35" t="s">
        <v>51</v>
      </c>
      <c s="6" t="s">
        <v>538</v>
      </c>
      <c s="36" t="s">
        <v>421</v>
      </c>
      <c s="37">
        <v>0.03</v>
      </c>
      <c s="36">
        <v>0</v>
      </c>
      <c s="36">
        <f>ROUND(G204*H204,6)</f>
      </c>
      <c r="L204" s="38">
        <v>0</v>
      </c>
      <c s="32">
        <f>ROUND(ROUND(L204,2)*ROUND(G204,3),2)</f>
      </c>
      <c s="36" t="s">
        <v>54</v>
      </c>
      <c>
        <f>(M204*21)/100</f>
      </c>
      <c t="s">
        <v>27</v>
      </c>
    </row>
    <row r="205" spans="1:5" ht="12.75">
      <c r="A205" s="35" t="s">
        <v>55</v>
      </c>
      <c r="E205" s="39" t="s">
        <v>51</v>
      </c>
    </row>
    <row r="206" spans="1:5" ht="12.75">
      <c r="A206" s="35" t="s">
        <v>56</v>
      </c>
      <c r="E206" s="40" t="s">
        <v>440</v>
      </c>
    </row>
    <row r="207" spans="1:5" ht="12.75">
      <c r="A207" t="s">
        <v>57</v>
      </c>
      <c r="E207" s="39" t="s">
        <v>444</v>
      </c>
    </row>
    <row r="208" spans="1:16" ht="12.75">
      <c r="A208" t="s">
        <v>49</v>
      </c>
      <c s="34" t="s">
        <v>242</v>
      </c>
      <c s="34" t="s">
        <v>539</v>
      </c>
      <c s="35" t="s">
        <v>51</v>
      </c>
      <c s="6" t="s">
        <v>540</v>
      </c>
      <c s="36" t="s">
        <v>128</v>
      </c>
      <c s="37">
        <v>20</v>
      </c>
      <c s="36">
        <v>0</v>
      </c>
      <c s="36">
        <f>ROUND(G208*H208,6)</f>
      </c>
      <c r="L208" s="38">
        <v>0</v>
      </c>
      <c s="32">
        <f>ROUND(ROUND(L208,2)*ROUND(G208,3),2)</f>
      </c>
      <c s="36" t="s">
        <v>54</v>
      </c>
      <c>
        <f>(M208*21)/100</f>
      </c>
      <c t="s">
        <v>27</v>
      </c>
    </row>
    <row r="209" spans="1:5" ht="12.75">
      <c r="A209" s="35" t="s">
        <v>55</v>
      </c>
      <c r="E209" s="39" t="s">
        <v>51</v>
      </c>
    </row>
    <row r="210" spans="1:5" ht="12.75">
      <c r="A210" s="35" t="s">
        <v>56</v>
      </c>
      <c r="E210" s="40" t="s">
        <v>440</v>
      </c>
    </row>
    <row r="211" spans="1:5" ht="12.75">
      <c r="A211" t="s">
        <v>57</v>
      </c>
      <c r="E211" s="39" t="s">
        <v>444</v>
      </c>
    </row>
    <row r="212" spans="1:16" ht="12.75">
      <c r="A212" t="s">
        <v>49</v>
      </c>
      <c s="34" t="s">
        <v>246</v>
      </c>
      <c s="34" t="s">
        <v>541</v>
      </c>
      <c s="35" t="s">
        <v>51</v>
      </c>
      <c s="6" t="s">
        <v>542</v>
      </c>
      <c s="36" t="s">
        <v>543</v>
      </c>
      <c s="37">
        <v>0.33</v>
      </c>
      <c s="36">
        <v>0</v>
      </c>
      <c s="36">
        <f>ROUND(G212*H212,6)</f>
      </c>
      <c r="L212" s="38">
        <v>0</v>
      </c>
      <c s="32">
        <f>ROUND(ROUND(L212,2)*ROUND(G212,3),2)</f>
      </c>
      <c s="36" t="s">
        <v>54</v>
      </c>
      <c>
        <f>(M212*21)/100</f>
      </c>
      <c t="s">
        <v>27</v>
      </c>
    </row>
    <row r="213" spans="1:5" ht="12.75">
      <c r="A213" s="35" t="s">
        <v>55</v>
      </c>
      <c r="E213" s="39" t="s">
        <v>51</v>
      </c>
    </row>
    <row r="214" spans="1:5" ht="12.75">
      <c r="A214" s="35" t="s">
        <v>56</v>
      </c>
      <c r="E214" s="40" t="s">
        <v>440</v>
      </c>
    </row>
    <row r="215" spans="1:5" ht="12.75">
      <c r="A215" t="s">
        <v>57</v>
      </c>
      <c r="E215" s="39" t="s">
        <v>444</v>
      </c>
    </row>
    <row r="216" spans="1:16" ht="25.5">
      <c r="A216" t="s">
        <v>49</v>
      </c>
      <c s="34" t="s">
        <v>251</v>
      </c>
      <c s="34" t="s">
        <v>544</v>
      </c>
      <c s="35" t="s">
        <v>51</v>
      </c>
      <c s="6" t="s">
        <v>545</v>
      </c>
      <c s="36" t="s">
        <v>128</v>
      </c>
      <c s="37">
        <v>110</v>
      </c>
      <c s="36">
        <v>0</v>
      </c>
      <c s="36">
        <f>ROUND(G216*H216,6)</f>
      </c>
      <c r="L216" s="38">
        <v>0</v>
      </c>
      <c s="32">
        <f>ROUND(ROUND(L216,2)*ROUND(G216,3),2)</f>
      </c>
      <c s="36" t="s">
        <v>54</v>
      </c>
      <c>
        <f>(M216*21)/100</f>
      </c>
      <c t="s">
        <v>27</v>
      </c>
    </row>
    <row r="217" spans="1:5" ht="12.75">
      <c r="A217" s="35" t="s">
        <v>55</v>
      </c>
      <c r="E217" s="39" t="s">
        <v>51</v>
      </c>
    </row>
    <row r="218" spans="1:5" ht="12.75">
      <c r="A218" s="35" t="s">
        <v>56</v>
      </c>
      <c r="E218" s="40" t="s">
        <v>440</v>
      </c>
    </row>
    <row r="219" spans="1:5" ht="12.75">
      <c r="A219" t="s">
        <v>57</v>
      </c>
      <c r="E219" s="39" t="s">
        <v>444</v>
      </c>
    </row>
    <row r="220" spans="1:16" ht="12.75">
      <c r="A220" t="s">
        <v>49</v>
      </c>
      <c s="34" t="s">
        <v>255</v>
      </c>
      <c s="34" t="s">
        <v>546</v>
      </c>
      <c s="35" t="s">
        <v>51</v>
      </c>
      <c s="6" t="s">
        <v>547</v>
      </c>
      <c s="36" t="s">
        <v>88</v>
      </c>
      <c s="37">
        <v>2</v>
      </c>
      <c s="36">
        <v>0</v>
      </c>
      <c s="36">
        <f>ROUND(G220*H220,6)</f>
      </c>
      <c r="L220" s="38">
        <v>0</v>
      </c>
      <c s="32">
        <f>ROUND(ROUND(L220,2)*ROUND(G220,3),2)</f>
      </c>
      <c s="36" t="s">
        <v>439</v>
      </c>
      <c>
        <f>(M220*21)/100</f>
      </c>
      <c t="s">
        <v>27</v>
      </c>
    </row>
    <row r="221" spans="1:5" ht="12.75">
      <c r="A221" s="35" t="s">
        <v>55</v>
      </c>
      <c r="E221" s="39" t="s">
        <v>51</v>
      </c>
    </row>
    <row r="222" spans="1:5" ht="12.75">
      <c r="A222" s="35" t="s">
        <v>56</v>
      </c>
      <c r="E222" s="40" t="s">
        <v>440</v>
      </c>
    </row>
    <row r="223" spans="1:5" ht="102">
      <c r="A223" t="s">
        <v>57</v>
      </c>
      <c r="E223" s="39" t="s">
        <v>548</v>
      </c>
    </row>
    <row r="224" spans="1:16" ht="12.75">
      <c r="A224" t="s">
        <v>49</v>
      </c>
      <c s="34" t="s">
        <v>259</v>
      </c>
      <c s="34" t="s">
        <v>549</v>
      </c>
      <c s="35" t="s">
        <v>51</v>
      </c>
      <c s="6" t="s">
        <v>550</v>
      </c>
      <c s="36" t="s">
        <v>88</v>
      </c>
      <c s="37">
        <v>2</v>
      </c>
      <c s="36">
        <v>0</v>
      </c>
      <c s="36">
        <f>ROUND(G224*H224,6)</f>
      </c>
      <c r="L224" s="38">
        <v>0</v>
      </c>
      <c s="32">
        <f>ROUND(ROUND(L224,2)*ROUND(G224,3),2)</f>
      </c>
      <c s="36" t="s">
        <v>439</v>
      </c>
      <c>
        <f>(M224*21)/100</f>
      </c>
      <c t="s">
        <v>27</v>
      </c>
    </row>
    <row r="225" spans="1:5" ht="12.75">
      <c r="A225" s="35" t="s">
        <v>55</v>
      </c>
      <c r="E225" s="39" t="s">
        <v>51</v>
      </c>
    </row>
    <row r="226" spans="1:5" ht="12.75">
      <c r="A226" s="35" t="s">
        <v>56</v>
      </c>
      <c r="E226" s="40" t="s">
        <v>440</v>
      </c>
    </row>
    <row r="227" spans="1:5" ht="102">
      <c r="A227" t="s">
        <v>57</v>
      </c>
      <c r="E227" s="39" t="s">
        <v>551</v>
      </c>
    </row>
    <row r="228" spans="1:16" ht="12.75">
      <c r="A228" t="s">
        <v>49</v>
      </c>
      <c s="34" t="s">
        <v>263</v>
      </c>
      <c s="34" t="s">
        <v>552</v>
      </c>
      <c s="35" t="s">
        <v>51</v>
      </c>
      <c s="6" t="s">
        <v>553</v>
      </c>
      <c s="36" t="s">
        <v>149</v>
      </c>
      <c s="37">
        <v>0.1</v>
      </c>
      <c s="36">
        <v>0</v>
      </c>
      <c s="36">
        <f>ROUND(G228*H228,6)</f>
      </c>
      <c r="L228" s="38">
        <v>0</v>
      </c>
      <c s="32">
        <f>ROUND(ROUND(L228,2)*ROUND(G228,3),2)</f>
      </c>
      <c s="36" t="s">
        <v>54</v>
      </c>
      <c>
        <f>(M228*21)/100</f>
      </c>
      <c t="s">
        <v>27</v>
      </c>
    </row>
    <row r="229" spans="1:5" ht="12.75">
      <c r="A229" s="35" t="s">
        <v>55</v>
      </c>
      <c r="E229" s="39" t="s">
        <v>51</v>
      </c>
    </row>
    <row r="230" spans="1:5" ht="12.75">
      <c r="A230" s="35" t="s">
        <v>56</v>
      </c>
      <c r="E230" s="40" t="s">
        <v>440</v>
      </c>
    </row>
    <row r="231" spans="1:5" ht="12.75">
      <c r="A231" t="s">
        <v>57</v>
      </c>
      <c r="E231" s="39" t="s">
        <v>444</v>
      </c>
    </row>
    <row r="232" spans="1:16" ht="12.75">
      <c r="A232" t="s">
        <v>49</v>
      </c>
      <c s="34" t="s">
        <v>267</v>
      </c>
      <c s="34" t="s">
        <v>554</v>
      </c>
      <c s="35" t="s">
        <v>51</v>
      </c>
      <c s="6" t="s">
        <v>555</v>
      </c>
      <c s="36" t="s">
        <v>149</v>
      </c>
      <c s="37">
        <v>0.1</v>
      </c>
      <c s="36">
        <v>0</v>
      </c>
      <c s="36">
        <f>ROUND(G232*H232,6)</f>
      </c>
      <c r="L232" s="38">
        <v>0</v>
      </c>
      <c s="32">
        <f>ROUND(ROUND(L232,2)*ROUND(G232,3),2)</f>
      </c>
      <c s="36" t="s">
        <v>54</v>
      </c>
      <c>
        <f>(M232*21)/100</f>
      </c>
      <c t="s">
        <v>27</v>
      </c>
    </row>
    <row r="233" spans="1:5" ht="12.75">
      <c r="A233" s="35" t="s">
        <v>55</v>
      </c>
      <c r="E233" s="39" t="s">
        <v>51</v>
      </c>
    </row>
    <row r="234" spans="1:5" ht="12.75">
      <c r="A234" s="35" t="s">
        <v>56</v>
      </c>
      <c r="E234" s="40" t="s">
        <v>440</v>
      </c>
    </row>
    <row r="235" spans="1:5" ht="12.75">
      <c r="A235" t="s">
        <v>57</v>
      </c>
      <c r="E235" s="39" t="s">
        <v>444</v>
      </c>
    </row>
    <row r="236" spans="1:16" ht="12.75">
      <c r="A236" t="s">
        <v>49</v>
      </c>
      <c s="34" t="s">
        <v>271</v>
      </c>
      <c s="34" t="s">
        <v>556</v>
      </c>
      <c s="35" t="s">
        <v>51</v>
      </c>
      <c s="6" t="s">
        <v>557</v>
      </c>
      <c s="36" t="s">
        <v>149</v>
      </c>
      <c s="37">
        <v>0.075</v>
      </c>
      <c s="36">
        <v>0</v>
      </c>
      <c s="36">
        <f>ROUND(G236*H236,6)</f>
      </c>
      <c r="L236" s="38">
        <v>0</v>
      </c>
      <c s="32">
        <f>ROUND(ROUND(L236,2)*ROUND(G236,3),2)</f>
      </c>
      <c s="36" t="s">
        <v>54</v>
      </c>
      <c>
        <f>(M236*21)/100</f>
      </c>
      <c t="s">
        <v>27</v>
      </c>
    </row>
    <row r="237" spans="1:5" ht="12.75">
      <c r="A237" s="35" t="s">
        <v>55</v>
      </c>
      <c r="E237" s="39" t="s">
        <v>51</v>
      </c>
    </row>
    <row r="238" spans="1:5" ht="12.75">
      <c r="A238" s="35" t="s">
        <v>56</v>
      </c>
      <c r="E238" s="40" t="s">
        <v>440</v>
      </c>
    </row>
    <row r="239" spans="1:5" ht="12.75">
      <c r="A239" t="s">
        <v>57</v>
      </c>
      <c r="E239" s="39" t="s">
        <v>444</v>
      </c>
    </row>
    <row r="240" spans="1:16" ht="12.75">
      <c r="A240" t="s">
        <v>49</v>
      </c>
      <c s="34" t="s">
        <v>275</v>
      </c>
      <c s="34" t="s">
        <v>558</v>
      </c>
      <c s="35" t="s">
        <v>51</v>
      </c>
      <c s="6" t="s">
        <v>559</v>
      </c>
      <c s="36" t="s">
        <v>128</v>
      </c>
      <c s="37">
        <v>15</v>
      </c>
      <c s="36">
        <v>0</v>
      </c>
      <c s="36">
        <f>ROUND(G240*H240,6)</f>
      </c>
      <c r="L240" s="38">
        <v>0</v>
      </c>
      <c s="32">
        <f>ROUND(ROUND(L240,2)*ROUND(G240,3),2)</f>
      </c>
      <c s="36" t="s">
        <v>54</v>
      </c>
      <c>
        <f>(M240*21)/100</f>
      </c>
      <c t="s">
        <v>27</v>
      </c>
    </row>
    <row r="241" spans="1:5" ht="12.75">
      <c r="A241" s="35" t="s">
        <v>55</v>
      </c>
      <c r="E241" s="39" t="s">
        <v>51</v>
      </c>
    </row>
    <row r="242" spans="1:5" ht="12.75">
      <c r="A242" s="35" t="s">
        <v>56</v>
      </c>
      <c r="E242" s="40" t="s">
        <v>440</v>
      </c>
    </row>
    <row r="243" spans="1:5" ht="12.75">
      <c r="A243" t="s">
        <v>57</v>
      </c>
      <c r="E243" s="39" t="s">
        <v>444</v>
      </c>
    </row>
    <row r="244" spans="1:16" ht="25.5">
      <c r="A244" t="s">
        <v>49</v>
      </c>
      <c s="34" t="s">
        <v>279</v>
      </c>
      <c s="34" t="s">
        <v>560</v>
      </c>
      <c s="35" t="s">
        <v>51</v>
      </c>
      <c s="6" t="s">
        <v>561</v>
      </c>
      <c s="36" t="s">
        <v>128</v>
      </c>
      <c s="37">
        <v>20</v>
      </c>
      <c s="36">
        <v>0</v>
      </c>
      <c s="36">
        <f>ROUND(G244*H244,6)</f>
      </c>
      <c r="L244" s="38">
        <v>0</v>
      </c>
      <c s="32">
        <f>ROUND(ROUND(L244,2)*ROUND(G244,3),2)</f>
      </c>
      <c s="36" t="s">
        <v>54</v>
      </c>
      <c>
        <f>(M244*21)/100</f>
      </c>
      <c t="s">
        <v>27</v>
      </c>
    </row>
    <row r="245" spans="1:5" ht="12.75">
      <c r="A245" s="35" t="s">
        <v>55</v>
      </c>
      <c r="E245" s="39" t="s">
        <v>51</v>
      </c>
    </row>
    <row r="246" spans="1:5" ht="12.75">
      <c r="A246" s="35" t="s">
        <v>56</v>
      </c>
      <c r="E246" s="40" t="s">
        <v>440</v>
      </c>
    </row>
    <row r="247" spans="1:5" ht="12.75">
      <c r="A247" t="s">
        <v>57</v>
      </c>
      <c r="E247" s="39" t="s">
        <v>444</v>
      </c>
    </row>
    <row r="248" spans="1:13" ht="12.75">
      <c r="A248" t="s">
        <v>46</v>
      </c>
      <c r="C248" s="31" t="s">
        <v>63</v>
      </c>
      <c r="E248" s="33" t="s">
        <v>562</v>
      </c>
      <c r="J248" s="32">
        <f>0</f>
      </c>
      <c s="32">
        <f>0</f>
      </c>
      <c s="32">
        <f>0+L249+L253+L257+L261+L265+L269+L273+L277+L281+L285+L289+L293+L297</f>
      </c>
      <c s="32">
        <f>0+M249+M253+M257+M261+M265+M269+M273+M277+M281+M285+M289+M293+M297</f>
      </c>
    </row>
    <row r="249" spans="1:16" ht="12.75">
      <c r="A249" t="s">
        <v>49</v>
      </c>
      <c s="34" t="s">
        <v>563</v>
      </c>
      <c s="34" t="s">
        <v>564</v>
      </c>
      <c s="35" t="s">
        <v>51</v>
      </c>
      <c s="6" t="s">
        <v>565</v>
      </c>
      <c s="36" t="s">
        <v>88</v>
      </c>
      <c s="37">
        <v>1</v>
      </c>
      <c s="36">
        <v>0</v>
      </c>
      <c s="36">
        <f>ROUND(G249*H249,6)</f>
      </c>
      <c r="L249" s="38">
        <v>0</v>
      </c>
      <c s="32">
        <f>ROUND(ROUND(L249,2)*ROUND(G249,3),2)</f>
      </c>
      <c s="36" t="s">
        <v>54</v>
      </c>
      <c>
        <f>(M249*21)/100</f>
      </c>
      <c t="s">
        <v>27</v>
      </c>
    </row>
    <row r="250" spans="1:5" ht="12.75">
      <c r="A250" s="35" t="s">
        <v>55</v>
      </c>
      <c r="E250" s="39" t="s">
        <v>51</v>
      </c>
    </row>
    <row r="251" spans="1:5" ht="12.75">
      <c r="A251" s="35" t="s">
        <v>56</v>
      </c>
      <c r="E251" s="40" t="s">
        <v>440</v>
      </c>
    </row>
    <row r="252" spans="1:5" ht="12.75">
      <c r="A252" t="s">
        <v>57</v>
      </c>
      <c r="E252" s="39" t="s">
        <v>444</v>
      </c>
    </row>
    <row r="253" spans="1:16" ht="12.75">
      <c r="A253" t="s">
        <v>49</v>
      </c>
      <c s="34" t="s">
        <v>283</v>
      </c>
      <c s="34" t="s">
        <v>566</v>
      </c>
      <c s="35" t="s">
        <v>51</v>
      </c>
      <c s="6" t="s">
        <v>567</v>
      </c>
      <c s="36" t="s">
        <v>568</v>
      </c>
      <c s="37">
        <v>1</v>
      </c>
      <c s="36">
        <v>0</v>
      </c>
      <c s="36">
        <f>ROUND(G253*H253,6)</f>
      </c>
      <c r="L253" s="38">
        <v>0</v>
      </c>
      <c s="32">
        <f>ROUND(ROUND(L253,2)*ROUND(G253,3),2)</f>
      </c>
      <c s="36" t="s">
        <v>54</v>
      </c>
      <c>
        <f>(M253*21)/100</f>
      </c>
      <c t="s">
        <v>27</v>
      </c>
    </row>
    <row r="254" spans="1:5" ht="12.75">
      <c r="A254" s="35" t="s">
        <v>55</v>
      </c>
      <c r="E254" s="39" t="s">
        <v>51</v>
      </c>
    </row>
    <row r="255" spans="1:5" ht="12.75">
      <c r="A255" s="35" t="s">
        <v>56</v>
      </c>
      <c r="E255" s="40" t="s">
        <v>440</v>
      </c>
    </row>
    <row r="256" spans="1:5" ht="12.75">
      <c r="A256" t="s">
        <v>57</v>
      </c>
      <c r="E256" s="39" t="s">
        <v>444</v>
      </c>
    </row>
    <row r="257" spans="1:16" ht="12.75">
      <c r="A257" t="s">
        <v>49</v>
      </c>
      <c s="34" t="s">
        <v>287</v>
      </c>
      <c s="34" t="s">
        <v>569</v>
      </c>
      <c s="35" t="s">
        <v>51</v>
      </c>
      <c s="6" t="s">
        <v>570</v>
      </c>
      <c s="36" t="s">
        <v>568</v>
      </c>
      <c s="37">
        <v>1</v>
      </c>
      <c s="36">
        <v>0</v>
      </c>
      <c s="36">
        <f>ROUND(G257*H257,6)</f>
      </c>
      <c r="L257" s="38">
        <v>0</v>
      </c>
      <c s="32">
        <f>ROUND(ROUND(L257,2)*ROUND(G257,3),2)</f>
      </c>
      <c s="36" t="s">
        <v>54</v>
      </c>
      <c>
        <f>(M257*21)/100</f>
      </c>
      <c t="s">
        <v>27</v>
      </c>
    </row>
    <row r="258" spans="1:5" ht="12.75">
      <c r="A258" s="35" t="s">
        <v>55</v>
      </c>
      <c r="E258" s="39" t="s">
        <v>51</v>
      </c>
    </row>
    <row r="259" spans="1:5" ht="12.75">
      <c r="A259" s="35" t="s">
        <v>56</v>
      </c>
      <c r="E259" s="40" t="s">
        <v>440</v>
      </c>
    </row>
    <row r="260" spans="1:5" ht="12.75">
      <c r="A260" t="s">
        <v>57</v>
      </c>
      <c r="E260" s="39" t="s">
        <v>444</v>
      </c>
    </row>
    <row r="261" spans="1:16" ht="12.75">
      <c r="A261" t="s">
        <v>49</v>
      </c>
      <c s="34" t="s">
        <v>291</v>
      </c>
      <c s="34" t="s">
        <v>571</v>
      </c>
      <c s="35" t="s">
        <v>51</v>
      </c>
      <c s="6" t="s">
        <v>572</v>
      </c>
      <c s="36" t="s">
        <v>568</v>
      </c>
      <c s="37">
        <v>1</v>
      </c>
      <c s="36">
        <v>0</v>
      </c>
      <c s="36">
        <f>ROUND(G261*H261,6)</f>
      </c>
      <c r="L261" s="38">
        <v>0</v>
      </c>
      <c s="32">
        <f>ROUND(ROUND(L261,2)*ROUND(G261,3),2)</f>
      </c>
      <c s="36" t="s">
        <v>54</v>
      </c>
      <c>
        <f>(M261*21)/100</f>
      </c>
      <c t="s">
        <v>27</v>
      </c>
    </row>
    <row r="262" spans="1:5" ht="12.75">
      <c r="A262" s="35" t="s">
        <v>55</v>
      </c>
      <c r="E262" s="39" t="s">
        <v>51</v>
      </c>
    </row>
    <row r="263" spans="1:5" ht="12.75">
      <c r="A263" s="35" t="s">
        <v>56</v>
      </c>
      <c r="E263" s="40" t="s">
        <v>440</v>
      </c>
    </row>
    <row r="264" spans="1:5" ht="12.75">
      <c r="A264" t="s">
        <v>57</v>
      </c>
      <c r="E264" s="39" t="s">
        <v>444</v>
      </c>
    </row>
    <row r="265" spans="1:16" ht="25.5">
      <c r="A265" t="s">
        <v>49</v>
      </c>
      <c s="34" t="s">
        <v>295</v>
      </c>
      <c s="34" t="s">
        <v>528</v>
      </c>
      <c s="35" t="s">
        <v>51</v>
      </c>
      <c s="6" t="s">
        <v>529</v>
      </c>
      <c s="36" t="s">
        <v>88</v>
      </c>
      <c s="37">
        <v>1</v>
      </c>
      <c s="36">
        <v>0</v>
      </c>
      <c s="36">
        <f>ROUND(G265*H265,6)</f>
      </c>
      <c r="L265" s="38">
        <v>0</v>
      </c>
      <c s="32">
        <f>ROUND(ROUND(L265,2)*ROUND(G265,3),2)</f>
      </c>
      <c s="36" t="s">
        <v>54</v>
      </c>
      <c>
        <f>(M265*21)/100</f>
      </c>
      <c t="s">
        <v>27</v>
      </c>
    </row>
    <row r="266" spans="1:5" ht="12.75">
      <c r="A266" s="35" t="s">
        <v>55</v>
      </c>
      <c r="E266" s="39" t="s">
        <v>51</v>
      </c>
    </row>
    <row r="267" spans="1:5" ht="12.75">
      <c r="A267" s="35" t="s">
        <v>56</v>
      </c>
      <c r="E267" s="40" t="s">
        <v>440</v>
      </c>
    </row>
    <row r="268" spans="1:5" ht="12.75">
      <c r="A268" t="s">
        <v>57</v>
      </c>
      <c r="E268" s="39" t="s">
        <v>444</v>
      </c>
    </row>
    <row r="269" spans="1:16" ht="12.75">
      <c r="A269" t="s">
        <v>49</v>
      </c>
      <c s="34" t="s">
        <v>299</v>
      </c>
      <c s="34" t="s">
        <v>573</v>
      </c>
      <c s="35" t="s">
        <v>51</v>
      </c>
      <c s="6" t="s">
        <v>574</v>
      </c>
      <c s="36" t="s">
        <v>88</v>
      </c>
      <c s="37">
        <v>1</v>
      </c>
      <c s="36">
        <v>0</v>
      </c>
      <c s="36">
        <f>ROUND(G269*H269,6)</f>
      </c>
      <c r="L269" s="38">
        <v>0</v>
      </c>
      <c s="32">
        <f>ROUND(ROUND(L269,2)*ROUND(G269,3),2)</f>
      </c>
      <c s="36" t="s">
        <v>54</v>
      </c>
      <c>
        <f>(M269*21)/100</f>
      </c>
      <c t="s">
        <v>27</v>
      </c>
    </row>
    <row r="270" spans="1:5" ht="12.75">
      <c r="A270" s="35" t="s">
        <v>55</v>
      </c>
      <c r="E270" s="39" t="s">
        <v>51</v>
      </c>
    </row>
    <row r="271" spans="1:5" ht="12.75">
      <c r="A271" s="35" t="s">
        <v>56</v>
      </c>
      <c r="E271" s="40" t="s">
        <v>440</v>
      </c>
    </row>
    <row r="272" spans="1:5" ht="12.75">
      <c r="A272" t="s">
        <v>57</v>
      </c>
      <c r="E272" s="39" t="s">
        <v>444</v>
      </c>
    </row>
    <row r="273" spans="1:16" ht="12.75">
      <c r="A273" t="s">
        <v>49</v>
      </c>
      <c s="34" t="s">
        <v>303</v>
      </c>
      <c s="34" t="s">
        <v>575</v>
      </c>
      <c s="35" t="s">
        <v>51</v>
      </c>
      <c s="6" t="s">
        <v>576</v>
      </c>
      <c s="36" t="s">
        <v>88</v>
      </c>
      <c s="37">
        <v>1</v>
      </c>
      <c s="36">
        <v>0</v>
      </c>
      <c s="36">
        <f>ROUND(G273*H273,6)</f>
      </c>
      <c r="L273" s="38">
        <v>0</v>
      </c>
      <c s="32">
        <f>ROUND(ROUND(L273,2)*ROUND(G273,3),2)</f>
      </c>
      <c s="36" t="s">
        <v>54</v>
      </c>
      <c>
        <f>(M273*21)/100</f>
      </c>
      <c t="s">
        <v>27</v>
      </c>
    </row>
    <row r="274" spans="1:5" ht="12.75">
      <c r="A274" s="35" t="s">
        <v>55</v>
      </c>
      <c r="E274" s="39" t="s">
        <v>51</v>
      </c>
    </row>
    <row r="275" spans="1:5" ht="12.75">
      <c r="A275" s="35" t="s">
        <v>56</v>
      </c>
      <c r="E275" s="40" t="s">
        <v>440</v>
      </c>
    </row>
    <row r="276" spans="1:5" ht="12.75">
      <c r="A276" t="s">
        <v>57</v>
      </c>
      <c r="E276" s="39" t="s">
        <v>444</v>
      </c>
    </row>
    <row r="277" spans="1:16" ht="12.75">
      <c r="A277" t="s">
        <v>49</v>
      </c>
      <c s="34" t="s">
        <v>307</v>
      </c>
      <c s="34" t="s">
        <v>344</v>
      </c>
      <c s="35" t="s">
        <v>51</v>
      </c>
      <c s="6" t="s">
        <v>345</v>
      </c>
      <c s="36" t="s">
        <v>346</v>
      </c>
      <c s="37">
        <v>120</v>
      </c>
      <c s="36">
        <v>0</v>
      </c>
      <c s="36">
        <f>ROUND(G277*H277,6)</f>
      </c>
      <c r="L277" s="38">
        <v>0</v>
      </c>
      <c s="32">
        <f>ROUND(ROUND(L277,2)*ROUND(G277,3),2)</f>
      </c>
      <c s="36" t="s">
        <v>54</v>
      </c>
      <c>
        <f>(M277*21)/100</f>
      </c>
      <c t="s">
        <v>27</v>
      </c>
    </row>
    <row r="278" spans="1:5" ht="12.75">
      <c r="A278" s="35" t="s">
        <v>55</v>
      </c>
      <c r="E278" s="39" t="s">
        <v>51</v>
      </c>
    </row>
    <row r="279" spans="1:5" ht="12.75">
      <c r="A279" s="35" t="s">
        <v>56</v>
      </c>
      <c r="E279" s="40" t="s">
        <v>440</v>
      </c>
    </row>
    <row r="280" spans="1:5" ht="12.75">
      <c r="A280" t="s">
        <v>57</v>
      </c>
      <c r="E280" s="39" t="s">
        <v>444</v>
      </c>
    </row>
    <row r="281" spans="1:16" ht="25.5">
      <c r="A281" t="s">
        <v>49</v>
      </c>
      <c s="34" t="s">
        <v>311</v>
      </c>
      <c s="34" t="s">
        <v>577</v>
      </c>
      <c s="35" t="s">
        <v>51</v>
      </c>
      <c s="6" t="s">
        <v>578</v>
      </c>
      <c s="36" t="s">
        <v>88</v>
      </c>
      <c s="37">
        <v>1</v>
      </c>
      <c s="36">
        <v>0</v>
      </c>
      <c s="36">
        <f>ROUND(G281*H281,6)</f>
      </c>
      <c r="L281" s="38">
        <v>0</v>
      </c>
      <c s="32">
        <f>ROUND(ROUND(L281,2)*ROUND(G281,3),2)</f>
      </c>
      <c s="36" t="s">
        <v>54</v>
      </c>
      <c>
        <f>(M281*21)/100</f>
      </c>
      <c t="s">
        <v>27</v>
      </c>
    </row>
    <row r="282" spans="1:5" ht="12.75">
      <c r="A282" s="35" t="s">
        <v>55</v>
      </c>
      <c r="E282" s="39" t="s">
        <v>51</v>
      </c>
    </row>
    <row r="283" spans="1:5" ht="12.75">
      <c r="A283" s="35" t="s">
        <v>56</v>
      </c>
      <c r="E283" s="40" t="s">
        <v>440</v>
      </c>
    </row>
    <row r="284" spans="1:5" ht="12.75">
      <c r="A284" t="s">
        <v>57</v>
      </c>
      <c r="E284" s="39" t="s">
        <v>444</v>
      </c>
    </row>
    <row r="285" spans="1:16" ht="12.75">
      <c r="A285" t="s">
        <v>49</v>
      </c>
      <c s="34" t="s">
        <v>315</v>
      </c>
      <c s="34" t="s">
        <v>579</v>
      </c>
      <c s="35" t="s">
        <v>51</v>
      </c>
      <c s="6" t="s">
        <v>580</v>
      </c>
      <c s="36" t="s">
        <v>88</v>
      </c>
      <c s="37">
        <v>1</v>
      </c>
      <c s="36">
        <v>0</v>
      </c>
      <c s="36">
        <f>ROUND(G285*H285,6)</f>
      </c>
      <c r="L285" s="38">
        <v>0</v>
      </c>
      <c s="32">
        <f>ROUND(ROUND(L285,2)*ROUND(G285,3),2)</f>
      </c>
      <c s="36" t="s">
        <v>54</v>
      </c>
      <c>
        <f>(M285*21)/100</f>
      </c>
      <c t="s">
        <v>27</v>
      </c>
    </row>
    <row r="286" spans="1:5" ht="12.75">
      <c r="A286" s="35" t="s">
        <v>55</v>
      </c>
      <c r="E286" s="39" t="s">
        <v>51</v>
      </c>
    </row>
    <row r="287" spans="1:5" ht="12.75">
      <c r="A287" s="35" t="s">
        <v>56</v>
      </c>
      <c r="E287" s="40" t="s">
        <v>440</v>
      </c>
    </row>
    <row r="288" spans="1:5" ht="12.75">
      <c r="A288" t="s">
        <v>57</v>
      </c>
      <c r="E288" s="39" t="s">
        <v>444</v>
      </c>
    </row>
    <row r="289" spans="1:16" ht="12.75">
      <c r="A289" t="s">
        <v>49</v>
      </c>
      <c s="34" t="s">
        <v>319</v>
      </c>
      <c s="34" t="s">
        <v>581</v>
      </c>
      <c s="35" t="s">
        <v>51</v>
      </c>
      <c s="6" t="s">
        <v>582</v>
      </c>
      <c s="36" t="s">
        <v>88</v>
      </c>
      <c s="37">
        <v>1</v>
      </c>
      <c s="36">
        <v>0</v>
      </c>
      <c s="36">
        <f>ROUND(G289*H289,6)</f>
      </c>
      <c r="L289" s="38">
        <v>0</v>
      </c>
      <c s="32">
        <f>ROUND(ROUND(L289,2)*ROUND(G289,3),2)</f>
      </c>
      <c s="36" t="s">
        <v>54</v>
      </c>
      <c>
        <f>(M289*21)/100</f>
      </c>
      <c t="s">
        <v>27</v>
      </c>
    </row>
    <row r="290" spans="1:5" ht="12.75">
      <c r="A290" s="35" t="s">
        <v>55</v>
      </c>
      <c r="E290" s="39" t="s">
        <v>51</v>
      </c>
    </row>
    <row r="291" spans="1:5" ht="12.75">
      <c r="A291" s="35" t="s">
        <v>56</v>
      </c>
      <c r="E291" s="40" t="s">
        <v>440</v>
      </c>
    </row>
    <row r="292" spans="1:5" ht="12.75">
      <c r="A292" t="s">
        <v>57</v>
      </c>
      <c r="E292" s="39" t="s">
        <v>444</v>
      </c>
    </row>
    <row r="293" spans="1:16" ht="25.5">
      <c r="A293" t="s">
        <v>49</v>
      </c>
      <c s="34" t="s">
        <v>323</v>
      </c>
      <c s="34" t="s">
        <v>583</v>
      </c>
      <c s="35" t="s">
        <v>51</v>
      </c>
      <c s="6" t="s">
        <v>584</v>
      </c>
      <c s="36" t="s">
        <v>88</v>
      </c>
      <c s="37">
        <v>1</v>
      </c>
      <c s="36">
        <v>0</v>
      </c>
      <c s="36">
        <f>ROUND(G293*H293,6)</f>
      </c>
      <c r="L293" s="38">
        <v>0</v>
      </c>
      <c s="32">
        <f>ROUND(ROUND(L293,2)*ROUND(G293,3),2)</f>
      </c>
      <c s="36" t="s">
        <v>54</v>
      </c>
      <c>
        <f>(M293*21)/100</f>
      </c>
      <c t="s">
        <v>27</v>
      </c>
    </row>
    <row r="294" spans="1:5" ht="12.75">
      <c r="A294" s="35" t="s">
        <v>55</v>
      </c>
      <c r="E294" s="39" t="s">
        <v>51</v>
      </c>
    </row>
    <row r="295" spans="1:5" ht="12.75">
      <c r="A295" s="35" t="s">
        <v>56</v>
      </c>
      <c r="E295" s="40" t="s">
        <v>440</v>
      </c>
    </row>
    <row r="296" spans="1:5" ht="12.75">
      <c r="A296" t="s">
        <v>57</v>
      </c>
      <c r="E296" s="39" t="s">
        <v>585</v>
      </c>
    </row>
    <row r="297" spans="1:16" ht="38.25">
      <c r="A297" t="s">
        <v>49</v>
      </c>
      <c s="34" t="s">
        <v>327</v>
      </c>
      <c s="34" t="s">
        <v>586</v>
      </c>
      <c s="35" t="s">
        <v>51</v>
      </c>
      <c s="6" t="s">
        <v>587</v>
      </c>
      <c s="36" t="s">
        <v>88</v>
      </c>
      <c s="37">
        <v>2</v>
      </c>
      <c s="36">
        <v>0</v>
      </c>
      <c s="36">
        <f>ROUND(G297*H297,6)</f>
      </c>
      <c r="L297" s="38">
        <v>0</v>
      </c>
      <c s="32">
        <f>ROUND(ROUND(L297,2)*ROUND(G297,3),2)</f>
      </c>
      <c s="36" t="s">
        <v>54</v>
      </c>
      <c>
        <f>(M297*21)/100</f>
      </c>
      <c t="s">
        <v>27</v>
      </c>
    </row>
    <row r="298" spans="1:5" ht="12.75">
      <c r="A298" s="35" t="s">
        <v>55</v>
      </c>
      <c r="E298" s="39" t="s">
        <v>51</v>
      </c>
    </row>
    <row r="299" spans="1:5" ht="12.75">
      <c r="A299" s="35" t="s">
        <v>56</v>
      </c>
      <c r="E299" s="40" t="s">
        <v>440</v>
      </c>
    </row>
    <row r="300" spans="1:5" ht="12.75">
      <c r="A300" t="s">
        <v>57</v>
      </c>
      <c r="E300" s="39" t="s">
        <v>585</v>
      </c>
    </row>
    <row r="301" spans="1:13" ht="12.75">
      <c r="A301" t="s">
        <v>46</v>
      </c>
      <c r="C301" s="31" t="s">
        <v>588</v>
      </c>
      <c r="E301" s="33" t="s">
        <v>589</v>
      </c>
      <c r="J301" s="32">
        <f>0</f>
      </c>
      <c s="32">
        <f>0</f>
      </c>
      <c s="32">
        <f>0+L302+L306</f>
      </c>
      <c s="32">
        <f>0+M302+M306</f>
      </c>
    </row>
    <row r="302" spans="1:16" ht="25.5">
      <c r="A302" t="s">
        <v>49</v>
      </c>
      <c s="34" t="s">
        <v>331</v>
      </c>
      <c s="34" t="s">
        <v>50</v>
      </c>
      <c s="35" t="s">
        <v>51</v>
      </c>
      <c s="6" t="s">
        <v>590</v>
      </c>
      <c s="36" t="s">
        <v>53</v>
      </c>
      <c s="37">
        <v>6.3</v>
      </c>
      <c s="36">
        <v>0</v>
      </c>
      <c s="36">
        <f>ROUND(G302*H302,6)</f>
      </c>
      <c r="L302" s="38">
        <v>0</v>
      </c>
      <c s="32">
        <f>ROUND(ROUND(L302,2)*ROUND(G302,3),2)</f>
      </c>
      <c s="36" t="s">
        <v>54</v>
      </c>
      <c>
        <f>(M302*21)/100</f>
      </c>
      <c t="s">
        <v>27</v>
      </c>
    </row>
    <row r="303" spans="1:5" ht="12.75">
      <c r="A303" s="35" t="s">
        <v>55</v>
      </c>
      <c r="E303" s="39" t="s">
        <v>51</v>
      </c>
    </row>
    <row r="304" spans="1:5" ht="12.75">
      <c r="A304" s="35" t="s">
        <v>56</v>
      </c>
      <c r="E304" s="40" t="s">
        <v>440</v>
      </c>
    </row>
    <row r="305" spans="1:5" ht="12.75">
      <c r="A305" t="s">
        <v>57</v>
      </c>
      <c r="E305" s="39" t="s">
        <v>444</v>
      </c>
    </row>
    <row r="306" spans="1:16" ht="25.5">
      <c r="A306" t="s">
        <v>49</v>
      </c>
      <c s="34" t="s">
        <v>335</v>
      </c>
      <c s="34" t="s">
        <v>591</v>
      </c>
      <c s="35" t="s">
        <v>51</v>
      </c>
      <c s="6" t="s">
        <v>592</v>
      </c>
      <c s="36" t="s">
        <v>53</v>
      </c>
      <c s="37">
        <v>0.05</v>
      </c>
      <c s="36">
        <v>0</v>
      </c>
      <c s="36">
        <f>ROUND(G306*H306,6)</f>
      </c>
      <c r="L306" s="38">
        <v>0</v>
      </c>
      <c s="32">
        <f>ROUND(ROUND(L306,2)*ROUND(G306,3),2)</f>
      </c>
      <c s="36" t="s">
        <v>54</v>
      </c>
      <c>
        <f>(M306*21)/100</f>
      </c>
      <c t="s">
        <v>27</v>
      </c>
    </row>
    <row r="307" spans="1:5" ht="12.75">
      <c r="A307" s="35" t="s">
        <v>55</v>
      </c>
      <c r="E307" s="39" t="s">
        <v>51</v>
      </c>
    </row>
    <row r="308" spans="1:5" ht="12.75">
      <c r="A308" s="35" t="s">
        <v>56</v>
      </c>
      <c r="E308" s="40" t="s">
        <v>440</v>
      </c>
    </row>
    <row r="309" spans="1:5" ht="12.75">
      <c r="A309" t="s">
        <v>57</v>
      </c>
      <c r="E309"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595</v>
      </c>
      <c r="E8" s="30" t="s">
        <v>594</v>
      </c>
      <c r="J8" s="29">
        <f>0+J9+J186</f>
      </c>
      <c s="29">
        <f>0+K9+K186</f>
      </c>
      <c s="29">
        <f>0+L9+L186</f>
      </c>
      <c s="29">
        <f>0+M9+M186</f>
      </c>
    </row>
    <row r="9" spans="1:13" ht="12.75">
      <c r="A9" t="s">
        <v>46</v>
      </c>
      <c r="C9" s="31" t="s">
        <v>596</v>
      </c>
      <c r="E9" s="33" t="s">
        <v>597</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47</v>
      </c>
      <c s="34" t="s">
        <v>598</v>
      </c>
      <c s="35" t="s">
        <v>51</v>
      </c>
      <c s="6" t="s">
        <v>599</v>
      </c>
      <c s="36" t="s">
        <v>88</v>
      </c>
      <c s="37">
        <v>4</v>
      </c>
      <c s="36">
        <v>0</v>
      </c>
      <c s="36">
        <f>ROUND(G10*H10,6)</f>
      </c>
      <c r="L10" s="38">
        <v>0</v>
      </c>
      <c s="32">
        <f>ROUND(ROUND(L10,2)*ROUND(G10,3),2)</f>
      </c>
      <c s="36" t="s">
        <v>54</v>
      </c>
      <c>
        <f>(M10*21)/100</f>
      </c>
      <c t="s">
        <v>27</v>
      </c>
    </row>
    <row r="11" spans="1:5" ht="12.75">
      <c r="A11" s="35" t="s">
        <v>55</v>
      </c>
      <c r="E11" s="39" t="s">
        <v>51</v>
      </c>
    </row>
    <row r="12" spans="1:5" ht="12.75">
      <c r="A12" s="35" t="s">
        <v>56</v>
      </c>
      <c r="E12" s="40" t="s">
        <v>440</v>
      </c>
    </row>
    <row r="13" spans="1:5" ht="12.75">
      <c r="A13" t="s">
        <v>57</v>
      </c>
      <c r="E13" s="39" t="s">
        <v>444</v>
      </c>
    </row>
    <row r="14" spans="1:16" ht="12.75">
      <c r="A14" t="s">
        <v>49</v>
      </c>
      <c s="34" t="s">
        <v>27</v>
      </c>
      <c s="34" t="s">
        <v>600</v>
      </c>
      <c s="35" t="s">
        <v>51</v>
      </c>
      <c s="6" t="s">
        <v>601</v>
      </c>
      <c s="36" t="s">
        <v>88</v>
      </c>
      <c s="37">
        <v>4</v>
      </c>
      <c s="36">
        <v>0</v>
      </c>
      <c s="36">
        <f>ROUND(G14*H14,6)</f>
      </c>
      <c r="L14" s="38">
        <v>0</v>
      </c>
      <c s="32">
        <f>ROUND(ROUND(L14,2)*ROUND(G14,3),2)</f>
      </c>
      <c s="36" t="s">
        <v>54</v>
      </c>
      <c>
        <f>(M14*21)/100</f>
      </c>
      <c t="s">
        <v>27</v>
      </c>
    </row>
    <row r="15" spans="1:5" ht="12.75">
      <c r="A15" s="35" t="s">
        <v>55</v>
      </c>
      <c r="E15" s="39" t="s">
        <v>51</v>
      </c>
    </row>
    <row r="16" spans="1:5" ht="12.75">
      <c r="A16" s="35" t="s">
        <v>56</v>
      </c>
      <c r="E16" s="40" t="s">
        <v>440</v>
      </c>
    </row>
    <row r="17" spans="1:5" ht="12.75">
      <c r="A17" t="s">
        <v>57</v>
      </c>
      <c r="E17" s="39" t="s">
        <v>444</v>
      </c>
    </row>
    <row r="18" spans="1:16" ht="12.75">
      <c r="A18" t="s">
        <v>49</v>
      </c>
      <c s="34" t="s">
        <v>26</v>
      </c>
      <c s="34" t="s">
        <v>602</v>
      </c>
      <c s="35" t="s">
        <v>51</v>
      </c>
      <c s="6" t="s">
        <v>603</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440</v>
      </c>
    </row>
    <row r="21" spans="1:5" ht="12.75">
      <c r="A21" t="s">
        <v>57</v>
      </c>
      <c r="E21" s="39" t="s">
        <v>444</v>
      </c>
    </row>
    <row r="22" spans="1:16" ht="25.5">
      <c r="A22" t="s">
        <v>49</v>
      </c>
      <c s="34" t="s">
        <v>63</v>
      </c>
      <c s="34" t="s">
        <v>604</v>
      </c>
      <c s="35" t="s">
        <v>51</v>
      </c>
      <c s="6" t="s">
        <v>605</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440</v>
      </c>
    </row>
    <row r="25" spans="1:5" ht="12.75">
      <c r="A25" t="s">
        <v>57</v>
      </c>
      <c r="E25" s="39" t="s">
        <v>444</v>
      </c>
    </row>
    <row r="26" spans="1:16" ht="12.75">
      <c r="A26" t="s">
        <v>49</v>
      </c>
      <c s="34" t="s">
        <v>66</v>
      </c>
      <c s="34" t="s">
        <v>606</v>
      </c>
      <c s="35" t="s">
        <v>51</v>
      </c>
      <c s="6" t="s">
        <v>607</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440</v>
      </c>
    </row>
    <row r="29" spans="1:5" ht="12.75">
      <c r="A29" t="s">
        <v>57</v>
      </c>
      <c r="E29" s="39" t="s">
        <v>444</v>
      </c>
    </row>
    <row r="30" spans="1:16" ht="12.75">
      <c r="A30" t="s">
        <v>49</v>
      </c>
      <c s="34" t="s">
        <v>69</v>
      </c>
      <c s="34" t="s">
        <v>608</v>
      </c>
      <c s="35" t="s">
        <v>51</v>
      </c>
      <c s="6" t="s">
        <v>609</v>
      </c>
      <c s="36" t="s">
        <v>88</v>
      </c>
      <c s="37">
        <v>1</v>
      </c>
      <c s="36">
        <v>0</v>
      </c>
      <c s="36">
        <f>ROUND(G30*H30,6)</f>
      </c>
      <c r="L30" s="38">
        <v>0</v>
      </c>
      <c s="32">
        <f>ROUND(ROUND(L30,2)*ROUND(G30,3),2)</f>
      </c>
      <c s="36" t="s">
        <v>54</v>
      </c>
      <c>
        <f>(M30*21)/100</f>
      </c>
      <c t="s">
        <v>27</v>
      </c>
    </row>
    <row r="31" spans="1:5" ht="12.75">
      <c r="A31" s="35" t="s">
        <v>55</v>
      </c>
      <c r="E31" s="39" t="s">
        <v>51</v>
      </c>
    </row>
    <row r="32" spans="1:5" ht="12.75">
      <c r="A32" s="35" t="s">
        <v>56</v>
      </c>
      <c r="E32" s="40" t="s">
        <v>440</v>
      </c>
    </row>
    <row r="33" spans="1:5" ht="12.75">
      <c r="A33" t="s">
        <v>57</v>
      </c>
      <c r="E33" s="39" t="s">
        <v>444</v>
      </c>
    </row>
    <row r="34" spans="1:16" ht="12.75">
      <c r="A34" t="s">
        <v>49</v>
      </c>
      <c s="34" t="s">
        <v>72</v>
      </c>
      <c s="34" t="s">
        <v>610</v>
      </c>
      <c s="35" t="s">
        <v>51</v>
      </c>
      <c s="6" t="s">
        <v>611</v>
      </c>
      <c s="36" t="s">
        <v>88</v>
      </c>
      <c s="37">
        <v>1</v>
      </c>
      <c s="36">
        <v>0</v>
      </c>
      <c s="36">
        <f>ROUND(G34*H34,6)</f>
      </c>
      <c r="L34" s="38">
        <v>0</v>
      </c>
      <c s="32">
        <f>ROUND(ROUND(L34,2)*ROUND(G34,3),2)</f>
      </c>
      <c s="36" t="s">
        <v>54</v>
      </c>
      <c>
        <f>(M34*21)/100</f>
      </c>
      <c t="s">
        <v>27</v>
      </c>
    </row>
    <row r="35" spans="1:5" ht="12.75">
      <c r="A35" s="35" t="s">
        <v>55</v>
      </c>
      <c r="E35" s="39" t="s">
        <v>51</v>
      </c>
    </row>
    <row r="36" spans="1:5" ht="12.75">
      <c r="A36" s="35" t="s">
        <v>56</v>
      </c>
      <c r="E36" s="40" t="s">
        <v>440</v>
      </c>
    </row>
    <row r="37" spans="1:5" ht="12.75">
      <c r="A37" t="s">
        <v>57</v>
      </c>
      <c r="E37" s="39" t="s">
        <v>612</v>
      </c>
    </row>
    <row r="38" spans="1:16" ht="12.75">
      <c r="A38" t="s">
        <v>49</v>
      </c>
      <c s="34" t="s">
        <v>76</v>
      </c>
      <c s="34" t="s">
        <v>613</v>
      </c>
      <c s="35" t="s">
        <v>51</v>
      </c>
      <c s="6" t="s">
        <v>614</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440</v>
      </c>
    </row>
    <row r="41" spans="1:5" ht="12.75">
      <c r="A41" t="s">
        <v>57</v>
      </c>
      <c r="E41" s="39" t="s">
        <v>444</v>
      </c>
    </row>
    <row r="42" spans="1:16" ht="12.75">
      <c r="A42" t="s">
        <v>49</v>
      </c>
      <c s="34" t="s">
        <v>81</v>
      </c>
      <c s="34" t="s">
        <v>615</v>
      </c>
      <c s="35" t="s">
        <v>51</v>
      </c>
      <c s="6" t="s">
        <v>616</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440</v>
      </c>
    </row>
    <row r="45" spans="1:5" ht="12.75">
      <c r="A45" t="s">
        <v>57</v>
      </c>
      <c r="E45" s="39" t="s">
        <v>444</v>
      </c>
    </row>
    <row r="46" spans="1:16" ht="12.75">
      <c r="A46" t="s">
        <v>49</v>
      </c>
      <c s="34" t="s">
        <v>85</v>
      </c>
      <c s="34" t="s">
        <v>617</v>
      </c>
      <c s="35" t="s">
        <v>51</v>
      </c>
      <c s="6" t="s">
        <v>618</v>
      </c>
      <c s="36" t="s">
        <v>88</v>
      </c>
      <c s="37">
        <v>10</v>
      </c>
      <c s="36">
        <v>0</v>
      </c>
      <c s="36">
        <f>ROUND(G46*H46,6)</f>
      </c>
      <c r="L46" s="38">
        <v>0</v>
      </c>
      <c s="32">
        <f>ROUND(ROUND(L46,2)*ROUND(G46,3),2)</f>
      </c>
      <c s="36" t="s">
        <v>54</v>
      </c>
      <c>
        <f>(M46*21)/100</f>
      </c>
      <c t="s">
        <v>27</v>
      </c>
    </row>
    <row r="47" spans="1:5" ht="12.75">
      <c r="A47" s="35" t="s">
        <v>55</v>
      </c>
      <c r="E47" s="39" t="s">
        <v>51</v>
      </c>
    </row>
    <row r="48" spans="1:5" ht="12.75">
      <c r="A48" s="35" t="s">
        <v>56</v>
      </c>
      <c r="E48" s="40" t="s">
        <v>440</v>
      </c>
    </row>
    <row r="49" spans="1:5" ht="12.75">
      <c r="A49" t="s">
        <v>57</v>
      </c>
      <c r="E49" s="39" t="s">
        <v>444</v>
      </c>
    </row>
    <row r="50" spans="1:16" ht="12.75">
      <c r="A50" t="s">
        <v>49</v>
      </c>
      <c s="34" t="s">
        <v>90</v>
      </c>
      <c s="34" t="s">
        <v>619</v>
      </c>
      <c s="35" t="s">
        <v>51</v>
      </c>
      <c s="6" t="s">
        <v>620</v>
      </c>
      <c s="36" t="s">
        <v>88</v>
      </c>
      <c s="37">
        <v>10</v>
      </c>
      <c s="36">
        <v>0</v>
      </c>
      <c s="36">
        <f>ROUND(G50*H50,6)</f>
      </c>
      <c r="L50" s="38">
        <v>0</v>
      </c>
      <c s="32">
        <f>ROUND(ROUND(L50,2)*ROUND(G50,3),2)</f>
      </c>
      <c s="36" t="s">
        <v>54</v>
      </c>
      <c>
        <f>(M50*21)/100</f>
      </c>
      <c t="s">
        <v>27</v>
      </c>
    </row>
    <row r="51" spans="1:5" ht="12.75">
      <c r="A51" s="35" t="s">
        <v>55</v>
      </c>
      <c r="E51" s="39" t="s">
        <v>51</v>
      </c>
    </row>
    <row r="52" spans="1:5" ht="12.75">
      <c r="A52" s="35" t="s">
        <v>56</v>
      </c>
      <c r="E52" s="40" t="s">
        <v>440</v>
      </c>
    </row>
    <row r="53" spans="1:5" ht="12.75">
      <c r="A53" t="s">
        <v>57</v>
      </c>
      <c r="E53" s="39" t="s">
        <v>444</v>
      </c>
    </row>
    <row r="54" spans="1:16" ht="12.75">
      <c r="A54" t="s">
        <v>49</v>
      </c>
      <c s="34" t="s">
        <v>93</v>
      </c>
      <c s="34" t="s">
        <v>621</v>
      </c>
      <c s="35" t="s">
        <v>51</v>
      </c>
      <c s="6" t="s">
        <v>622</v>
      </c>
      <c s="36" t="s">
        <v>88</v>
      </c>
      <c s="37">
        <v>1</v>
      </c>
      <c s="36">
        <v>0</v>
      </c>
      <c s="36">
        <f>ROUND(G54*H54,6)</f>
      </c>
      <c r="L54" s="38">
        <v>0</v>
      </c>
      <c s="32">
        <f>ROUND(ROUND(L54,2)*ROUND(G54,3),2)</f>
      </c>
      <c s="36" t="s">
        <v>54</v>
      </c>
      <c>
        <f>(M54*21)/100</f>
      </c>
      <c t="s">
        <v>27</v>
      </c>
    </row>
    <row r="55" spans="1:5" ht="12.75">
      <c r="A55" s="35" t="s">
        <v>55</v>
      </c>
      <c r="E55" s="39" t="s">
        <v>51</v>
      </c>
    </row>
    <row r="56" spans="1:5" ht="12.75">
      <c r="A56" s="35" t="s">
        <v>56</v>
      </c>
      <c r="E56" s="40" t="s">
        <v>440</v>
      </c>
    </row>
    <row r="57" spans="1:5" ht="12.75">
      <c r="A57" t="s">
        <v>57</v>
      </c>
      <c r="E57" s="39" t="s">
        <v>444</v>
      </c>
    </row>
    <row r="58" spans="1:16" ht="12.75">
      <c r="A58" t="s">
        <v>49</v>
      </c>
      <c s="34" t="s">
        <v>97</v>
      </c>
      <c s="34" t="s">
        <v>623</v>
      </c>
      <c s="35" t="s">
        <v>51</v>
      </c>
      <c s="6" t="s">
        <v>624</v>
      </c>
      <c s="36" t="s">
        <v>88</v>
      </c>
      <c s="37">
        <v>1</v>
      </c>
      <c s="36">
        <v>0</v>
      </c>
      <c s="36">
        <f>ROUND(G58*H58,6)</f>
      </c>
      <c r="L58" s="38">
        <v>0</v>
      </c>
      <c s="32">
        <f>ROUND(ROUND(L58,2)*ROUND(G58,3),2)</f>
      </c>
      <c s="36" t="s">
        <v>54</v>
      </c>
      <c>
        <f>(M58*21)/100</f>
      </c>
      <c t="s">
        <v>27</v>
      </c>
    </row>
    <row r="59" spans="1:5" ht="12.75">
      <c r="A59" s="35" t="s">
        <v>55</v>
      </c>
      <c r="E59" s="39" t="s">
        <v>51</v>
      </c>
    </row>
    <row r="60" spans="1:5" ht="12.75">
      <c r="A60" s="35" t="s">
        <v>56</v>
      </c>
      <c r="E60" s="40" t="s">
        <v>440</v>
      </c>
    </row>
    <row r="61" spans="1:5" ht="12.75">
      <c r="A61" t="s">
        <v>57</v>
      </c>
      <c r="E61" s="39" t="s">
        <v>444</v>
      </c>
    </row>
    <row r="62" spans="1:16" ht="12.75">
      <c r="A62" t="s">
        <v>49</v>
      </c>
      <c s="34" t="s">
        <v>101</v>
      </c>
      <c s="34" t="s">
        <v>552</v>
      </c>
      <c s="35" t="s">
        <v>51</v>
      </c>
      <c s="6" t="s">
        <v>553</v>
      </c>
      <c s="36" t="s">
        <v>149</v>
      </c>
      <c s="37">
        <v>2.9</v>
      </c>
      <c s="36">
        <v>0</v>
      </c>
      <c s="36">
        <f>ROUND(G62*H62,6)</f>
      </c>
      <c r="L62" s="38">
        <v>0</v>
      </c>
      <c s="32">
        <f>ROUND(ROUND(L62,2)*ROUND(G62,3),2)</f>
      </c>
      <c s="36" t="s">
        <v>54</v>
      </c>
      <c>
        <f>(M62*21)/100</f>
      </c>
      <c t="s">
        <v>27</v>
      </c>
    </row>
    <row r="63" spans="1:5" ht="12.75">
      <c r="A63" s="35" t="s">
        <v>55</v>
      </c>
      <c r="E63" s="39" t="s">
        <v>51</v>
      </c>
    </row>
    <row r="64" spans="1:5" ht="12.75">
      <c r="A64" s="35" t="s">
        <v>56</v>
      </c>
      <c r="E64" s="40" t="s">
        <v>440</v>
      </c>
    </row>
    <row r="65" spans="1:5" ht="12.75">
      <c r="A65" t="s">
        <v>57</v>
      </c>
      <c r="E65" s="39" t="s">
        <v>444</v>
      </c>
    </row>
    <row r="66" spans="1:16" ht="12.75">
      <c r="A66" t="s">
        <v>49</v>
      </c>
      <c s="34" t="s">
        <v>106</v>
      </c>
      <c s="34" t="s">
        <v>554</v>
      </c>
      <c s="35" t="s">
        <v>51</v>
      </c>
      <c s="6" t="s">
        <v>555</v>
      </c>
      <c s="36" t="s">
        <v>149</v>
      </c>
      <c s="37">
        <v>0.8</v>
      </c>
      <c s="36">
        <v>0</v>
      </c>
      <c s="36">
        <f>ROUND(G66*H66,6)</f>
      </c>
      <c r="L66" s="38">
        <v>0</v>
      </c>
      <c s="32">
        <f>ROUND(ROUND(L66,2)*ROUND(G66,3),2)</f>
      </c>
      <c s="36" t="s">
        <v>54</v>
      </c>
      <c>
        <f>(M66*21)/100</f>
      </c>
      <c t="s">
        <v>27</v>
      </c>
    </row>
    <row r="67" spans="1:5" ht="12.75">
      <c r="A67" s="35" t="s">
        <v>55</v>
      </c>
      <c r="E67" s="39" t="s">
        <v>51</v>
      </c>
    </row>
    <row r="68" spans="1:5" ht="12.75">
      <c r="A68" s="35" t="s">
        <v>56</v>
      </c>
      <c r="E68" s="40" t="s">
        <v>440</v>
      </c>
    </row>
    <row r="69" spans="1:5" ht="12.75">
      <c r="A69" t="s">
        <v>57</v>
      </c>
      <c r="E69" s="39" t="s">
        <v>444</v>
      </c>
    </row>
    <row r="70" spans="1:16" ht="25.5">
      <c r="A70" t="s">
        <v>49</v>
      </c>
      <c s="34" t="s">
        <v>109</v>
      </c>
      <c s="34" t="s">
        <v>625</v>
      </c>
      <c s="35" t="s">
        <v>51</v>
      </c>
      <c s="6" t="s">
        <v>626</v>
      </c>
      <c s="36" t="s">
        <v>128</v>
      </c>
      <c s="37">
        <v>40</v>
      </c>
      <c s="36">
        <v>0</v>
      </c>
      <c s="36">
        <f>ROUND(G70*H70,6)</f>
      </c>
      <c r="L70" s="38">
        <v>0</v>
      </c>
      <c s="32">
        <f>ROUND(ROUND(L70,2)*ROUND(G70,3),2)</f>
      </c>
      <c s="36" t="s">
        <v>54</v>
      </c>
      <c>
        <f>(M70*21)/100</f>
      </c>
      <c t="s">
        <v>27</v>
      </c>
    </row>
    <row r="71" spans="1:5" ht="12.75">
      <c r="A71" s="35" t="s">
        <v>55</v>
      </c>
      <c r="E71" s="39" t="s">
        <v>51</v>
      </c>
    </row>
    <row r="72" spans="1:5" ht="12.75">
      <c r="A72" s="35" t="s">
        <v>56</v>
      </c>
      <c r="E72" s="40" t="s">
        <v>440</v>
      </c>
    </row>
    <row r="73" spans="1:5" ht="12.75">
      <c r="A73" t="s">
        <v>57</v>
      </c>
      <c r="E73" s="39" t="s">
        <v>444</v>
      </c>
    </row>
    <row r="74" spans="1:16" ht="25.5">
      <c r="A74" t="s">
        <v>49</v>
      </c>
      <c s="34" t="s">
        <v>112</v>
      </c>
      <c s="34" t="s">
        <v>627</v>
      </c>
      <c s="35" t="s">
        <v>51</v>
      </c>
      <c s="6" t="s">
        <v>628</v>
      </c>
      <c s="36" t="s">
        <v>128</v>
      </c>
      <c s="37">
        <v>40</v>
      </c>
      <c s="36">
        <v>0</v>
      </c>
      <c s="36">
        <f>ROUND(G74*H74,6)</f>
      </c>
      <c r="L74" s="38">
        <v>0</v>
      </c>
      <c s="32">
        <f>ROUND(ROUND(L74,2)*ROUND(G74,3),2)</f>
      </c>
      <c s="36" t="s">
        <v>54</v>
      </c>
      <c>
        <f>(M74*21)/100</f>
      </c>
      <c t="s">
        <v>27</v>
      </c>
    </row>
    <row r="75" spans="1:5" ht="12.75">
      <c r="A75" s="35" t="s">
        <v>55</v>
      </c>
      <c r="E75" s="39" t="s">
        <v>51</v>
      </c>
    </row>
    <row r="76" spans="1:5" ht="12.75">
      <c r="A76" s="35" t="s">
        <v>56</v>
      </c>
      <c r="E76" s="40" t="s">
        <v>440</v>
      </c>
    </row>
    <row r="77" spans="1:5" ht="12.75">
      <c r="A77" t="s">
        <v>57</v>
      </c>
      <c r="E77" s="39" t="s">
        <v>444</v>
      </c>
    </row>
    <row r="78" spans="1:16" ht="12.75">
      <c r="A78" t="s">
        <v>49</v>
      </c>
      <c s="34" t="s">
        <v>116</v>
      </c>
      <c s="34" t="s">
        <v>629</v>
      </c>
      <c s="35" t="s">
        <v>51</v>
      </c>
      <c s="6" t="s">
        <v>630</v>
      </c>
      <c s="36" t="s">
        <v>128</v>
      </c>
      <c s="37">
        <v>10</v>
      </c>
      <c s="36">
        <v>0</v>
      </c>
      <c s="36">
        <f>ROUND(G78*H78,6)</f>
      </c>
      <c r="L78" s="38">
        <v>0</v>
      </c>
      <c s="32">
        <f>ROUND(ROUND(L78,2)*ROUND(G78,3),2)</f>
      </c>
      <c s="36" t="s">
        <v>54</v>
      </c>
      <c>
        <f>(M78*21)/100</f>
      </c>
      <c t="s">
        <v>27</v>
      </c>
    </row>
    <row r="79" spans="1:5" ht="12.75">
      <c r="A79" s="35" t="s">
        <v>55</v>
      </c>
      <c r="E79" s="39" t="s">
        <v>51</v>
      </c>
    </row>
    <row r="80" spans="1:5" ht="12.75">
      <c r="A80" s="35" t="s">
        <v>56</v>
      </c>
      <c r="E80" s="40" t="s">
        <v>440</v>
      </c>
    </row>
    <row r="81" spans="1:5" ht="12.75">
      <c r="A81" t="s">
        <v>57</v>
      </c>
      <c r="E81" s="39" t="s">
        <v>444</v>
      </c>
    </row>
    <row r="82" spans="1:16" ht="12.75">
      <c r="A82" t="s">
        <v>49</v>
      </c>
      <c s="34" t="s">
        <v>120</v>
      </c>
      <c s="34" t="s">
        <v>631</v>
      </c>
      <c s="35" t="s">
        <v>51</v>
      </c>
      <c s="6" t="s">
        <v>632</v>
      </c>
      <c s="36" t="s">
        <v>128</v>
      </c>
      <c s="37">
        <v>20</v>
      </c>
      <c s="36">
        <v>0</v>
      </c>
      <c s="36">
        <f>ROUND(G82*H82,6)</f>
      </c>
      <c r="L82" s="38">
        <v>0</v>
      </c>
      <c s="32">
        <f>ROUND(ROUND(L82,2)*ROUND(G82,3),2)</f>
      </c>
      <c s="36" t="s">
        <v>54</v>
      </c>
      <c>
        <f>(M82*21)/100</f>
      </c>
      <c t="s">
        <v>27</v>
      </c>
    </row>
    <row r="83" spans="1:5" ht="12.75">
      <c r="A83" s="35" t="s">
        <v>55</v>
      </c>
      <c r="E83" s="39" t="s">
        <v>51</v>
      </c>
    </row>
    <row r="84" spans="1:5" ht="12.75">
      <c r="A84" s="35" t="s">
        <v>56</v>
      </c>
      <c r="E84" s="40" t="s">
        <v>440</v>
      </c>
    </row>
    <row r="85" spans="1:5" ht="12.75">
      <c r="A85" t="s">
        <v>57</v>
      </c>
      <c r="E85" s="39" t="s">
        <v>444</v>
      </c>
    </row>
    <row r="86" spans="1:16" ht="12.75">
      <c r="A86" t="s">
        <v>49</v>
      </c>
      <c s="34" t="s">
        <v>125</v>
      </c>
      <c s="34" t="s">
        <v>539</v>
      </c>
      <c s="35" t="s">
        <v>51</v>
      </c>
      <c s="6" t="s">
        <v>540</v>
      </c>
      <c s="36" t="s">
        <v>128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440</v>
      </c>
    </row>
    <row r="89" spans="1:5" ht="12.75">
      <c r="A89" t="s">
        <v>57</v>
      </c>
      <c r="E89" s="39" t="s">
        <v>444</v>
      </c>
    </row>
    <row r="90" spans="1:16" ht="25.5">
      <c r="A90" t="s">
        <v>49</v>
      </c>
      <c s="34" t="s">
        <v>130</v>
      </c>
      <c s="34" t="s">
        <v>633</v>
      </c>
      <c s="35" t="s">
        <v>51</v>
      </c>
      <c s="6" t="s">
        <v>634</v>
      </c>
      <c s="36" t="s">
        <v>128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440</v>
      </c>
    </row>
    <row r="93" spans="1:5" ht="12.75">
      <c r="A93" t="s">
        <v>57</v>
      </c>
      <c r="E93" s="39" t="s">
        <v>444</v>
      </c>
    </row>
    <row r="94" spans="1:16" ht="12.75">
      <c r="A94" t="s">
        <v>49</v>
      </c>
      <c s="34" t="s">
        <v>134</v>
      </c>
      <c s="34" t="s">
        <v>635</v>
      </c>
      <c s="35" t="s">
        <v>51</v>
      </c>
      <c s="6" t="s">
        <v>636</v>
      </c>
      <c s="36" t="s">
        <v>88</v>
      </c>
      <c s="37">
        <v>4</v>
      </c>
      <c s="36">
        <v>0</v>
      </c>
      <c s="36">
        <f>ROUND(G94*H94,6)</f>
      </c>
      <c r="L94" s="38">
        <v>0</v>
      </c>
      <c s="32">
        <f>ROUND(ROUND(L94,2)*ROUND(G94,3),2)</f>
      </c>
      <c s="36" t="s">
        <v>54</v>
      </c>
      <c>
        <f>(M94*21)/100</f>
      </c>
      <c t="s">
        <v>27</v>
      </c>
    </row>
    <row r="95" spans="1:5" ht="12.75">
      <c r="A95" s="35" t="s">
        <v>55</v>
      </c>
      <c r="E95" s="39" t="s">
        <v>51</v>
      </c>
    </row>
    <row r="96" spans="1:5" ht="12.75">
      <c r="A96" s="35" t="s">
        <v>56</v>
      </c>
      <c r="E96" s="40" t="s">
        <v>440</v>
      </c>
    </row>
    <row r="97" spans="1:5" ht="12.75">
      <c r="A97" t="s">
        <v>57</v>
      </c>
      <c r="E97" s="39" t="s">
        <v>444</v>
      </c>
    </row>
    <row r="98" spans="1:16" ht="12.75">
      <c r="A98" t="s">
        <v>49</v>
      </c>
      <c s="34" t="s">
        <v>138</v>
      </c>
      <c s="34" t="s">
        <v>637</v>
      </c>
      <c s="35" t="s">
        <v>51</v>
      </c>
      <c s="6" t="s">
        <v>638</v>
      </c>
      <c s="36" t="s">
        <v>88</v>
      </c>
      <c s="37">
        <v>4</v>
      </c>
      <c s="36">
        <v>0</v>
      </c>
      <c s="36">
        <f>ROUND(G98*H98,6)</f>
      </c>
      <c r="L98" s="38">
        <v>0</v>
      </c>
      <c s="32">
        <f>ROUND(ROUND(L98,2)*ROUND(G98,3),2)</f>
      </c>
      <c s="36" t="s">
        <v>54</v>
      </c>
      <c>
        <f>(M98*21)/100</f>
      </c>
      <c t="s">
        <v>27</v>
      </c>
    </row>
    <row r="99" spans="1:5" ht="12.75">
      <c r="A99" s="35" t="s">
        <v>55</v>
      </c>
      <c r="E99" s="39" t="s">
        <v>51</v>
      </c>
    </row>
    <row r="100" spans="1:5" ht="12.75">
      <c r="A100" s="35" t="s">
        <v>56</v>
      </c>
      <c r="E100" s="40" t="s">
        <v>440</v>
      </c>
    </row>
    <row r="101" spans="1:5" ht="12.75">
      <c r="A101" t="s">
        <v>57</v>
      </c>
      <c r="E101" s="39" t="s">
        <v>444</v>
      </c>
    </row>
    <row r="102" spans="1:16" ht="12.75">
      <c r="A102" t="s">
        <v>49</v>
      </c>
      <c s="34" t="s">
        <v>141</v>
      </c>
      <c s="34" t="s">
        <v>639</v>
      </c>
      <c s="35" t="s">
        <v>51</v>
      </c>
      <c s="6" t="s">
        <v>640</v>
      </c>
      <c s="36" t="s">
        <v>88</v>
      </c>
      <c s="37">
        <v>8</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440</v>
      </c>
    </row>
    <row r="105" spans="1:5" ht="12.75">
      <c r="A105" t="s">
        <v>57</v>
      </c>
      <c r="E105" s="39" t="s">
        <v>444</v>
      </c>
    </row>
    <row r="106" spans="1:16" ht="25.5">
      <c r="A106" t="s">
        <v>49</v>
      </c>
      <c s="34" t="s">
        <v>146</v>
      </c>
      <c s="34" t="s">
        <v>641</v>
      </c>
      <c s="35" t="s">
        <v>51</v>
      </c>
      <c s="6" t="s">
        <v>642</v>
      </c>
      <c s="36" t="s">
        <v>88</v>
      </c>
      <c s="37">
        <v>8</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440</v>
      </c>
    </row>
    <row r="109" spans="1:5" ht="12.75">
      <c r="A109" t="s">
        <v>57</v>
      </c>
      <c r="E109" s="39" t="s">
        <v>444</v>
      </c>
    </row>
    <row r="110" spans="1:16" ht="25.5">
      <c r="A110" t="s">
        <v>49</v>
      </c>
      <c s="34" t="s">
        <v>151</v>
      </c>
      <c s="34" t="s">
        <v>643</v>
      </c>
      <c s="35" t="s">
        <v>51</v>
      </c>
      <c s="6" t="s">
        <v>644</v>
      </c>
      <c s="36" t="s">
        <v>88</v>
      </c>
      <c s="37">
        <v>2</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440</v>
      </c>
    </row>
    <row r="113" spans="1:5" ht="12.75">
      <c r="A113" t="s">
        <v>57</v>
      </c>
      <c r="E113" s="39" t="s">
        <v>444</v>
      </c>
    </row>
    <row r="114" spans="1:16" ht="12.75">
      <c r="A114" t="s">
        <v>49</v>
      </c>
      <c s="34" t="s">
        <v>154</v>
      </c>
      <c s="34" t="s">
        <v>502</v>
      </c>
      <c s="35" t="s">
        <v>51</v>
      </c>
      <c s="6" t="s">
        <v>503</v>
      </c>
      <c s="36" t="s">
        <v>88</v>
      </c>
      <c s="37">
        <v>1</v>
      </c>
      <c s="36">
        <v>0</v>
      </c>
      <c s="36">
        <f>ROUND(G114*H114,6)</f>
      </c>
      <c r="L114" s="38">
        <v>0</v>
      </c>
      <c s="32">
        <f>ROUND(ROUND(L114,2)*ROUND(G114,3),2)</f>
      </c>
      <c s="36" t="s">
        <v>54</v>
      </c>
      <c>
        <f>(M114*21)/100</f>
      </c>
      <c t="s">
        <v>27</v>
      </c>
    </row>
    <row r="115" spans="1:5" ht="12.75">
      <c r="A115" s="35" t="s">
        <v>55</v>
      </c>
      <c r="E115" s="39" t="s">
        <v>51</v>
      </c>
    </row>
    <row r="116" spans="1:5" ht="12.75">
      <c r="A116" s="35" t="s">
        <v>56</v>
      </c>
      <c r="E116" s="40" t="s">
        <v>440</v>
      </c>
    </row>
    <row r="117" spans="1:5" ht="12.75">
      <c r="A117" t="s">
        <v>57</v>
      </c>
      <c r="E117" s="39" t="s">
        <v>444</v>
      </c>
    </row>
    <row r="118" spans="1:16" ht="25.5">
      <c r="A118" t="s">
        <v>49</v>
      </c>
      <c s="34" t="s">
        <v>157</v>
      </c>
      <c s="34" t="s">
        <v>504</v>
      </c>
      <c s="35" t="s">
        <v>51</v>
      </c>
      <c s="6" t="s">
        <v>505</v>
      </c>
      <c s="36" t="s">
        <v>88</v>
      </c>
      <c s="37">
        <v>1</v>
      </c>
      <c s="36">
        <v>0</v>
      </c>
      <c s="36">
        <f>ROUND(G118*H118,6)</f>
      </c>
      <c r="L118" s="38">
        <v>0</v>
      </c>
      <c s="32">
        <f>ROUND(ROUND(L118,2)*ROUND(G118,3),2)</f>
      </c>
      <c s="36" t="s">
        <v>54</v>
      </c>
      <c>
        <f>(M118*21)/100</f>
      </c>
      <c t="s">
        <v>27</v>
      </c>
    </row>
    <row r="119" spans="1:5" ht="12.75">
      <c r="A119" s="35" t="s">
        <v>55</v>
      </c>
      <c r="E119" s="39" t="s">
        <v>51</v>
      </c>
    </row>
    <row r="120" spans="1:5" ht="12.75">
      <c r="A120" s="35" t="s">
        <v>56</v>
      </c>
      <c r="E120" s="40" t="s">
        <v>440</v>
      </c>
    </row>
    <row r="121" spans="1:5" ht="12.75">
      <c r="A121" t="s">
        <v>57</v>
      </c>
      <c r="E121" s="39" t="s">
        <v>444</v>
      </c>
    </row>
    <row r="122" spans="1:16" ht="12.75">
      <c r="A122" t="s">
        <v>49</v>
      </c>
      <c s="34" t="s">
        <v>161</v>
      </c>
      <c s="34" t="s">
        <v>645</v>
      </c>
      <c s="35" t="s">
        <v>51</v>
      </c>
      <c s="6" t="s">
        <v>646</v>
      </c>
      <c s="36" t="s">
        <v>79</v>
      </c>
      <c s="37">
        <v>0.2</v>
      </c>
      <c s="36">
        <v>0</v>
      </c>
      <c s="36">
        <f>ROUND(G122*H122,6)</f>
      </c>
      <c r="L122" s="38">
        <v>0</v>
      </c>
      <c s="32">
        <f>ROUND(ROUND(L122,2)*ROUND(G122,3),2)</f>
      </c>
      <c s="36" t="s">
        <v>54</v>
      </c>
      <c>
        <f>(M122*21)/100</f>
      </c>
      <c t="s">
        <v>27</v>
      </c>
    </row>
    <row r="123" spans="1:5" ht="12.75">
      <c r="A123" s="35" t="s">
        <v>55</v>
      </c>
      <c r="E123" s="39" t="s">
        <v>51</v>
      </c>
    </row>
    <row r="124" spans="1:5" ht="12.75">
      <c r="A124" s="35" t="s">
        <v>56</v>
      </c>
      <c r="E124" s="40" t="s">
        <v>440</v>
      </c>
    </row>
    <row r="125" spans="1:5" ht="12.75">
      <c r="A125" t="s">
        <v>57</v>
      </c>
      <c r="E125" s="39" t="s">
        <v>444</v>
      </c>
    </row>
    <row r="126" spans="1:16" ht="12.75">
      <c r="A126" t="s">
        <v>49</v>
      </c>
      <c s="34" t="s">
        <v>165</v>
      </c>
      <c s="34" t="s">
        <v>647</v>
      </c>
      <c s="35" t="s">
        <v>51</v>
      </c>
      <c s="6" t="s">
        <v>648</v>
      </c>
      <c s="36" t="s">
        <v>79</v>
      </c>
      <c s="37">
        <v>0.2</v>
      </c>
      <c s="36">
        <v>0</v>
      </c>
      <c s="36">
        <f>ROUND(G126*H126,6)</f>
      </c>
      <c r="L126" s="38">
        <v>0</v>
      </c>
      <c s="32">
        <f>ROUND(ROUND(L126,2)*ROUND(G126,3),2)</f>
      </c>
      <c s="36" t="s">
        <v>54</v>
      </c>
      <c>
        <f>(M126*21)/100</f>
      </c>
      <c t="s">
        <v>27</v>
      </c>
    </row>
    <row r="127" spans="1:5" ht="12.75">
      <c r="A127" s="35" t="s">
        <v>55</v>
      </c>
      <c r="E127" s="39" t="s">
        <v>51</v>
      </c>
    </row>
    <row r="128" spans="1:5" ht="12.75">
      <c r="A128" s="35" t="s">
        <v>56</v>
      </c>
      <c r="E128" s="40" t="s">
        <v>440</v>
      </c>
    </row>
    <row r="129" spans="1:5" ht="12.75">
      <c r="A129" t="s">
        <v>57</v>
      </c>
      <c r="E129" s="39" t="s">
        <v>444</v>
      </c>
    </row>
    <row r="130" spans="1:16" ht="12.75">
      <c r="A130" t="s">
        <v>49</v>
      </c>
      <c s="34" t="s">
        <v>169</v>
      </c>
      <c s="34" t="s">
        <v>649</v>
      </c>
      <c s="35" t="s">
        <v>51</v>
      </c>
      <c s="6" t="s">
        <v>650</v>
      </c>
      <c s="36" t="s">
        <v>88</v>
      </c>
      <c s="37">
        <v>3</v>
      </c>
      <c s="36">
        <v>0</v>
      </c>
      <c s="36">
        <f>ROUND(G130*H130,6)</f>
      </c>
      <c r="L130" s="38">
        <v>0</v>
      </c>
      <c s="32">
        <f>ROUND(ROUND(L130,2)*ROUND(G130,3),2)</f>
      </c>
      <c s="36" t="s">
        <v>54</v>
      </c>
      <c>
        <f>(M130*21)/100</f>
      </c>
      <c t="s">
        <v>27</v>
      </c>
    </row>
    <row r="131" spans="1:5" ht="12.75">
      <c r="A131" s="35" t="s">
        <v>55</v>
      </c>
      <c r="E131" s="39" t="s">
        <v>51</v>
      </c>
    </row>
    <row r="132" spans="1:5" ht="12.75">
      <c r="A132" s="35" t="s">
        <v>56</v>
      </c>
      <c r="E132" s="40" t="s">
        <v>440</v>
      </c>
    </row>
    <row r="133" spans="1:5" ht="12.75">
      <c r="A133" t="s">
        <v>57</v>
      </c>
      <c r="E133" s="39" t="s">
        <v>444</v>
      </c>
    </row>
    <row r="134" spans="1:16" ht="25.5">
      <c r="A134" t="s">
        <v>49</v>
      </c>
      <c s="34" t="s">
        <v>172</v>
      </c>
      <c s="34" t="s">
        <v>651</v>
      </c>
      <c s="35" t="s">
        <v>51</v>
      </c>
      <c s="6" t="s">
        <v>652</v>
      </c>
      <c s="36" t="s">
        <v>88</v>
      </c>
      <c s="37">
        <v>2</v>
      </c>
      <c s="36">
        <v>0</v>
      </c>
      <c s="36">
        <f>ROUND(G134*H134,6)</f>
      </c>
      <c r="L134" s="38">
        <v>0</v>
      </c>
      <c s="32">
        <f>ROUND(ROUND(L134,2)*ROUND(G134,3),2)</f>
      </c>
      <c s="36" t="s">
        <v>54</v>
      </c>
      <c>
        <f>(M134*21)/100</f>
      </c>
      <c t="s">
        <v>27</v>
      </c>
    </row>
    <row r="135" spans="1:5" ht="12.75">
      <c r="A135" s="35" t="s">
        <v>55</v>
      </c>
      <c r="E135" s="39" t="s">
        <v>51</v>
      </c>
    </row>
    <row r="136" spans="1:5" ht="12.75">
      <c r="A136" s="35" t="s">
        <v>56</v>
      </c>
      <c r="E136" s="40" t="s">
        <v>440</v>
      </c>
    </row>
    <row r="137" spans="1:5" ht="12.75">
      <c r="A137" t="s">
        <v>57</v>
      </c>
      <c r="E137" s="39" t="s">
        <v>444</v>
      </c>
    </row>
    <row r="138" spans="1:16" ht="12.75">
      <c r="A138" t="s">
        <v>49</v>
      </c>
      <c s="34" t="s">
        <v>176</v>
      </c>
      <c s="34" t="s">
        <v>653</v>
      </c>
      <c s="35" t="s">
        <v>51</v>
      </c>
      <c s="6" t="s">
        <v>654</v>
      </c>
      <c s="36" t="s">
        <v>88</v>
      </c>
      <c s="37">
        <v>2</v>
      </c>
      <c s="36">
        <v>0</v>
      </c>
      <c s="36">
        <f>ROUND(G138*H138,6)</f>
      </c>
      <c r="L138" s="38">
        <v>0</v>
      </c>
      <c s="32">
        <f>ROUND(ROUND(L138,2)*ROUND(G138,3),2)</f>
      </c>
      <c s="36" t="s">
        <v>54</v>
      </c>
      <c>
        <f>(M138*21)/100</f>
      </c>
      <c t="s">
        <v>27</v>
      </c>
    </row>
    <row r="139" spans="1:5" ht="12.75">
      <c r="A139" s="35" t="s">
        <v>55</v>
      </c>
      <c r="E139" s="39" t="s">
        <v>51</v>
      </c>
    </row>
    <row r="140" spans="1:5" ht="12.75">
      <c r="A140" s="35" t="s">
        <v>56</v>
      </c>
      <c r="E140" s="40" t="s">
        <v>440</v>
      </c>
    </row>
    <row r="141" spans="1:5" ht="12.75">
      <c r="A141" t="s">
        <v>57</v>
      </c>
      <c r="E141" s="39" t="s">
        <v>444</v>
      </c>
    </row>
    <row r="142" spans="1:16" ht="12.75">
      <c r="A142" t="s">
        <v>49</v>
      </c>
      <c s="34" t="s">
        <v>180</v>
      </c>
      <c s="34" t="s">
        <v>655</v>
      </c>
      <c s="35" t="s">
        <v>51</v>
      </c>
      <c s="6" t="s">
        <v>656</v>
      </c>
      <c s="36" t="s">
        <v>88</v>
      </c>
      <c s="37">
        <v>4</v>
      </c>
      <c s="36">
        <v>0</v>
      </c>
      <c s="36">
        <f>ROUND(G142*H142,6)</f>
      </c>
      <c r="L142" s="38">
        <v>0</v>
      </c>
      <c s="32">
        <f>ROUND(ROUND(L142,2)*ROUND(G142,3),2)</f>
      </c>
      <c s="36" t="s">
        <v>657</v>
      </c>
      <c>
        <f>(M142*21)/100</f>
      </c>
      <c t="s">
        <v>27</v>
      </c>
    </row>
    <row r="143" spans="1:5" ht="12.75">
      <c r="A143" s="35" t="s">
        <v>55</v>
      </c>
      <c r="E143" s="39" t="s">
        <v>51</v>
      </c>
    </row>
    <row r="144" spans="1:5" ht="12.75">
      <c r="A144" s="35" t="s">
        <v>56</v>
      </c>
      <c r="E144" s="40" t="s">
        <v>440</v>
      </c>
    </row>
    <row r="145" spans="1:5" ht="12.75">
      <c r="A145" t="s">
        <v>57</v>
      </c>
      <c r="E145" s="39" t="s">
        <v>612</v>
      </c>
    </row>
    <row r="146" spans="1:16" ht="25.5">
      <c r="A146" t="s">
        <v>49</v>
      </c>
      <c s="34" t="s">
        <v>183</v>
      </c>
      <c s="34" t="s">
        <v>658</v>
      </c>
      <c s="35" t="s">
        <v>51</v>
      </c>
      <c s="6" t="s">
        <v>659</v>
      </c>
      <c s="36" t="s">
        <v>128</v>
      </c>
      <c s="37">
        <v>12</v>
      </c>
      <c s="36">
        <v>0</v>
      </c>
      <c s="36">
        <f>ROUND(G146*H146,6)</f>
      </c>
      <c r="L146" s="38">
        <v>0</v>
      </c>
      <c s="32">
        <f>ROUND(ROUND(L146,2)*ROUND(G146,3),2)</f>
      </c>
      <c s="36" t="s">
        <v>54</v>
      </c>
      <c>
        <f>(M146*21)/100</f>
      </c>
      <c t="s">
        <v>27</v>
      </c>
    </row>
    <row r="147" spans="1:5" ht="12.75">
      <c r="A147" s="35" t="s">
        <v>55</v>
      </c>
      <c r="E147" s="39" t="s">
        <v>51</v>
      </c>
    </row>
    <row r="148" spans="1:5" ht="12.75">
      <c r="A148" s="35" t="s">
        <v>56</v>
      </c>
      <c r="E148" s="40" t="s">
        <v>440</v>
      </c>
    </row>
    <row r="149" spans="1:5" ht="12.75">
      <c r="A149" t="s">
        <v>57</v>
      </c>
      <c r="E149" s="39" t="s">
        <v>444</v>
      </c>
    </row>
    <row r="150" spans="1:16" ht="12.75">
      <c r="A150" t="s">
        <v>49</v>
      </c>
      <c s="34" t="s">
        <v>186</v>
      </c>
      <c s="34" t="s">
        <v>660</v>
      </c>
      <c s="35" t="s">
        <v>51</v>
      </c>
      <c s="6" t="s">
        <v>661</v>
      </c>
      <c s="36" t="s">
        <v>88</v>
      </c>
      <c s="37">
        <v>4</v>
      </c>
      <c s="36">
        <v>0</v>
      </c>
      <c s="36">
        <f>ROUND(G150*H150,6)</f>
      </c>
      <c r="L150" s="38">
        <v>0</v>
      </c>
      <c s="32">
        <f>ROUND(ROUND(L150,2)*ROUND(G150,3),2)</f>
      </c>
      <c s="36" t="s">
        <v>54</v>
      </c>
      <c>
        <f>(M150*21)/100</f>
      </c>
      <c t="s">
        <v>27</v>
      </c>
    </row>
    <row r="151" spans="1:5" ht="12.75">
      <c r="A151" s="35" t="s">
        <v>55</v>
      </c>
      <c r="E151" s="39" t="s">
        <v>51</v>
      </c>
    </row>
    <row r="152" spans="1:5" ht="12.75">
      <c r="A152" s="35" t="s">
        <v>56</v>
      </c>
      <c r="E152" s="40" t="s">
        <v>440</v>
      </c>
    </row>
    <row r="153" spans="1:5" ht="12.75">
      <c r="A153" t="s">
        <v>57</v>
      </c>
      <c r="E153" s="39" t="s">
        <v>444</v>
      </c>
    </row>
    <row r="154" spans="1:16" ht="12.75">
      <c r="A154" t="s">
        <v>49</v>
      </c>
      <c s="34" t="s">
        <v>190</v>
      </c>
      <c s="34" t="s">
        <v>662</v>
      </c>
      <c s="35" t="s">
        <v>51</v>
      </c>
      <c s="6" t="s">
        <v>663</v>
      </c>
      <c s="36" t="s">
        <v>88</v>
      </c>
      <c s="37">
        <v>4</v>
      </c>
      <c s="36">
        <v>0</v>
      </c>
      <c s="36">
        <f>ROUND(G154*H154,6)</f>
      </c>
      <c r="L154" s="38">
        <v>0</v>
      </c>
      <c s="32">
        <f>ROUND(ROUND(L154,2)*ROUND(G154,3),2)</f>
      </c>
      <c s="36" t="s">
        <v>54</v>
      </c>
      <c>
        <f>(M154*21)/100</f>
      </c>
      <c t="s">
        <v>27</v>
      </c>
    </row>
    <row r="155" spans="1:5" ht="12.75">
      <c r="A155" s="35" t="s">
        <v>55</v>
      </c>
      <c r="E155" s="39" t="s">
        <v>51</v>
      </c>
    </row>
    <row r="156" spans="1:5" ht="12.75">
      <c r="A156" s="35" t="s">
        <v>56</v>
      </c>
      <c r="E156" s="40" t="s">
        <v>440</v>
      </c>
    </row>
    <row r="157" spans="1:5" ht="12.75">
      <c r="A157" t="s">
        <v>57</v>
      </c>
      <c r="E157" s="39" t="s">
        <v>444</v>
      </c>
    </row>
    <row r="158" spans="1:16" ht="12.75">
      <c r="A158" t="s">
        <v>49</v>
      </c>
      <c s="34" t="s">
        <v>194</v>
      </c>
      <c s="34" t="s">
        <v>664</v>
      </c>
      <c s="35" t="s">
        <v>51</v>
      </c>
      <c s="6" t="s">
        <v>665</v>
      </c>
      <c s="36" t="s">
        <v>568</v>
      </c>
      <c s="37">
        <v>1</v>
      </c>
      <c s="36">
        <v>0</v>
      </c>
      <c s="36">
        <f>ROUND(G158*H158,6)</f>
      </c>
      <c r="L158" s="38">
        <v>0</v>
      </c>
      <c s="32">
        <f>ROUND(ROUND(L158,2)*ROUND(G158,3),2)</f>
      </c>
      <c s="36" t="s">
        <v>54</v>
      </c>
      <c>
        <f>(M158*21)/100</f>
      </c>
      <c t="s">
        <v>27</v>
      </c>
    </row>
    <row r="159" spans="1:5" ht="12.75">
      <c r="A159" s="35" t="s">
        <v>55</v>
      </c>
      <c r="E159" s="39" t="s">
        <v>51</v>
      </c>
    </row>
    <row r="160" spans="1:5" ht="12.75">
      <c r="A160" s="35" t="s">
        <v>56</v>
      </c>
      <c r="E160" s="40" t="s">
        <v>440</v>
      </c>
    </row>
    <row r="161" spans="1:5" ht="12.75">
      <c r="A161" t="s">
        <v>57</v>
      </c>
      <c r="E161" s="39" t="s">
        <v>444</v>
      </c>
    </row>
    <row r="162" spans="1:16" ht="12.75">
      <c r="A162" t="s">
        <v>49</v>
      </c>
      <c s="34" t="s">
        <v>198</v>
      </c>
      <c s="34" t="s">
        <v>344</v>
      </c>
      <c s="35" t="s">
        <v>51</v>
      </c>
      <c s="6" t="s">
        <v>345</v>
      </c>
      <c s="36" t="s">
        <v>346</v>
      </c>
      <c s="37">
        <v>10</v>
      </c>
      <c s="36">
        <v>0</v>
      </c>
      <c s="36">
        <f>ROUND(G162*H162,6)</f>
      </c>
      <c r="L162" s="38">
        <v>0</v>
      </c>
      <c s="32">
        <f>ROUND(ROUND(L162,2)*ROUND(G162,3),2)</f>
      </c>
      <c s="36" t="s">
        <v>54</v>
      </c>
      <c>
        <f>(M162*21)/100</f>
      </c>
      <c t="s">
        <v>27</v>
      </c>
    </row>
    <row r="163" spans="1:5" ht="12.75">
      <c r="A163" s="35" t="s">
        <v>55</v>
      </c>
      <c r="E163" s="39" t="s">
        <v>51</v>
      </c>
    </row>
    <row r="164" spans="1:5" ht="12.75">
      <c r="A164" s="35" t="s">
        <v>56</v>
      </c>
      <c r="E164" s="40" t="s">
        <v>440</v>
      </c>
    </row>
    <row r="165" spans="1:5" ht="12.75">
      <c r="A165" t="s">
        <v>57</v>
      </c>
      <c r="E165" s="39" t="s">
        <v>444</v>
      </c>
    </row>
    <row r="166" spans="1:16" ht="12.75">
      <c r="A166" t="s">
        <v>49</v>
      </c>
      <c s="34" t="s">
        <v>202</v>
      </c>
      <c s="34" t="s">
        <v>349</v>
      </c>
      <c s="35" t="s">
        <v>51</v>
      </c>
      <c s="6" t="s">
        <v>350</v>
      </c>
      <c s="36" t="s">
        <v>346</v>
      </c>
      <c s="37">
        <v>8</v>
      </c>
      <c s="36">
        <v>0</v>
      </c>
      <c s="36">
        <f>ROUND(G166*H166,6)</f>
      </c>
      <c r="L166" s="38">
        <v>0</v>
      </c>
      <c s="32">
        <f>ROUND(ROUND(L166,2)*ROUND(G166,3),2)</f>
      </c>
      <c s="36" t="s">
        <v>54</v>
      </c>
      <c>
        <f>(M166*21)/100</f>
      </c>
      <c t="s">
        <v>27</v>
      </c>
    </row>
    <row r="167" spans="1:5" ht="12.75">
      <c r="A167" s="35" t="s">
        <v>55</v>
      </c>
      <c r="E167" s="39" t="s">
        <v>51</v>
      </c>
    </row>
    <row r="168" spans="1:5" ht="12.75">
      <c r="A168" s="35" t="s">
        <v>56</v>
      </c>
      <c r="E168" s="40" t="s">
        <v>440</v>
      </c>
    </row>
    <row r="169" spans="1:5" ht="12.75">
      <c r="A169" t="s">
        <v>57</v>
      </c>
      <c r="E169" s="39" t="s">
        <v>444</v>
      </c>
    </row>
    <row r="170" spans="1:16" ht="12.75">
      <c r="A170" t="s">
        <v>49</v>
      </c>
      <c s="34" t="s">
        <v>206</v>
      </c>
      <c s="34" t="s">
        <v>666</v>
      </c>
      <c s="35" t="s">
        <v>51</v>
      </c>
      <c s="6" t="s">
        <v>667</v>
      </c>
      <c s="36" t="s">
        <v>88</v>
      </c>
      <c s="37">
        <v>1</v>
      </c>
      <c s="36">
        <v>0</v>
      </c>
      <c s="36">
        <f>ROUND(G170*H170,6)</f>
      </c>
      <c r="L170" s="38">
        <v>0</v>
      </c>
      <c s="32">
        <f>ROUND(ROUND(L170,2)*ROUND(G170,3),2)</f>
      </c>
      <c s="36" t="s">
        <v>668</v>
      </c>
      <c>
        <f>(M170*21)/100</f>
      </c>
      <c t="s">
        <v>27</v>
      </c>
    </row>
    <row r="171" spans="1:5" ht="12.75">
      <c r="A171" s="35" t="s">
        <v>55</v>
      </c>
      <c r="E171" s="39" t="s">
        <v>51</v>
      </c>
    </row>
    <row r="172" spans="1:5" ht="12.75">
      <c r="A172" s="35" t="s">
        <v>56</v>
      </c>
      <c r="E172" s="40" t="s">
        <v>535</v>
      </c>
    </row>
    <row r="173" spans="1:5" ht="89.25">
      <c r="A173" t="s">
        <v>57</v>
      </c>
      <c r="E173" s="39" t="s">
        <v>669</v>
      </c>
    </row>
    <row r="174" spans="1:16" ht="25.5">
      <c r="A174" t="s">
        <v>49</v>
      </c>
      <c s="34" t="s">
        <v>210</v>
      </c>
      <c s="34" t="s">
        <v>670</v>
      </c>
      <c s="35" t="s">
        <v>51</v>
      </c>
      <c s="6" t="s">
        <v>671</v>
      </c>
      <c s="36" t="s">
        <v>672</v>
      </c>
      <c s="37">
        <v>25</v>
      </c>
      <c s="36">
        <v>0</v>
      </c>
      <c s="36">
        <f>ROUND(G174*H174,6)</f>
      </c>
      <c r="L174" s="38">
        <v>0</v>
      </c>
      <c s="32">
        <f>ROUND(ROUND(L174,2)*ROUND(G174,3),2)</f>
      </c>
      <c s="36" t="s">
        <v>54</v>
      </c>
      <c>
        <f>(M174*21)/100</f>
      </c>
      <c t="s">
        <v>27</v>
      </c>
    </row>
    <row r="175" spans="1:5" ht="12.75">
      <c r="A175" s="35" t="s">
        <v>55</v>
      </c>
      <c r="E175" s="39" t="s">
        <v>51</v>
      </c>
    </row>
    <row r="176" spans="1:5" ht="12.75">
      <c r="A176" s="35" t="s">
        <v>56</v>
      </c>
      <c r="E176" s="40" t="s">
        <v>535</v>
      </c>
    </row>
    <row r="177" spans="1:5" ht="12.75">
      <c r="A177" t="s">
        <v>57</v>
      </c>
      <c r="E177" s="39" t="s">
        <v>444</v>
      </c>
    </row>
    <row r="178" spans="1:16" ht="38.25">
      <c r="A178" t="s">
        <v>49</v>
      </c>
      <c s="34" t="s">
        <v>214</v>
      </c>
      <c s="34" t="s">
        <v>673</v>
      </c>
      <c s="35" t="s">
        <v>51</v>
      </c>
      <c s="6" t="s">
        <v>674</v>
      </c>
      <c s="36" t="s">
        <v>672</v>
      </c>
      <c s="37">
        <v>25</v>
      </c>
      <c s="36">
        <v>0</v>
      </c>
      <c s="36">
        <f>ROUND(G178*H178,6)</f>
      </c>
      <c r="L178" s="38">
        <v>0</v>
      </c>
      <c s="32">
        <f>ROUND(ROUND(L178,2)*ROUND(G178,3),2)</f>
      </c>
      <c s="36" t="s">
        <v>54</v>
      </c>
      <c>
        <f>(M178*21)/100</f>
      </c>
      <c t="s">
        <v>27</v>
      </c>
    </row>
    <row r="179" spans="1:5" ht="12.75">
      <c r="A179" s="35" t="s">
        <v>55</v>
      </c>
      <c r="E179" s="39" t="s">
        <v>51</v>
      </c>
    </row>
    <row r="180" spans="1:5" ht="12.75">
      <c r="A180" s="35" t="s">
        <v>56</v>
      </c>
      <c r="E180" s="40" t="s">
        <v>535</v>
      </c>
    </row>
    <row r="181" spans="1:5" ht="12.75">
      <c r="A181" t="s">
        <v>57</v>
      </c>
      <c r="E181" s="39" t="s">
        <v>444</v>
      </c>
    </row>
    <row r="182" spans="1:16" ht="25.5">
      <c r="A182" t="s">
        <v>49</v>
      </c>
      <c s="34" t="s">
        <v>218</v>
      </c>
      <c s="34" t="s">
        <v>675</v>
      </c>
      <c s="35" t="s">
        <v>51</v>
      </c>
      <c s="6" t="s">
        <v>676</v>
      </c>
      <c s="36" t="s">
        <v>346</v>
      </c>
      <c s="37">
        <v>8</v>
      </c>
      <c s="36">
        <v>0</v>
      </c>
      <c s="36">
        <f>ROUND(G182*H182,6)</f>
      </c>
      <c r="L182" s="38">
        <v>0</v>
      </c>
      <c s="32">
        <f>ROUND(ROUND(L182,2)*ROUND(G182,3),2)</f>
      </c>
      <c s="36" t="s">
        <v>54</v>
      </c>
      <c>
        <f>(M182*21)/100</f>
      </c>
      <c t="s">
        <v>27</v>
      </c>
    </row>
    <row r="183" spans="1:5" ht="12.75">
      <c r="A183" s="35" t="s">
        <v>55</v>
      </c>
      <c r="E183" s="39" t="s">
        <v>51</v>
      </c>
    </row>
    <row r="184" spans="1:5" ht="12.75">
      <c r="A184" s="35" t="s">
        <v>56</v>
      </c>
      <c r="E184" s="40" t="s">
        <v>440</v>
      </c>
    </row>
    <row r="185" spans="1:5" ht="12.75">
      <c r="A185" t="s">
        <v>57</v>
      </c>
      <c r="E185" s="39" t="s">
        <v>444</v>
      </c>
    </row>
    <row r="186" spans="1:13" ht="12.75">
      <c r="A186" t="s">
        <v>46</v>
      </c>
      <c r="C186" s="31" t="s">
        <v>27</v>
      </c>
      <c r="E186" s="33" t="s">
        <v>589</v>
      </c>
      <c r="J186" s="32">
        <f>0</f>
      </c>
      <c s="32">
        <f>0</f>
      </c>
      <c s="32">
        <f>0+L187+L191</f>
      </c>
      <c s="32">
        <f>0+M187+M191</f>
      </c>
    </row>
    <row r="187" spans="1:16" ht="25.5">
      <c r="A187" t="s">
        <v>49</v>
      </c>
      <c s="34" t="s">
        <v>222</v>
      </c>
      <c s="34" t="s">
        <v>677</v>
      </c>
      <c s="35" t="s">
        <v>51</v>
      </c>
      <c s="6" t="s">
        <v>678</v>
      </c>
      <c s="36" t="s">
        <v>53</v>
      </c>
      <c s="37">
        <v>0.05</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440</v>
      </c>
    </row>
    <row r="190" spans="1:5" ht="12.75">
      <c r="A190" t="s">
        <v>57</v>
      </c>
      <c r="E190" s="39" t="s">
        <v>444</v>
      </c>
    </row>
    <row r="191" spans="1:16" ht="25.5">
      <c r="A191" t="s">
        <v>49</v>
      </c>
      <c s="34" t="s">
        <v>226</v>
      </c>
      <c s="34" t="s">
        <v>591</v>
      </c>
      <c s="35" t="s">
        <v>51</v>
      </c>
      <c s="6" t="s">
        <v>679</v>
      </c>
      <c s="36" t="s">
        <v>53</v>
      </c>
      <c s="37">
        <v>0.05</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440</v>
      </c>
    </row>
    <row r="194" spans="1:5" ht="12.75">
      <c r="A194" t="s">
        <v>57</v>
      </c>
      <c r="E194"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682</v>
      </c>
      <c r="E8" s="30" t="s">
        <v>681</v>
      </c>
      <c r="J8" s="29">
        <f>0+J9</f>
      </c>
      <c s="29">
        <f>0+K9</f>
      </c>
      <c s="29">
        <f>0+L9</f>
      </c>
      <c s="29">
        <f>0+M9</f>
      </c>
    </row>
    <row r="9" spans="1:13" ht="12.75">
      <c r="A9" t="s">
        <v>46</v>
      </c>
      <c r="C9" s="31" t="s">
        <v>596</v>
      </c>
      <c r="E9" s="33" t="s">
        <v>597</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47</v>
      </c>
      <c s="34" t="s">
        <v>683</v>
      </c>
      <c s="35" t="s">
        <v>51</v>
      </c>
      <c s="6" t="s">
        <v>684</v>
      </c>
      <c s="36" t="s">
        <v>88</v>
      </c>
      <c s="37">
        <v>1</v>
      </c>
      <c s="36">
        <v>0</v>
      </c>
      <c s="36">
        <f>ROUND(G10*H10,6)</f>
      </c>
      <c r="L10" s="38">
        <v>0</v>
      </c>
      <c s="32">
        <f>ROUND(ROUND(L10,2)*ROUND(G10,3),2)</f>
      </c>
      <c s="36" t="s">
        <v>54</v>
      </c>
      <c>
        <f>(M10*21)/100</f>
      </c>
      <c t="s">
        <v>27</v>
      </c>
    </row>
    <row r="11" spans="1:5" ht="12.75">
      <c r="A11" s="35" t="s">
        <v>55</v>
      </c>
      <c r="E11" s="39" t="s">
        <v>51</v>
      </c>
    </row>
    <row r="12" spans="1:5" ht="12.75">
      <c r="A12" s="35" t="s">
        <v>56</v>
      </c>
      <c r="E12" s="40" t="s">
        <v>440</v>
      </c>
    </row>
    <row r="13" spans="1:5" ht="12.75">
      <c r="A13" t="s">
        <v>57</v>
      </c>
      <c r="E13" s="39" t="s">
        <v>401</v>
      </c>
    </row>
    <row r="14" spans="1:16" ht="12.75">
      <c r="A14" t="s">
        <v>49</v>
      </c>
      <c s="34" t="s">
        <v>27</v>
      </c>
      <c s="34" t="s">
        <v>685</v>
      </c>
      <c s="35" t="s">
        <v>51</v>
      </c>
      <c s="6" t="s">
        <v>686</v>
      </c>
      <c s="36" t="s">
        <v>88</v>
      </c>
      <c s="37">
        <v>1</v>
      </c>
      <c s="36">
        <v>0</v>
      </c>
      <c s="36">
        <f>ROUND(G14*H14,6)</f>
      </c>
      <c r="L14" s="38">
        <v>0</v>
      </c>
      <c s="32">
        <f>ROUND(ROUND(L14,2)*ROUND(G14,3),2)</f>
      </c>
      <c s="36" t="s">
        <v>687</v>
      </c>
      <c>
        <f>(M14*21)/100</f>
      </c>
      <c t="s">
        <v>27</v>
      </c>
    </row>
    <row r="15" spans="1:5" ht="12.75">
      <c r="A15" s="35" t="s">
        <v>55</v>
      </c>
      <c r="E15" s="39" t="s">
        <v>51</v>
      </c>
    </row>
    <row r="16" spans="1:5" ht="12.75">
      <c r="A16" s="35" t="s">
        <v>56</v>
      </c>
      <c r="E16" s="40" t="s">
        <v>440</v>
      </c>
    </row>
    <row r="17" spans="1:5" ht="102">
      <c r="A17" t="s">
        <v>57</v>
      </c>
      <c r="E17" s="39" t="s">
        <v>688</v>
      </c>
    </row>
    <row r="18" spans="1:16" ht="12.75">
      <c r="A18" t="s">
        <v>49</v>
      </c>
      <c s="34" t="s">
        <v>26</v>
      </c>
      <c s="34" t="s">
        <v>689</v>
      </c>
      <c s="35" t="s">
        <v>51</v>
      </c>
      <c s="6" t="s">
        <v>690</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440</v>
      </c>
    </row>
    <row r="21" spans="1:5" ht="12.75">
      <c r="A21" t="s">
        <v>57</v>
      </c>
      <c r="E21" s="39" t="s">
        <v>401</v>
      </c>
    </row>
    <row r="22" spans="1:16" ht="12.75">
      <c r="A22" t="s">
        <v>49</v>
      </c>
      <c s="34" t="s">
        <v>63</v>
      </c>
      <c s="34" t="s">
        <v>691</v>
      </c>
      <c s="35" t="s">
        <v>51</v>
      </c>
      <c s="6" t="s">
        <v>692</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440</v>
      </c>
    </row>
    <row r="25" spans="1:5" ht="12.75">
      <c r="A25" t="s">
        <v>57</v>
      </c>
      <c r="E25" s="39" t="s">
        <v>401</v>
      </c>
    </row>
    <row r="26" spans="1:16" ht="12.75">
      <c r="A26" t="s">
        <v>49</v>
      </c>
      <c s="34" t="s">
        <v>66</v>
      </c>
      <c s="34" t="s">
        <v>693</v>
      </c>
      <c s="35" t="s">
        <v>51</v>
      </c>
      <c s="6" t="s">
        <v>694</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440</v>
      </c>
    </row>
    <row r="29" spans="1:5" ht="12.75">
      <c r="A29" t="s">
        <v>57</v>
      </c>
      <c r="E29" s="39" t="s">
        <v>401</v>
      </c>
    </row>
    <row r="30" spans="1:16" ht="12.75">
      <c r="A30" t="s">
        <v>49</v>
      </c>
      <c s="34" t="s">
        <v>69</v>
      </c>
      <c s="34" t="s">
        <v>695</v>
      </c>
      <c s="35" t="s">
        <v>51</v>
      </c>
      <c s="6" t="s">
        <v>696</v>
      </c>
      <c s="36" t="s">
        <v>88</v>
      </c>
      <c s="37">
        <v>2</v>
      </c>
      <c s="36">
        <v>0</v>
      </c>
      <c s="36">
        <f>ROUND(G30*H30,6)</f>
      </c>
      <c r="L30" s="38">
        <v>0</v>
      </c>
      <c s="32">
        <f>ROUND(ROUND(L30,2)*ROUND(G30,3),2)</f>
      </c>
      <c s="36" t="s">
        <v>54</v>
      </c>
      <c>
        <f>(M30*21)/100</f>
      </c>
      <c t="s">
        <v>27</v>
      </c>
    </row>
    <row r="31" spans="1:5" ht="12.75">
      <c r="A31" s="35" t="s">
        <v>55</v>
      </c>
      <c r="E31" s="39" t="s">
        <v>51</v>
      </c>
    </row>
    <row r="32" spans="1:5" ht="12.75">
      <c r="A32" s="35" t="s">
        <v>56</v>
      </c>
      <c r="E32" s="40" t="s">
        <v>440</v>
      </c>
    </row>
    <row r="33" spans="1:5" ht="12.75">
      <c r="A33" t="s">
        <v>57</v>
      </c>
      <c r="E33" s="39" t="s">
        <v>401</v>
      </c>
    </row>
    <row r="34" spans="1:16" ht="12.75">
      <c r="A34" t="s">
        <v>49</v>
      </c>
      <c s="34" t="s">
        <v>72</v>
      </c>
      <c s="34" t="s">
        <v>697</v>
      </c>
      <c s="35" t="s">
        <v>51</v>
      </c>
      <c s="6" t="s">
        <v>698</v>
      </c>
      <c s="36" t="s">
        <v>88</v>
      </c>
      <c s="37">
        <v>1</v>
      </c>
      <c s="36">
        <v>0</v>
      </c>
      <c s="36">
        <f>ROUND(G34*H34,6)</f>
      </c>
      <c r="L34" s="38">
        <v>0</v>
      </c>
      <c s="32">
        <f>ROUND(ROUND(L34,2)*ROUND(G34,3),2)</f>
      </c>
      <c s="36" t="s">
        <v>54</v>
      </c>
      <c>
        <f>(M34*21)/100</f>
      </c>
      <c t="s">
        <v>27</v>
      </c>
    </row>
    <row r="35" spans="1:5" ht="12.75">
      <c r="A35" s="35" t="s">
        <v>55</v>
      </c>
      <c r="E35" s="39" t="s">
        <v>51</v>
      </c>
    </row>
    <row r="36" spans="1:5" ht="12.75">
      <c r="A36" s="35" t="s">
        <v>56</v>
      </c>
      <c r="E36" s="40" t="s">
        <v>440</v>
      </c>
    </row>
    <row r="37" spans="1:5" ht="12.75">
      <c r="A37" t="s">
        <v>57</v>
      </c>
      <c r="E37" s="39" t="s">
        <v>401</v>
      </c>
    </row>
    <row r="38" spans="1:16" ht="12.75">
      <c r="A38" t="s">
        <v>49</v>
      </c>
      <c s="34" t="s">
        <v>76</v>
      </c>
      <c s="34" t="s">
        <v>699</v>
      </c>
      <c s="35" t="s">
        <v>51</v>
      </c>
      <c s="6" t="s">
        <v>700</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440</v>
      </c>
    </row>
    <row r="41" spans="1:5" ht="12.75">
      <c r="A41" t="s">
        <v>57</v>
      </c>
      <c r="E41" s="39" t="s">
        <v>401</v>
      </c>
    </row>
    <row r="42" spans="1:16" ht="12.75">
      <c r="A42" t="s">
        <v>49</v>
      </c>
      <c s="34" t="s">
        <v>81</v>
      </c>
      <c s="34" t="s">
        <v>701</v>
      </c>
      <c s="35" t="s">
        <v>51</v>
      </c>
      <c s="6" t="s">
        <v>702</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440</v>
      </c>
    </row>
    <row r="45" spans="1:5" ht="12.75">
      <c r="A45" t="s">
        <v>57</v>
      </c>
      <c r="E45" s="39" t="s">
        <v>401</v>
      </c>
    </row>
    <row r="46" spans="1:16" ht="12.75">
      <c r="A46" t="s">
        <v>49</v>
      </c>
      <c s="34" t="s">
        <v>85</v>
      </c>
      <c s="34" t="s">
        <v>703</v>
      </c>
      <c s="35" t="s">
        <v>51</v>
      </c>
      <c s="6" t="s">
        <v>704</v>
      </c>
      <c s="36" t="s">
        <v>88</v>
      </c>
      <c s="37">
        <v>1</v>
      </c>
      <c s="36">
        <v>0</v>
      </c>
      <c s="36">
        <f>ROUND(G46*H46,6)</f>
      </c>
      <c r="L46" s="38">
        <v>0</v>
      </c>
      <c s="32">
        <f>ROUND(ROUND(L46,2)*ROUND(G46,3),2)</f>
      </c>
      <c s="36" t="s">
        <v>54</v>
      </c>
      <c>
        <f>(M46*21)/100</f>
      </c>
      <c t="s">
        <v>27</v>
      </c>
    </row>
    <row r="47" spans="1:5" ht="12.75">
      <c r="A47" s="35" t="s">
        <v>55</v>
      </c>
      <c r="E47" s="39" t="s">
        <v>51</v>
      </c>
    </row>
    <row r="48" spans="1:5" ht="12.75">
      <c r="A48" s="35" t="s">
        <v>56</v>
      </c>
      <c r="E48" s="40" t="s">
        <v>440</v>
      </c>
    </row>
    <row r="49" spans="1:5" ht="12.75">
      <c r="A49" t="s">
        <v>57</v>
      </c>
      <c r="E49" s="39" t="s">
        <v>401</v>
      </c>
    </row>
    <row r="50" spans="1:16" ht="12.75">
      <c r="A50" t="s">
        <v>49</v>
      </c>
      <c s="34" t="s">
        <v>90</v>
      </c>
      <c s="34" t="s">
        <v>705</v>
      </c>
      <c s="35" t="s">
        <v>51</v>
      </c>
      <c s="6" t="s">
        <v>706</v>
      </c>
      <c s="36" t="s">
        <v>88</v>
      </c>
      <c s="37">
        <v>1</v>
      </c>
      <c s="36">
        <v>0</v>
      </c>
      <c s="36">
        <f>ROUND(G50*H50,6)</f>
      </c>
      <c r="L50" s="38">
        <v>0</v>
      </c>
      <c s="32">
        <f>ROUND(ROUND(L50,2)*ROUND(G50,3),2)</f>
      </c>
      <c s="36" t="s">
        <v>54</v>
      </c>
      <c>
        <f>(M50*21)/100</f>
      </c>
      <c t="s">
        <v>27</v>
      </c>
    </row>
    <row r="51" spans="1:5" ht="12.75">
      <c r="A51" s="35" t="s">
        <v>55</v>
      </c>
      <c r="E51" s="39" t="s">
        <v>51</v>
      </c>
    </row>
    <row r="52" spans="1:5" ht="12.75">
      <c r="A52" s="35" t="s">
        <v>56</v>
      </c>
      <c r="E52" s="40" t="s">
        <v>440</v>
      </c>
    </row>
    <row r="53" spans="1:5" ht="12.75">
      <c r="A53" t="s">
        <v>57</v>
      </c>
      <c r="E53" s="39" t="s">
        <v>401</v>
      </c>
    </row>
    <row r="54" spans="1:16" ht="12.75">
      <c r="A54" t="s">
        <v>49</v>
      </c>
      <c s="34" t="s">
        <v>93</v>
      </c>
      <c s="34" t="s">
        <v>707</v>
      </c>
      <c s="35" t="s">
        <v>51</v>
      </c>
      <c s="6" t="s">
        <v>708</v>
      </c>
      <c s="36" t="s">
        <v>88</v>
      </c>
      <c s="37">
        <v>1</v>
      </c>
      <c s="36">
        <v>0</v>
      </c>
      <c s="36">
        <f>ROUND(G54*H54,6)</f>
      </c>
      <c r="L54" s="38">
        <v>0</v>
      </c>
      <c s="32">
        <f>ROUND(ROUND(L54,2)*ROUND(G54,3),2)</f>
      </c>
      <c s="36" t="s">
        <v>54</v>
      </c>
      <c>
        <f>(M54*21)/100</f>
      </c>
      <c t="s">
        <v>27</v>
      </c>
    </row>
    <row r="55" spans="1:5" ht="12.75">
      <c r="A55" s="35" t="s">
        <v>55</v>
      </c>
      <c r="E55" s="39" t="s">
        <v>51</v>
      </c>
    </row>
    <row r="56" spans="1:5" ht="12.75">
      <c r="A56" s="35" t="s">
        <v>56</v>
      </c>
      <c r="E56" s="40" t="s">
        <v>440</v>
      </c>
    </row>
    <row r="57" spans="1:5" ht="12.75">
      <c r="A57" t="s">
        <v>57</v>
      </c>
      <c r="E57" s="39" t="s">
        <v>401</v>
      </c>
    </row>
    <row r="58" spans="1:16" ht="12.75">
      <c r="A58" t="s">
        <v>49</v>
      </c>
      <c s="34" t="s">
        <v>97</v>
      </c>
      <c s="34" t="s">
        <v>709</v>
      </c>
      <c s="35" t="s">
        <v>51</v>
      </c>
      <c s="6" t="s">
        <v>710</v>
      </c>
      <c s="36" t="s">
        <v>88</v>
      </c>
      <c s="37">
        <v>1</v>
      </c>
      <c s="36">
        <v>0</v>
      </c>
      <c s="36">
        <f>ROUND(G58*H58,6)</f>
      </c>
      <c r="L58" s="38">
        <v>0</v>
      </c>
      <c s="32">
        <f>ROUND(ROUND(L58,2)*ROUND(G58,3),2)</f>
      </c>
      <c s="36" t="s">
        <v>687</v>
      </c>
      <c>
        <f>(M58*21)/100</f>
      </c>
      <c t="s">
        <v>27</v>
      </c>
    </row>
    <row r="59" spans="1:5" ht="12.75">
      <c r="A59" s="35" t="s">
        <v>55</v>
      </c>
      <c r="E59" s="39" t="s">
        <v>51</v>
      </c>
    </row>
    <row r="60" spans="1:5" ht="12.75">
      <c r="A60" s="35" t="s">
        <v>56</v>
      </c>
      <c r="E60" s="40" t="s">
        <v>440</v>
      </c>
    </row>
    <row r="61" spans="1:5" ht="102">
      <c r="A61" t="s">
        <v>57</v>
      </c>
      <c r="E61" s="39" t="s">
        <v>688</v>
      </c>
    </row>
    <row r="62" spans="1:16" ht="12.75">
      <c r="A62" t="s">
        <v>49</v>
      </c>
      <c s="34" t="s">
        <v>101</v>
      </c>
      <c s="34" t="s">
        <v>711</v>
      </c>
      <c s="35" t="s">
        <v>51</v>
      </c>
      <c s="6" t="s">
        <v>712</v>
      </c>
      <c s="36" t="s">
        <v>88</v>
      </c>
      <c s="37">
        <v>2</v>
      </c>
      <c s="36">
        <v>0</v>
      </c>
      <c s="36">
        <f>ROUND(G62*H62,6)</f>
      </c>
      <c r="L62" s="38">
        <v>0</v>
      </c>
      <c s="32">
        <f>ROUND(ROUND(L62,2)*ROUND(G62,3),2)</f>
      </c>
      <c s="36" t="s">
        <v>54</v>
      </c>
      <c>
        <f>(M62*21)/100</f>
      </c>
      <c t="s">
        <v>27</v>
      </c>
    </row>
    <row r="63" spans="1:5" ht="12.75">
      <c r="A63" s="35" t="s">
        <v>55</v>
      </c>
      <c r="E63" s="39" t="s">
        <v>51</v>
      </c>
    </row>
    <row r="64" spans="1:5" ht="12.75">
      <c r="A64" s="35" t="s">
        <v>56</v>
      </c>
      <c r="E64" s="40" t="s">
        <v>440</v>
      </c>
    </row>
    <row r="65" spans="1:5" ht="12.75">
      <c r="A65" t="s">
        <v>57</v>
      </c>
      <c r="E65" s="39" t="s">
        <v>401</v>
      </c>
    </row>
    <row r="66" spans="1:16" ht="12.75">
      <c r="A66" t="s">
        <v>49</v>
      </c>
      <c s="34" t="s">
        <v>106</v>
      </c>
      <c s="34" t="s">
        <v>552</v>
      </c>
      <c s="35" t="s">
        <v>51</v>
      </c>
      <c s="6" t="s">
        <v>713</v>
      </c>
      <c s="36" t="s">
        <v>149</v>
      </c>
      <c s="37">
        <v>0.04</v>
      </c>
      <c s="36">
        <v>0</v>
      </c>
      <c s="36">
        <f>ROUND(G66*H66,6)</f>
      </c>
      <c r="L66" s="38">
        <v>0</v>
      </c>
      <c s="32">
        <f>ROUND(ROUND(L66,2)*ROUND(G66,3),2)</f>
      </c>
      <c s="36" t="s">
        <v>54</v>
      </c>
      <c>
        <f>(M66*21)/100</f>
      </c>
      <c t="s">
        <v>27</v>
      </c>
    </row>
    <row r="67" spans="1:5" ht="12.75">
      <c r="A67" s="35" t="s">
        <v>55</v>
      </c>
      <c r="E67" s="39" t="s">
        <v>51</v>
      </c>
    </row>
    <row r="68" spans="1:5" ht="12.75">
      <c r="A68" s="35" t="s">
        <v>56</v>
      </c>
      <c r="E68" s="40" t="s">
        <v>440</v>
      </c>
    </row>
    <row r="69" spans="1:5" ht="12.75">
      <c r="A69" t="s">
        <v>57</v>
      </c>
      <c r="E69" s="39" t="s">
        <v>401</v>
      </c>
    </row>
    <row r="70" spans="1:16" ht="12.75">
      <c r="A70" t="s">
        <v>49</v>
      </c>
      <c s="34" t="s">
        <v>109</v>
      </c>
      <c s="34" t="s">
        <v>554</v>
      </c>
      <c s="35" t="s">
        <v>51</v>
      </c>
      <c s="6" t="s">
        <v>714</v>
      </c>
      <c s="36" t="s">
        <v>149</v>
      </c>
      <c s="37">
        <v>0.04</v>
      </c>
      <c s="36">
        <v>0</v>
      </c>
      <c s="36">
        <f>ROUND(G70*H70,6)</f>
      </c>
      <c r="L70" s="38">
        <v>0</v>
      </c>
      <c s="32">
        <f>ROUND(ROUND(L70,2)*ROUND(G70,3),2)</f>
      </c>
      <c s="36" t="s">
        <v>54</v>
      </c>
      <c>
        <f>(M70*21)/100</f>
      </c>
      <c t="s">
        <v>27</v>
      </c>
    </row>
    <row r="71" spans="1:5" ht="12.75">
      <c r="A71" s="35" t="s">
        <v>55</v>
      </c>
      <c r="E71" s="39" t="s">
        <v>51</v>
      </c>
    </row>
    <row r="72" spans="1:5" ht="12.75">
      <c r="A72" s="35" t="s">
        <v>56</v>
      </c>
      <c r="E72" s="40" t="s">
        <v>440</v>
      </c>
    </row>
    <row r="73" spans="1:5" ht="12.75">
      <c r="A73" t="s">
        <v>57</v>
      </c>
      <c r="E73" s="39" t="s">
        <v>401</v>
      </c>
    </row>
    <row r="74" spans="1:16" ht="12.75">
      <c r="A74" t="s">
        <v>49</v>
      </c>
      <c s="34" t="s">
        <v>112</v>
      </c>
      <c s="34" t="s">
        <v>556</v>
      </c>
      <c s="35" t="s">
        <v>51</v>
      </c>
      <c s="6" t="s">
        <v>715</v>
      </c>
      <c s="36" t="s">
        <v>149</v>
      </c>
      <c s="37">
        <v>0.04</v>
      </c>
      <c s="36">
        <v>0</v>
      </c>
      <c s="36">
        <f>ROUND(G74*H74,6)</f>
      </c>
      <c r="L74" s="38">
        <v>0</v>
      </c>
      <c s="32">
        <f>ROUND(ROUND(L74,2)*ROUND(G74,3),2)</f>
      </c>
      <c s="36" t="s">
        <v>54</v>
      </c>
      <c>
        <f>(M74*21)/100</f>
      </c>
      <c t="s">
        <v>27</v>
      </c>
    </row>
    <row r="75" spans="1:5" ht="12.75">
      <c r="A75" s="35" t="s">
        <v>55</v>
      </c>
      <c r="E75" s="39" t="s">
        <v>51</v>
      </c>
    </row>
    <row r="76" spans="1:5" ht="12.75">
      <c r="A76" s="35" t="s">
        <v>56</v>
      </c>
      <c r="E76" s="40" t="s">
        <v>440</v>
      </c>
    </row>
    <row r="77" spans="1:5" ht="12.75">
      <c r="A77" t="s">
        <v>57</v>
      </c>
      <c r="E77" s="39" t="s">
        <v>401</v>
      </c>
    </row>
    <row r="78" spans="1:16" ht="12.75">
      <c r="A78" t="s">
        <v>49</v>
      </c>
      <c s="34" t="s">
        <v>116</v>
      </c>
      <c s="34" t="s">
        <v>716</v>
      </c>
      <c s="35" t="s">
        <v>51</v>
      </c>
      <c s="6" t="s">
        <v>717</v>
      </c>
      <c s="36" t="s">
        <v>128</v>
      </c>
      <c s="37">
        <v>20</v>
      </c>
      <c s="36">
        <v>0</v>
      </c>
      <c s="36">
        <f>ROUND(G78*H78,6)</f>
      </c>
      <c r="L78" s="38">
        <v>0</v>
      </c>
      <c s="32">
        <f>ROUND(ROUND(L78,2)*ROUND(G78,3),2)</f>
      </c>
      <c s="36" t="s">
        <v>54</v>
      </c>
      <c>
        <f>(M78*21)/100</f>
      </c>
      <c t="s">
        <v>27</v>
      </c>
    </row>
    <row r="79" spans="1:5" ht="12.75">
      <c r="A79" s="35" t="s">
        <v>55</v>
      </c>
      <c r="E79" s="39" t="s">
        <v>51</v>
      </c>
    </row>
    <row r="80" spans="1:5" ht="12.75">
      <c r="A80" s="35" t="s">
        <v>56</v>
      </c>
      <c r="E80" s="40" t="s">
        <v>440</v>
      </c>
    </row>
    <row r="81" spans="1:5" ht="12.75">
      <c r="A81" t="s">
        <v>57</v>
      </c>
      <c r="E81" s="39" t="s">
        <v>401</v>
      </c>
    </row>
    <row r="82" spans="1:16" ht="12.75">
      <c r="A82" t="s">
        <v>49</v>
      </c>
      <c s="34" t="s">
        <v>120</v>
      </c>
      <c s="34" t="s">
        <v>718</v>
      </c>
      <c s="35" t="s">
        <v>51</v>
      </c>
      <c s="6" t="s">
        <v>719</v>
      </c>
      <c s="36" t="s">
        <v>128</v>
      </c>
      <c s="37">
        <v>20</v>
      </c>
      <c s="36">
        <v>0</v>
      </c>
      <c s="36">
        <f>ROUND(G82*H82,6)</f>
      </c>
      <c r="L82" s="38">
        <v>0</v>
      </c>
      <c s="32">
        <f>ROUND(ROUND(L82,2)*ROUND(G82,3),2)</f>
      </c>
      <c s="36" t="s">
        <v>54</v>
      </c>
      <c>
        <f>(M82*21)/100</f>
      </c>
      <c t="s">
        <v>27</v>
      </c>
    </row>
    <row r="83" spans="1:5" ht="12.75">
      <c r="A83" s="35" t="s">
        <v>55</v>
      </c>
      <c r="E83" s="39" t="s">
        <v>51</v>
      </c>
    </row>
    <row r="84" spans="1:5" ht="12.75">
      <c r="A84" s="35" t="s">
        <v>56</v>
      </c>
      <c r="E84" s="40" t="s">
        <v>440</v>
      </c>
    </row>
    <row r="85" spans="1:5" ht="12.75">
      <c r="A85" t="s">
        <v>57</v>
      </c>
      <c r="E85" s="39" t="s">
        <v>401</v>
      </c>
    </row>
    <row r="86" spans="1:16" ht="12.75">
      <c r="A86" t="s">
        <v>49</v>
      </c>
      <c s="34" t="s">
        <v>125</v>
      </c>
      <c s="34" t="s">
        <v>720</v>
      </c>
      <c s="35" t="s">
        <v>51</v>
      </c>
      <c s="6" t="s">
        <v>721</v>
      </c>
      <c s="36" t="s">
        <v>128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440</v>
      </c>
    </row>
    <row r="89" spans="1:5" ht="12.75">
      <c r="A89" t="s">
        <v>57</v>
      </c>
      <c r="E89" s="39" t="s">
        <v>401</v>
      </c>
    </row>
    <row r="90" spans="1:16" ht="12.75">
      <c r="A90" t="s">
        <v>49</v>
      </c>
      <c s="34" t="s">
        <v>130</v>
      </c>
      <c s="34" t="s">
        <v>539</v>
      </c>
      <c s="35" t="s">
        <v>51</v>
      </c>
      <c s="6" t="s">
        <v>722</v>
      </c>
      <c s="36" t="s">
        <v>128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440</v>
      </c>
    </row>
    <row r="93" spans="1:5" ht="12.75">
      <c r="A93" t="s">
        <v>57</v>
      </c>
      <c r="E93" s="39" t="s">
        <v>401</v>
      </c>
    </row>
    <row r="94" spans="1:16" ht="12.75">
      <c r="A94" t="s">
        <v>49</v>
      </c>
      <c s="34" t="s">
        <v>134</v>
      </c>
      <c s="34" t="s">
        <v>643</v>
      </c>
      <c s="35" t="s">
        <v>51</v>
      </c>
      <c s="6" t="s">
        <v>723</v>
      </c>
      <c s="36" t="s">
        <v>88</v>
      </c>
      <c s="37">
        <v>2</v>
      </c>
      <c s="36">
        <v>0</v>
      </c>
      <c s="36">
        <f>ROUND(G94*H94,6)</f>
      </c>
      <c r="L94" s="38">
        <v>0</v>
      </c>
      <c s="32">
        <f>ROUND(ROUND(L94,2)*ROUND(G94,3),2)</f>
      </c>
      <c s="36" t="s">
        <v>54</v>
      </c>
      <c>
        <f>(M94*21)/100</f>
      </c>
      <c t="s">
        <v>27</v>
      </c>
    </row>
    <row r="95" spans="1:5" ht="12.75">
      <c r="A95" s="35" t="s">
        <v>55</v>
      </c>
      <c r="E95" s="39" t="s">
        <v>51</v>
      </c>
    </row>
    <row r="96" spans="1:5" ht="12.75">
      <c r="A96" s="35" t="s">
        <v>56</v>
      </c>
      <c r="E96" s="40" t="s">
        <v>440</v>
      </c>
    </row>
    <row r="97" spans="1:5" ht="12.75">
      <c r="A97" t="s">
        <v>57</v>
      </c>
      <c r="E97" s="39" t="s">
        <v>401</v>
      </c>
    </row>
    <row r="98" spans="1:16" ht="12.75">
      <c r="A98" t="s">
        <v>49</v>
      </c>
      <c s="34" t="s">
        <v>138</v>
      </c>
      <c s="34" t="s">
        <v>502</v>
      </c>
      <c s="35" t="s">
        <v>51</v>
      </c>
      <c s="6" t="s">
        <v>724</v>
      </c>
      <c s="36" t="s">
        <v>88</v>
      </c>
      <c s="37">
        <v>1</v>
      </c>
      <c s="36">
        <v>0</v>
      </c>
      <c s="36">
        <f>ROUND(G98*H98,6)</f>
      </c>
      <c r="L98" s="38">
        <v>0</v>
      </c>
      <c s="32">
        <f>ROUND(ROUND(L98,2)*ROUND(G98,3),2)</f>
      </c>
      <c s="36" t="s">
        <v>54</v>
      </c>
      <c>
        <f>(M98*21)/100</f>
      </c>
      <c t="s">
        <v>27</v>
      </c>
    </row>
    <row r="99" spans="1:5" ht="12.75">
      <c r="A99" s="35" t="s">
        <v>55</v>
      </c>
      <c r="E99" s="39" t="s">
        <v>51</v>
      </c>
    </row>
    <row r="100" spans="1:5" ht="12.75">
      <c r="A100" s="35" t="s">
        <v>56</v>
      </c>
      <c r="E100" s="40" t="s">
        <v>440</v>
      </c>
    </row>
    <row r="101" spans="1:5" ht="12.75">
      <c r="A101" t="s">
        <v>57</v>
      </c>
      <c r="E101" s="39" t="s">
        <v>401</v>
      </c>
    </row>
    <row r="102" spans="1:16" ht="12.75">
      <c r="A102" t="s">
        <v>49</v>
      </c>
      <c s="34" t="s">
        <v>141</v>
      </c>
      <c s="34" t="s">
        <v>725</v>
      </c>
      <c s="35" t="s">
        <v>51</v>
      </c>
      <c s="6" t="s">
        <v>726</v>
      </c>
      <c s="36" t="s">
        <v>88</v>
      </c>
      <c s="37">
        <v>1</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440</v>
      </c>
    </row>
    <row r="105" spans="1:5" ht="12.75">
      <c r="A105" t="s">
        <v>57</v>
      </c>
      <c r="E105" s="39" t="s">
        <v>401</v>
      </c>
    </row>
    <row r="106" spans="1:16" ht="12.75">
      <c r="A106" t="s">
        <v>49</v>
      </c>
      <c s="34" t="s">
        <v>146</v>
      </c>
      <c s="34" t="s">
        <v>727</v>
      </c>
      <c s="35" t="s">
        <v>51</v>
      </c>
      <c s="6" t="s">
        <v>728</v>
      </c>
      <c s="36" t="s">
        <v>88</v>
      </c>
      <c s="37">
        <v>1</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440</v>
      </c>
    </row>
    <row r="109" spans="1:5" ht="12.75">
      <c r="A109" t="s">
        <v>57</v>
      </c>
      <c r="E109" s="39" t="s">
        <v>401</v>
      </c>
    </row>
    <row r="110" spans="1:16" ht="12.75">
      <c r="A110" t="s">
        <v>49</v>
      </c>
      <c s="34" t="s">
        <v>151</v>
      </c>
      <c s="34" t="s">
        <v>729</v>
      </c>
      <c s="35" t="s">
        <v>51</v>
      </c>
      <c s="6" t="s">
        <v>730</v>
      </c>
      <c s="36" t="s">
        <v>88</v>
      </c>
      <c s="37">
        <v>1</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440</v>
      </c>
    </row>
    <row r="113" spans="1:5" ht="12.75">
      <c r="A113" t="s">
        <v>57</v>
      </c>
      <c r="E113" s="39" t="s">
        <v>401</v>
      </c>
    </row>
    <row r="114" spans="1:16" ht="12.75">
      <c r="A114" t="s">
        <v>49</v>
      </c>
      <c s="34" t="s">
        <v>154</v>
      </c>
      <c s="34" t="s">
        <v>666</v>
      </c>
      <c s="35" t="s">
        <v>51</v>
      </c>
      <c s="6" t="s">
        <v>667</v>
      </c>
      <c s="36" t="s">
        <v>88</v>
      </c>
      <c s="37">
        <v>1</v>
      </c>
      <c s="36">
        <v>0</v>
      </c>
      <c s="36">
        <f>ROUND(G114*H114,6)</f>
      </c>
      <c r="L114" s="38">
        <v>0</v>
      </c>
      <c s="32">
        <f>ROUND(ROUND(L114,2)*ROUND(G114,3),2)</f>
      </c>
      <c s="36" t="s">
        <v>668</v>
      </c>
      <c>
        <f>(M114*21)/100</f>
      </c>
      <c t="s">
        <v>27</v>
      </c>
    </row>
    <row r="115" spans="1:5" ht="12.75">
      <c r="A115" s="35" t="s">
        <v>55</v>
      </c>
      <c r="E115" s="39" t="s">
        <v>51</v>
      </c>
    </row>
    <row r="116" spans="1:5" ht="12.75">
      <c r="A116" s="35" t="s">
        <v>56</v>
      </c>
      <c r="E116" s="40" t="s">
        <v>535</v>
      </c>
    </row>
    <row r="117" spans="1:5" ht="89.25">
      <c r="A117" t="s">
        <v>57</v>
      </c>
      <c r="E117" s="39" t="s">
        <v>669</v>
      </c>
    </row>
    <row r="118" spans="1:16" ht="25.5">
      <c r="A118" t="s">
        <v>49</v>
      </c>
      <c s="34" t="s">
        <v>157</v>
      </c>
      <c s="34" t="s">
        <v>670</v>
      </c>
      <c s="35" t="s">
        <v>51</v>
      </c>
      <c s="6" t="s">
        <v>671</v>
      </c>
      <c s="36" t="s">
        <v>672</v>
      </c>
      <c s="37">
        <v>15</v>
      </c>
      <c s="36">
        <v>0</v>
      </c>
      <c s="36">
        <f>ROUND(G118*H118,6)</f>
      </c>
      <c r="L118" s="38">
        <v>0</v>
      </c>
      <c s="32">
        <f>ROUND(ROUND(L118,2)*ROUND(G118,3),2)</f>
      </c>
      <c s="36" t="s">
        <v>54</v>
      </c>
      <c>
        <f>(M118*21)/100</f>
      </c>
      <c t="s">
        <v>27</v>
      </c>
    </row>
    <row r="119" spans="1:5" ht="12.75">
      <c r="A119" s="35" t="s">
        <v>55</v>
      </c>
      <c r="E119" s="39" t="s">
        <v>51</v>
      </c>
    </row>
    <row r="120" spans="1:5" ht="12.75">
      <c r="A120" s="35" t="s">
        <v>56</v>
      </c>
      <c r="E120" s="40" t="s">
        <v>535</v>
      </c>
    </row>
    <row r="121" spans="1:5" ht="12.75">
      <c r="A121" t="s">
        <v>57</v>
      </c>
      <c r="E121" s="39" t="s">
        <v>444</v>
      </c>
    </row>
    <row r="122" spans="1:16" ht="38.25">
      <c r="A122" t="s">
        <v>49</v>
      </c>
      <c s="34" t="s">
        <v>161</v>
      </c>
      <c s="34" t="s">
        <v>673</v>
      </c>
      <c s="35" t="s">
        <v>51</v>
      </c>
      <c s="6" t="s">
        <v>674</v>
      </c>
      <c s="36" t="s">
        <v>672</v>
      </c>
      <c s="37">
        <v>15</v>
      </c>
      <c s="36">
        <v>0</v>
      </c>
      <c s="36">
        <f>ROUND(G122*H122,6)</f>
      </c>
      <c r="L122" s="38">
        <v>0</v>
      </c>
      <c s="32">
        <f>ROUND(ROUND(L122,2)*ROUND(G122,3),2)</f>
      </c>
      <c s="36" t="s">
        <v>54</v>
      </c>
      <c>
        <f>(M122*21)/100</f>
      </c>
      <c t="s">
        <v>27</v>
      </c>
    </row>
    <row r="123" spans="1:5" ht="12.75">
      <c r="A123" s="35" t="s">
        <v>55</v>
      </c>
      <c r="E123" s="39" t="s">
        <v>51</v>
      </c>
    </row>
    <row r="124" spans="1:5" ht="12.75">
      <c r="A124" s="35" t="s">
        <v>56</v>
      </c>
      <c r="E124" s="40" t="s">
        <v>535</v>
      </c>
    </row>
    <row r="125" spans="1:5" ht="12.75">
      <c r="A125" t="s">
        <v>57</v>
      </c>
      <c r="E125" s="39" t="s">
        <v>444</v>
      </c>
    </row>
    <row r="126" spans="1:16" ht="12.75">
      <c r="A126" t="s">
        <v>49</v>
      </c>
      <c s="34" t="s">
        <v>165</v>
      </c>
      <c s="34" t="s">
        <v>528</v>
      </c>
      <c s="35" t="s">
        <v>51</v>
      </c>
      <c s="6" t="s">
        <v>731</v>
      </c>
      <c s="36" t="s">
        <v>732</v>
      </c>
      <c s="37">
        <v>1</v>
      </c>
      <c s="36">
        <v>0</v>
      </c>
      <c s="36">
        <f>ROUND(G126*H126,6)</f>
      </c>
      <c r="L126" s="38">
        <v>0</v>
      </c>
      <c s="32">
        <f>ROUND(ROUND(L126,2)*ROUND(G126,3),2)</f>
      </c>
      <c s="36" t="s">
        <v>54</v>
      </c>
      <c>
        <f>(M126*21)/100</f>
      </c>
      <c t="s">
        <v>27</v>
      </c>
    </row>
    <row r="127" spans="1:5" ht="12.75">
      <c r="A127" s="35" t="s">
        <v>55</v>
      </c>
      <c r="E127" s="39" t="s">
        <v>51</v>
      </c>
    </row>
    <row r="128" spans="1:5" ht="12.75">
      <c r="A128" s="35" t="s">
        <v>56</v>
      </c>
      <c r="E128" s="40" t="s">
        <v>440</v>
      </c>
    </row>
    <row r="129" spans="1:5" ht="12.75">
      <c r="A129" t="s">
        <v>57</v>
      </c>
      <c r="E129"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COUNTIFS(L8:L412,"=0",A8:A412,"P")+COUNTIFS(L8:L412,"",A8:A412,"P")+SUM(Q8:Q412)</f>
      </c>
    </row>
    <row r="8" spans="1:13" ht="12.75">
      <c r="A8" t="s">
        <v>44</v>
      </c>
      <c r="C8" s="28" t="s">
        <v>735</v>
      </c>
      <c r="E8" s="30" t="s">
        <v>734</v>
      </c>
      <c r="J8" s="29">
        <f>0+J9+J130+J399</f>
      </c>
      <c s="29">
        <f>0+K9+K130+K399</f>
      </c>
      <c s="29">
        <f>0+L9+L130+L399</f>
      </c>
      <c s="29">
        <f>0+M9+M130+M399</f>
      </c>
    </row>
    <row r="9" spans="1:13" ht="12.75">
      <c r="A9" t="s">
        <v>46</v>
      </c>
      <c r="C9" s="31" t="s">
        <v>47</v>
      </c>
      <c r="E9" s="33" t="s">
        <v>435</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47</v>
      </c>
      <c s="34" t="s">
        <v>736</v>
      </c>
      <c s="35" t="s">
        <v>51</v>
      </c>
      <c s="6" t="s">
        <v>437</v>
      </c>
      <c s="36" t="s">
        <v>438</v>
      </c>
      <c s="37">
        <v>0.98</v>
      </c>
      <c s="36">
        <v>0</v>
      </c>
      <c s="36">
        <f>ROUND(G10*H10,6)</f>
      </c>
      <c r="L10" s="38">
        <v>0</v>
      </c>
      <c s="32">
        <f>ROUND(ROUND(L10,2)*ROUND(G10,3),2)</f>
      </c>
      <c s="36" t="s">
        <v>668</v>
      </c>
      <c>
        <f>(M10*21)/100</f>
      </c>
      <c t="s">
        <v>27</v>
      </c>
    </row>
    <row r="11" spans="1:5" ht="12.75">
      <c r="A11" s="35" t="s">
        <v>55</v>
      </c>
      <c r="E11" s="39" t="s">
        <v>51</v>
      </c>
    </row>
    <row r="12" spans="1:5" ht="12.75">
      <c r="A12" s="35" t="s">
        <v>56</v>
      </c>
      <c r="E12" s="40" t="s">
        <v>440</v>
      </c>
    </row>
    <row r="13" spans="1:5" ht="76.5">
      <c r="A13" t="s">
        <v>57</v>
      </c>
      <c r="E13" s="39" t="s">
        <v>441</v>
      </c>
    </row>
    <row r="14" spans="1:16" ht="12.75">
      <c r="A14" t="s">
        <v>49</v>
      </c>
      <c s="34" t="s">
        <v>27</v>
      </c>
      <c s="34" t="s">
        <v>737</v>
      </c>
      <c s="35" t="s">
        <v>51</v>
      </c>
      <c s="6" t="s">
        <v>738</v>
      </c>
      <c s="36" t="s">
        <v>104</v>
      </c>
      <c s="37">
        <v>10</v>
      </c>
      <c s="36">
        <v>0</v>
      </c>
      <c s="36">
        <f>ROUND(G14*H14,6)</f>
      </c>
      <c r="L14" s="38">
        <v>0</v>
      </c>
      <c s="32">
        <f>ROUND(ROUND(L14,2)*ROUND(G14,3),2)</f>
      </c>
      <c s="36" t="s">
        <v>54</v>
      </c>
      <c>
        <f>(M14*21)/100</f>
      </c>
      <c t="s">
        <v>27</v>
      </c>
    </row>
    <row r="15" spans="1:5" ht="12.75">
      <c r="A15" s="35" t="s">
        <v>55</v>
      </c>
      <c r="E15" s="39" t="s">
        <v>51</v>
      </c>
    </row>
    <row r="16" spans="1:5" ht="12.75">
      <c r="A16" s="35" t="s">
        <v>56</v>
      </c>
      <c r="E16" s="40" t="s">
        <v>440</v>
      </c>
    </row>
    <row r="17" spans="1:5" ht="12.75">
      <c r="A17" t="s">
        <v>57</v>
      </c>
      <c r="E17" s="39" t="s">
        <v>444</v>
      </c>
    </row>
    <row r="18" spans="1:16" ht="12.75">
      <c r="A18" t="s">
        <v>49</v>
      </c>
      <c s="34" t="s">
        <v>26</v>
      </c>
      <c s="34" t="s">
        <v>739</v>
      </c>
      <c s="35" t="s">
        <v>51</v>
      </c>
      <c s="6" t="s">
        <v>740</v>
      </c>
      <c s="36" t="s">
        <v>104</v>
      </c>
      <c s="37">
        <v>2</v>
      </c>
      <c s="36">
        <v>0</v>
      </c>
      <c s="36">
        <f>ROUND(G18*H18,6)</f>
      </c>
      <c r="L18" s="38">
        <v>0</v>
      </c>
      <c s="32">
        <f>ROUND(ROUND(L18,2)*ROUND(G18,3),2)</f>
      </c>
      <c s="36" t="s">
        <v>54</v>
      </c>
      <c>
        <f>(M18*21)/100</f>
      </c>
      <c t="s">
        <v>27</v>
      </c>
    </row>
    <row r="19" spans="1:5" ht="12.75">
      <c r="A19" s="35" t="s">
        <v>55</v>
      </c>
      <c r="E19" s="39" t="s">
        <v>51</v>
      </c>
    </row>
    <row r="20" spans="1:5" ht="12.75">
      <c r="A20" s="35" t="s">
        <v>56</v>
      </c>
      <c r="E20" s="40" t="s">
        <v>440</v>
      </c>
    </row>
    <row r="21" spans="1:5" ht="12.75">
      <c r="A21" t="s">
        <v>57</v>
      </c>
      <c r="E21" s="39" t="s">
        <v>444</v>
      </c>
    </row>
    <row r="22" spans="1:16" ht="12.75">
      <c r="A22" t="s">
        <v>49</v>
      </c>
      <c s="34" t="s">
        <v>63</v>
      </c>
      <c s="34" t="s">
        <v>442</v>
      </c>
      <c s="35" t="s">
        <v>51</v>
      </c>
      <c s="6" t="s">
        <v>443</v>
      </c>
      <c s="36" t="s">
        <v>104</v>
      </c>
      <c s="37">
        <v>35.775</v>
      </c>
      <c s="36">
        <v>0</v>
      </c>
      <c s="36">
        <f>ROUND(G22*H22,6)</f>
      </c>
      <c r="L22" s="38">
        <v>0</v>
      </c>
      <c s="32">
        <f>ROUND(ROUND(L22,2)*ROUND(G22,3),2)</f>
      </c>
      <c s="36" t="s">
        <v>54</v>
      </c>
      <c>
        <f>(M22*21)/100</f>
      </c>
      <c t="s">
        <v>27</v>
      </c>
    </row>
    <row r="23" spans="1:5" ht="12.75">
      <c r="A23" s="35" t="s">
        <v>55</v>
      </c>
      <c r="E23" s="39" t="s">
        <v>51</v>
      </c>
    </row>
    <row r="24" spans="1:5" ht="12.75">
      <c r="A24" s="35" t="s">
        <v>56</v>
      </c>
      <c r="E24" s="40" t="s">
        <v>440</v>
      </c>
    </row>
    <row r="25" spans="1:5" ht="12.75">
      <c r="A25" t="s">
        <v>57</v>
      </c>
      <c r="E25" s="39" t="s">
        <v>444</v>
      </c>
    </row>
    <row r="26" spans="1:16" ht="12.75">
      <c r="A26" t="s">
        <v>49</v>
      </c>
      <c s="34" t="s">
        <v>66</v>
      </c>
      <c s="34" t="s">
        <v>741</v>
      </c>
      <c s="35" t="s">
        <v>51</v>
      </c>
      <c s="6" t="s">
        <v>742</v>
      </c>
      <c s="36" t="s">
        <v>104</v>
      </c>
      <c s="37">
        <v>1.95</v>
      </c>
      <c s="36">
        <v>0</v>
      </c>
      <c s="36">
        <f>ROUND(G26*H26,6)</f>
      </c>
      <c r="L26" s="38">
        <v>0</v>
      </c>
      <c s="32">
        <f>ROUND(ROUND(L26,2)*ROUND(G26,3),2)</f>
      </c>
      <c s="36" t="s">
        <v>54</v>
      </c>
      <c>
        <f>(M26*21)/100</f>
      </c>
      <c t="s">
        <v>27</v>
      </c>
    </row>
    <row r="27" spans="1:5" ht="12.75">
      <c r="A27" s="35" t="s">
        <v>55</v>
      </c>
      <c r="E27" s="39" t="s">
        <v>51</v>
      </c>
    </row>
    <row r="28" spans="1:5" ht="12.75">
      <c r="A28" s="35" t="s">
        <v>56</v>
      </c>
      <c r="E28" s="40" t="s">
        <v>440</v>
      </c>
    </row>
    <row r="29" spans="1:5" ht="12.75">
      <c r="A29" t="s">
        <v>57</v>
      </c>
      <c r="E29" s="39" t="s">
        <v>444</v>
      </c>
    </row>
    <row r="30" spans="1:16" ht="12.75">
      <c r="A30" t="s">
        <v>49</v>
      </c>
      <c s="34" t="s">
        <v>69</v>
      </c>
      <c s="34" t="s">
        <v>445</v>
      </c>
      <c s="35" t="s">
        <v>51</v>
      </c>
      <c s="6" t="s">
        <v>446</v>
      </c>
      <c s="36" t="s">
        <v>104</v>
      </c>
      <c s="37">
        <v>41.825</v>
      </c>
      <c s="36">
        <v>0</v>
      </c>
      <c s="36">
        <f>ROUND(G30*H30,6)</f>
      </c>
      <c r="L30" s="38">
        <v>0</v>
      </c>
      <c s="32">
        <f>ROUND(ROUND(L30,2)*ROUND(G30,3),2)</f>
      </c>
      <c s="36" t="s">
        <v>54</v>
      </c>
      <c>
        <f>(M30*21)/100</f>
      </c>
      <c t="s">
        <v>27</v>
      </c>
    </row>
    <row r="31" spans="1:5" ht="12.75">
      <c r="A31" s="35" t="s">
        <v>55</v>
      </c>
      <c r="E31" s="39" t="s">
        <v>51</v>
      </c>
    </row>
    <row r="32" spans="1:5" ht="12.75">
      <c r="A32" s="35" t="s">
        <v>56</v>
      </c>
      <c r="E32" s="40" t="s">
        <v>440</v>
      </c>
    </row>
    <row r="33" spans="1:5" ht="12.75">
      <c r="A33" t="s">
        <v>57</v>
      </c>
      <c r="E33" s="39" t="s">
        <v>444</v>
      </c>
    </row>
    <row r="34" spans="1:16" ht="38.25">
      <c r="A34" t="s">
        <v>49</v>
      </c>
      <c s="34" t="s">
        <v>72</v>
      </c>
      <c s="34" t="s">
        <v>743</v>
      </c>
      <c s="35" t="s">
        <v>51</v>
      </c>
      <c s="6" t="s">
        <v>744</v>
      </c>
      <c s="36" t="s">
        <v>104</v>
      </c>
      <c s="37">
        <v>1</v>
      </c>
      <c s="36">
        <v>0</v>
      </c>
      <c s="36">
        <f>ROUND(G34*H34,6)</f>
      </c>
      <c r="L34" s="38">
        <v>0</v>
      </c>
      <c s="32">
        <f>ROUND(ROUND(L34,2)*ROUND(G34,3),2)</f>
      </c>
      <c s="36" t="s">
        <v>668</v>
      </c>
      <c>
        <f>(M34*21)/100</f>
      </c>
      <c t="s">
        <v>27</v>
      </c>
    </row>
    <row r="35" spans="1:5" ht="12.75">
      <c r="A35" s="35" t="s">
        <v>55</v>
      </c>
      <c r="E35" s="39" t="s">
        <v>51</v>
      </c>
    </row>
    <row r="36" spans="1:5" ht="12.75">
      <c r="A36" s="35" t="s">
        <v>56</v>
      </c>
      <c r="E36" s="40" t="s">
        <v>440</v>
      </c>
    </row>
    <row r="37" spans="1:5" ht="409.5">
      <c r="A37" t="s">
        <v>57</v>
      </c>
      <c r="E37" s="39" t="s">
        <v>745</v>
      </c>
    </row>
    <row r="38" spans="1:16" ht="12.75">
      <c r="A38" t="s">
        <v>49</v>
      </c>
      <c s="34" t="s">
        <v>76</v>
      </c>
      <c s="34" t="s">
        <v>746</v>
      </c>
      <c s="35" t="s">
        <v>51</v>
      </c>
      <c s="6" t="s">
        <v>747</v>
      </c>
      <c s="36" t="s">
        <v>79</v>
      </c>
      <c s="37">
        <v>10</v>
      </c>
      <c s="36">
        <v>0</v>
      </c>
      <c s="36">
        <f>ROUND(G38*H38,6)</f>
      </c>
      <c r="L38" s="38">
        <v>0</v>
      </c>
      <c s="32">
        <f>ROUND(ROUND(L38,2)*ROUND(G38,3),2)</f>
      </c>
      <c s="36" t="s">
        <v>54</v>
      </c>
      <c>
        <f>(M38*21)/100</f>
      </c>
      <c t="s">
        <v>27</v>
      </c>
    </row>
    <row r="39" spans="1:5" ht="12.75">
      <c r="A39" s="35" t="s">
        <v>55</v>
      </c>
      <c r="E39" s="39" t="s">
        <v>51</v>
      </c>
    </row>
    <row r="40" spans="1:5" ht="12.75">
      <c r="A40" s="35" t="s">
        <v>56</v>
      </c>
      <c r="E40" s="40" t="s">
        <v>440</v>
      </c>
    </row>
    <row r="41" spans="1:5" ht="12.75">
      <c r="A41" t="s">
        <v>57</v>
      </c>
      <c r="E41" s="39" t="s">
        <v>444</v>
      </c>
    </row>
    <row r="42" spans="1:16" ht="12.75">
      <c r="A42" t="s">
        <v>49</v>
      </c>
      <c s="34" t="s">
        <v>81</v>
      </c>
      <c s="34" t="s">
        <v>748</v>
      </c>
      <c s="35" t="s">
        <v>51</v>
      </c>
      <c s="6" t="s">
        <v>749</v>
      </c>
      <c s="36" t="s">
        <v>104</v>
      </c>
      <c s="37">
        <v>10</v>
      </c>
      <c s="36">
        <v>0</v>
      </c>
      <c s="36">
        <f>ROUND(G42*H42,6)</f>
      </c>
      <c r="L42" s="38">
        <v>0</v>
      </c>
      <c s="32">
        <f>ROUND(ROUND(L42,2)*ROUND(G42,3),2)</f>
      </c>
      <c s="36" t="s">
        <v>54</v>
      </c>
      <c>
        <f>(M42*21)/100</f>
      </c>
      <c t="s">
        <v>27</v>
      </c>
    </row>
    <row r="43" spans="1:5" ht="12.75">
      <c r="A43" s="35" t="s">
        <v>55</v>
      </c>
      <c r="E43" s="39" t="s">
        <v>51</v>
      </c>
    </row>
    <row r="44" spans="1:5" ht="12.75">
      <c r="A44" s="35" t="s">
        <v>56</v>
      </c>
      <c r="E44" s="40" t="s">
        <v>440</v>
      </c>
    </row>
    <row r="45" spans="1:5" ht="12.75">
      <c r="A45" t="s">
        <v>57</v>
      </c>
      <c r="E45" s="39" t="s">
        <v>444</v>
      </c>
    </row>
    <row r="46" spans="1:16" ht="12.75">
      <c r="A46" t="s">
        <v>49</v>
      </c>
      <c s="34" t="s">
        <v>85</v>
      </c>
      <c s="34" t="s">
        <v>447</v>
      </c>
      <c s="35" t="s">
        <v>51</v>
      </c>
      <c s="6" t="s">
        <v>448</v>
      </c>
      <c s="36" t="s">
        <v>128</v>
      </c>
      <c s="37">
        <v>15</v>
      </c>
      <c s="36">
        <v>0</v>
      </c>
      <c s="36">
        <f>ROUND(G46*H46,6)</f>
      </c>
      <c r="L46" s="38">
        <v>0</v>
      </c>
      <c s="32">
        <f>ROUND(ROUND(L46,2)*ROUND(G46,3),2)</f>
      </c>
      <c s="36" t="s">
        <v>54</v>
      </c>
      <c>
        <f>(M46*21)/100</f>
      </c>
      <c t="s">
        <v>27</v>
      </c>
    </row>
    <row r="47" spans="1:5" ht="12.75">
      <c r="A47" s="35" t="s">
        <v>55</v>
      </c>
      <c r="E47" s="39" t="s">
        <v>51</v>
      </c>
    </row>
    <row r="48" spans="1:5" ht="12.75">
      <c r="A48" s="35" t="s">
        <v>56</v>
      </c>
      <c r="E48" s="40" t="s">
        <v>440</v>
      </c>
    </row>
    <row r="49" spans="1:5" ht="12.75">
      <c r="A49" t="s">
        <v>57</v>
      </c>
      <c r="E49" s="39" t="s">
        <v>444</v>
      </c>
    </row>
    <row r="50" spans="1:16" ht="25.5">
      <c r="A50" t="s">
        <v>49</v>
      </c>
      <c s="34" t="s">
        <v>90</v>
      </c>
      <c s="34" t="s">
        <v>449</v>
      </c>
      <c s="35" t="s">
        <v>51</v>
      </c>
      <c s="6" t="s">
        <v>450</v>
      </c>
      <c s="36" t="s">
        <v>128</v>
      </c>
      <c s="37">
        <v>15</v>
      </c>
      <c s="36">
        <v>0</v>
      </c>
      <c s="36">
        <f>ROUND(G50*H50,6)</f>
      </c>
      <c r="L50" s="38">
        <v>0</v>
      </c>
      <c s="32">
        <f>ROUND(ROUND(L50,2)*ROUND(G50,3),2)</f>
      </c>
      <c s="36" t="s">
        <v>54</v>
      </c>
      <c>
        <f>(M50*21)/100</f>
      </c>
      <c t="s">
        <v>27</v>
      </c>
    </row>
    <row r="51" spans="1:5" ht="12.75">
      <c r="A51" s="35" t="s">
        <v>55</v>
      </c>
      <c r="E51" s="39" t="s">
        <v>51</v>
      </c>
    </row>
    <row r="52" spans="1:5" ht="12.75">
      <c r="A52" s="35" t="s">
        <v>56</v>
      </c>
      <c r="E52" s="40" t="s">
        <v>440</v>
      </c>
    </row>
    <row r="53" spans="1:5" ht="12.75">
      <c r="A53" t="s">
        <v>57</v>
      </c>
      <c r="E53" s="39" t="s">
        <v>444</v>
      </c>
    </row>
    <row r="54" spans="1:16" ht="12.75">
      <c r="A54" t="s">
        <v>49</v>
      </c>
      <c s="34" t="s">
        <v>93</v>
      </c>
      <c s="34" t="s">
        <v>126</v>
      </c>
      <c s="35" t="s">
        <v>51</v>
      </c>
      <c s="6" t="s">
        <v>127</v>
      </c>
      <c s="36" t="s">
        <v>128</v>
      </c>
      <c s="37">
        <v>60</v>
      </c>
      <c s="36">
        <v>0</v>
      </c>
      <c s="36">
        <f>ROUND(G54*H54,6)</f>
      </c>
      <c r="L54" s="38">
        <v>0</v>
      </c>
      <c s="32">
        <f>ROUND(ROUND(L54,2)*ROUND(G54,3),2)</f>
      </c>
      <c s="36" t="s">
        <v>54</v>
      </c>
      <c>
        <f>(M54*21)/100</f>
      </c>
      <c t="s">
        <v>27</v>
      </c>
    </row>
    <row r="55" spans="1:5" ht="12.75">
      <c r="A55" s="35" t="s">
        <v>55</v>
      </c>
      <c r="E55" s="39" t="s">
        <v>51</v>
      </c>
    </row>
    <row r="56" spans="1:5" ht="12.75">
      <c r="A56" s="35" t="s">
        <v>56</v>
      </c>
      <c r="E56" s="40" t="s">
        <v>440</v>
      </c>
    </row>
    <row r="57" spans="1:5" ht="12.75">
      <c r="A57" t="s">
        <v>57</v>
      </c>
      <c r="E57" s="39" t="s">
        <v>444</v>
      </c>
    </row>
    <row r="58" spans="1:16" ht="12.75">
      <c r="A58" t="s">
        <v>49</v>
      </c>
      <c s="34" t="s">
        <v>97</v>
      </c>
      <c s="34" t="s">
        <v>131</v>
      </c>
      <c s="35" t="s">
        <v>51</v>
      </c>
      <c s="6" t="s">
        <v>132</v>
      </c>
      <c s="36" t="s">
        <v>128</v>
      </c>
      <c s="37">
        <v>30</v>
      </c>
      <c s="36">
        <v>0</v>
      </c>
      <c s="36">
        <f>ROUND(G58*H58,6)</f>
      </c>
      <c r="L58" s="38">
        <v>0</v>
      </c>
      <c s="32">
        <f>ROUND(ROUND(L58,2)*ROUND(G58,3),2)</f>
      </c>
      <c s="36" t="s">
        <v>54</v>
      </c>
      <c>
        <f>(M58*21)/100</f>
      </c>
      <c t="s">
        <v>27</v>
      </c>
    </row>
    <row r="59" spans="1:5" ht="12.75">
      <c r="A59" s="35" t="s">
        <v>55</v>
      </c>
      <c r="E59" s="39" t="s">
        <v>51</v>
      </c>
    </row>
    <row r="60" spans="1:5" ht="12.75">
      <c r="A60" s="35" t="s">
        <v>56</v>
      </c>
      <c r="E60" s="40" t="s">
        <v>440</v>
      </c>
    </row>
    <row r="61" spans="1:5" ht="12.75">
      <c r="A61" t="s">
        <v>57</v>
      </c>
      <c r="E61" s="39" t="s">
        <v>444</v>
      </c>
    </row>
    <row r="62" spans="1:16" ht="25.5">
      <c r="A62" t="s">
        <v>49</v>
      </c>
      <c s="34" t="s">
        <v>101</v>
      </c>
      <c s="34" t="s">
        <v>750</v>
      </c>
      <c s="35" t="s">
        <v>51</v>
      </c>
      <c s="6" t="s">
        <v>751</v>
      </c>
      <c s="36" t="s">
        <v>88</v>
      </c>
      <c s="37">
        <v>5</v>
      </c>
      <c s="36">
        <v>0</v>
      </c>
      <c s="36">
        <f>ROUND(G62*H62,6)</f>
      </c>
      <c r="L62" s="38">
        <v>0</v>
      </c>
      <c s="32">
        <f>ROUND(ROUND(L62,2)*ROUND(G62,3),2)</f>
      </c>
      <c s="36" t="s">
        <v>668</v>
      </c>
      <c>
        <f>(M62*21)/100</f>
      </c>
      <c t="s">
        <v>27</v>
      </c>
    </row>
    <row r="63" spans="1:5" ht="12.75">
      <c r="A63" s="35" t="s">
        <v>55</v>
      </c>
      <c r="E63" s="39" t="s">
        <v>51</v>
      </c>
    </row>
    <row r="64" spans="1:5" ht="12.75">
      <c r="A64" s="35" t="s">
        <v>56</v>
      </c>
      <c r="E64" s="40" t="s">
        <v>440</v>
      </c>
    </row>
    <row r="65" spans="1:5" ht="76.5">
      <c r="A65" t="s">
        <v>57</v>
      </c>
      <c r="E65" s="39" t="s">
        <v>752</v>
      </c>
    </row>
    <row r="66" spans="1:16" ht="25.5">
      <c r="A66" t="s">
        <v>49</v>
      </c>
      <c s="34" t="s">
        <v>106</v>
      </c>
      <c s="34" t="s">
        <v>753</v>
      </c>
      <c s="35" t="s">
        <v>51</v>
      </c>
      <c s="6" t="s">
        <v>754</v>
      </c>
      <c s="36" t="s">
        <v>88</v>
      </c>
      <c s="37">
        <v>2</v>
      </c>
      <c s="36">
        <v>0</v>
      </c>
      <c s="36">
        <f>ROUND(G66*H66,6)</f>
      </c>
      <c r="L66" s="38">
        <v>0</v>
      </c>
      <c s="32">
        <f>ROUND(ROUND(L66,2)*ROUND(G66,3),2)</f>
      </c>
      <c s="36" t="s">
        <v>54</v>
      </c>
      <c>
        <f>(M66*21)/100</f>
      </c>
      <c t="s">
        <v>27</v>
      </c>
    </row>
    <row r="67" spans="1:5" ht="12.75">
      <c r="A67" s="35" t="s">
        <v>55</v>
      </c>
      <c r="E67" s="39" t="s">
        <v>51</v>
      </c>
    </row>
    <row r="68" spans="1:5" ht="12.75">
      <c r="A68" s="35" t="s">
        <v>56</v>
      </c>
      <c r="E68" s="40" t="s">
        <v>440</v>
      </c>
    </row>
    <row r="69" spans="1:5" ht="12.75">
      <c r="A69" t="s">
        <v>57</v>
      </c>
      <c r="E69" s="39" t="s">
        <v>444</v>
      </c>
    </row>
    <row r="70" spans="1:16" ht="25.5">
      <c r="A70" t="s">
        <v>49</v>
      </c>
      <c s="34" t="s">
        <v>109</v>
      </c>
      <c s="34" t="s">
        <v>451</v>
      </c>
      <c s="35" t="s">
        <v>51</v>
      </c>
      <c s="6" t="s">
        <v>452</v>
      </c>
      <c s="36" t="s">
        <v>88</v>
      </c>
      <c s="37">
        <v>6</v>
      </c>
      <c s="36">
        <v>0</v>
      </c>
      <c s="36">
        <f>ROUND(G70*H70,6)</f>
      </c>
      <c r="L70" s="38">
        <v>0</v>
      </c>
      <c s="32">
        <f>ROUND(ROUND(L70,2)*ROUND(G70,3),2)</f>
      </c>
      <c s="36" t="s">
        <v>54</v>
      </c>
      <c>
        <f>(M70*21)/100</f>
      </c>
      <c t="s">
        <v>27</v>
      </c>
    </row>
    <row r="71" spans="1:5" ht="12.75">
      <c r="A71" s="35" t="s">
        <v>55</v>
      </c>
      <c r="E71" s="39" t="s">
        <v>51</v>
      </c>
    </row>
    <row r="72" spans="1:5" ht="12.75">
      <c r="A72" s="35" t="s">
        <v>56</v>
      </c>
      <c r="E72" s="40" t="s">
        <v>440</v>
      </c>
    </row>
    <row r="73" spans="1:5" ht="12.75">
      <c r="A73" t="s">
        <v>57</v>
      </c>
      <c r="E73" s="39" t="s">
        <v>444</v>
      </c>
    </row>
    <row r="74" spans="1:16" ht="25.5">
      <c r="A74" t="s">
        <v>49</v>
      </c>
      <c s="34" t="s">
        <v>112</v>
      </c>
      <c s="34" t="s">
        <v>142</v>
      </c>
      <c s="35" t="s">
        <v>51</v>
      </c>
      <c s="6" t="s">
        <v>143</v>
      </c>
      <c s="36" t="s">
        <v>88</v>
      </c>
      <c s="37">
        <v>6</v>
      </c>
      <c s="36">
        <v>0</v>
      </c>
      <c s="36">
        <f>ROUND(G74*H74,6)</f>
      </c>
      <c r="L74" s="38">
        <v>0</v>
      </c>
      <c s="32">
        <f>ROUND(ROUND(L74,2)*ROUND(G74,3),2)</f>
      </c>
      <c s="36" t="s">
        <v>54</v>
      </c>
      <c>
        <f>(M74*21)/100</f>
      </c>
      <c t="s">
        <v>27</v>
      </c>
    </row>
    <row r="75" spans="1:5" ht="12.75">
      <c r="A75" s="35" t="s">
        <v>55</v>
      </c>
      <c r="E75" s="39" t="s">
        <v>51</v>
      </c>
    </row>
    <row r="76" spans="1:5" ht="12.75">
      <c r="A76" s="35" t="s">
        <v>56</v>
      </c>
      <c r="E76" s="40" t="s">
        <v>440</v>
      </c>
    </row>
    <row r="77" spans="1:5" ht="12.75">
      <c r="A77" t="s">
        <v>57</v>
      </c>
      <c r="E77" s="39" t="s">
        <v>444</v>
      </c>
    </row>
    <row r="78" spans="1:16" ht="12.75">
      <c r="A78" t="s">
        <v>49</v>
      </c>
      <c s="34" t="s">
        <v>116</v>
      </c>
      <c s="34" t="s">
        <v>459</v>
      </c>
      <c s="35" t="s">
        <v>51</v>
      </c>
      <c s="6" t="s">
        <v>460</v>
      </c>
      <c s="36" t="s">
        <v>88</v>
      </c>
      <c s="37">
        <v>50</v>
      </c>
      <c s="36">
        <v>0</v>
      </c>
      <c s="36">
        <f>ROUND(G78*H78,6)</f>
      </c>
      <c r="L78" s="38">
        <v>0</v>
      </c>
      <c s="32">
        <f>ROUND(ROUND(L78,2)*ROUND(G78,3),2)</f>
      </c>
      <c s="36" t="s">
        <v>54</v>
      </c>
      <c>
        <f>(M78*21)/100</f>
      </c>
      <c t="s">
        <v>27</v>
      </c>
    </row>
    <row r="79" spans="1:5" ht="12.75">
      <c r="A79" s="35" t="s">
        <v>55</v>
      </c>
      <c r="E79" s="39" t="s">
        <v>51</v>
      </c>
    </row>
    <row r="80" spans="1:5" ht="12.75">
      <c r="A80" s="35" t="s">
        <v>56</v>
      </c>
      <c r="E80" s="40" t="s">
        <v>440</v>
      </c>
    </row>
    <row r="81" spans="1:5" ht="12.75">
      <c r="A81" t="s">
        <v>57</v>
      </c>
      <c r="E81" s="39" t="s">
        <v>444</v>
      </c>
    </row>
    <row r="82" spans="1:16" ht="12.75">
      <c r="A82" t="s">
        <v>49</v>
      </c>
      <c s="34" t="s">
        <v>120</v>
      </c>
      <c s="34" t="s">
        <v>755</v>
      </c>
      <c s="35" t="s">
        <v>51</v>
      </c>
      <c s="6" t="s">
        <v>756</v>
      </c>
      <c s="36" t="s">
        <v>88</v>
      </c>
      <c s="37">
        <v>50</v>
      </c>
      <c s="36">
        <v>0</v>
      </c>
      <c s="36">
        <f>ROUND(G82*H82,6)</f>
      </c>
      <c r="L82" s="38">
        <v>0</v>
      </c>
      <c s="32">
        <f>ROUND(ROUND(L82,2)*ROUND(G82,3),2)</f>
      </c>
      <c s="36" t="s">
        <v>54</v>
      </c>
      <c>
        <f>(M82*21)/100</f>
      </c>
      <c t="s">
        <v>27</v>
      </c>
    </row>
    <row r="83" spans="1:5" ht="12.75">
      <c r="A83" s="35" t="s">
        <v>55</v>
      </c>
      <c r="E83" s="39" t="s">
        <v>51</v>
      </c>
    </row>
    <row r="84" spans="1:5" ht="12.75">
      <c r="A84" s="35" t="s">
        <v>56</v>
      </c>
      <c r="E84" s="40" t="s">
        <v>440</v>
      </c>
    </row>
    <row r="85" spans="1:5" ht="12.75">
      <c r="A85" t="s">
        <v>57</v>
      </c>
      <c r="E85" s="39" t="s">
        <v>444</v>
      </c>
    </row>
    <row r="86" spans="1:16" ht="25.5">
      <c r="A86" t="s">
        <v>49</v>
      </c>
      <c s="34" t="s">
        <v>125</v>
      </c>
      <c s="34" t="s">
        <v>453</v>
      </c>
      <c s="35" t="s">
        <v>51</v>
      </c>
      <c s="6" t="s">
        <v>454</v>
      </c>
      <c s="36" t="s">
        <v>88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440</v>
      </c>
    </row>
    <row r="89" spans="1:5" ht="12.75">
      <c r="A89" t="s">
        <v>57</v>
      </c>
      <c r="E89" s="39" t="s">
        <v>444</v>
      </c>
    </row>
    <row r="90" spans="1:16" ht="25.5">
      <c r="A90" t="s">
        <v>49</v>
      </c>
      <c s="34" t="s">
        <v>130</v>
      </c>
      <c s="34" t="s">
        <v>757</v>
      </c>
      <c s="35" t="s">
        <v>51</v>
      </c>
      <c s="6" t="s">
        <v>758</v>
      </c>
      <c s="36" t="s">
        <v>128</v>
      </c>
      <c s="37">
        <v>3</v>
      </c>
      <c s="36">
        <v>0</v>
      </c>
      <c s="36">
        <f>ROUND(G90*H90,6)</f>
      </c>
      <c r="L90" s="38">
        <v>0</v>
      </c>
      <c s="32">
        <f>ROUND(ROUND(L90,2)*ROUND(G90,3),2)</f>
      </c>
      <c s="36" t="s">
        <v>759</v>
      </c>
      <c>
        <f>(M90*21)/100</f>
      </c>
      <c t="s">
        <v>27</v>
      </c>
    </row>
    <row r="91" spans="1:5" ht="12.75">
      <c r="A91" s="35" t="s">
        <v>55</v>
      </c>
      <c r="E91" s="39" t="s">
        <v>51</v>
      </c>
    </row>
    <row r="92" spans="1:5" ht="12.75">
      <c r="A92" s="35" t="s">
        <v>56</v>
      </c>
      <c r="E92" s="40" t="s">
        <v>440</v>
      </c>
    </row>
    <row r="93" spans="1:5" ht="12.75">
      <c r="A93" t="s">
        <v>57</v>
      </c>
      <c r="E93" s="39" t="s">
        <v>444</v>
      </c>
    </row>
    <row r="94" spans="1:16" ht="25.5">
      <c r="A94" t="s">
        <v>49</v>
      </c>
      <c s="34" t="s">
        <v>134</v>
      </c>
      <c s="34" t="s">
        <v>455</v>
      </c>
      <c s="35" t="s">
        <v>51</v>
      </c>
      <c s="6" t="s">
        <v>456</v>
      </c>
      <c s="36" t="s">
        <v>88</v>
      </c>
      <c s="37">
        <v>10</v>
      </c>
      <c s="36">
        <v>0</v>
      </c>
      <c s="36">
        <f>ROUND(G94*H94,6)</f>
      </c>
      <c r="L94" s="38">
        <v>0</v>
      </c>
      <c s="32">
        <f>ROUND(ROUND(L94,2)*ROUND(G94,3),2)</f>
      </c>
      <c s="36" t="s">
        <v>54</v>
      </c>
      <c>
        <f>(M94*21)/100</f>
      </c>
      <c t="s">
        <v>27</v>
      </c>
    </row>
    <row r="95" spans="1:5" ht="12.75">
      <c r="A95" s="35" t="s">
        <v>55</v>
      </c>
      <c r="E95" s="39" t="s">
        <v>51</v>
      </c>
    </row>
    <row r="96" spans="1:5" ht="12.75">
      <c r="A96" s="35" t="s">
        <v>56</v>
      </c>
      <c r="E96" s="40" t="s">
        <v>440</v>
      </c>
    </row>
    <row r="97" spans="1:5" ht="12.75">
      <c r="A97" t="s">
        <v>57</v>
      </c>
      <c r="E97" s="39" t="s">
        <v>444</v>
      </c>
    </row>
    <row r="98" spans="1:16" ht="12.75">
      <c r="A98" t="s">
        <v>49</v>
      </c>
      <c s="34" t="s">
        <v>138</v>
      </c>
      <c s="34" t="s">
        <v>760</v>
      </c>
      <c s="35" t="s">
        <v>51</v>
      </c>
      <c s="6" t="s">
        <v>761</v>
      </c>
      <c s="36" t="s">
        <v>128</v>
      </c>
      <c s="37">
        <v>800</v>
      </c>
      <c s="36">
        <v>0</v>
      </c>
      <c s="36">
        <f>ROUND(G98*H98,6)</f>
      </c>
      <c r="L98" s="38">
        <v>0</v>
      </c>
      <c s="32">
        <f>ROUND(ROUND(L98,2)*ROUND(G98,3),2)</f>
      </c>
      <c s="36" t="s">
        <v>54</v>
      </c>
      <c>
        <f>(M98*21)/100</f>
      </c>
      <c t="s">
        <v>27</v>
      </c>
    </row>
    <row r="99" spans="1:5" ht="12.75">
      <c r="A99" s="35" t="s">
        <v>55</v>
      </c>
      <c r="E99" s="39" t="s">
        <v>51</v>
      </c>
    </row>
    <row r="100" spans="1:5" ht="12.75">
      <c r="A100" s="35" t="s">
        <v>56</v>
      </c>
      <c r="E100" s="40" t="s">
        <v>440</v>
      </c>
    </row>
    <row r="101" spans="1:5" ht="12.75">
      <c r="A101" t="s">
        <v>57</v>
      </c>
      <c r="E101" s="39" t="s">
        <v>444</v>
      </c>
    </row>
    <row r="102" spans="1:16" ht="12.75">
      <c r="A102" t="s">
        <v>49</v>
      </c>
      <c s="34" t="s">
        <v>141</v>
      </c>
      <c s="34" t="s">
        <v>762</v>
      </c>
      <c s="35" t="s">
        <v>51</v>
      </c>
      <c s="6" t="s">
        <v>763</v>
      </c>
      <c s="36" t="s">
        <v>128</v>
      </c>
      <c s="37">
        <v>50</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440</v>
      </c>
    </row>
    <row r="105" spans="1:5" ht="12.75">
      <c r="A105" t="s">
        <v>57</v>
      </c>
      <c r="E105" s="39" t="s">
        <v>444</v>
      </c>
    </row>
    <row r="106" spans="1:16" ht="12.75">
      <c r="A106" t="s">
        <v>49</v>
      </c>
      <c s="34" t="s">
        <v>146</v>
      </c>
      <c s="34" t="s">
        <v>764</v>
      </c>
      <c s="35" t="s">
        <v>51</v>
      </c>
      <c s="6" t="s">
        <v>765</v>
      </c>
      <c s="36" t="s">
        <v>88</v>
      </c>
      <c s="37">
        <v>4</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440</v>
      </c>
    </row>
    <row r="109" spans="1:5" ht="12.75">
      <c r="A109" t="s">
        <v>57</v>
      </c>
      <c r="E109" s="39" t="s">
        <v>444</v>
      </c>
    </row>
    <row r="110" spans="1:16" ht="12.75">
      <c r="A110" t="s">
        <v>49</v>
      </c>
      <c s="34" t="s">
        <v>151</v>
      </c>
      <c s="34" t="s">
        <v>378</v>
      </c>
      <c s="35" t="s">
        <v>51</v>
      </c>
      <c s="6" t="s">
        <v>379</v>
      </c>
      <c s="36" t="s">
        <v>88</v>
      </c>
      <c s="37">
        <v>10</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440</v>
      </c>
    </row>
    <row r="113" spans="1:5" ht="12.75">
      <c r="A113" t="s">
        <v>57</v>
      </c>
      <c r="E113" s="39" t="s">
        <v>444</v>
      </c>
    </row>
    <row r="114" spans="1:16" ht="12.75">
      <c r="A114" t="s">
        <v>49</v>
      </c>
      <c s="34" t="s">
        <v>154</v>
      </c>
      <c s="34" t="s">
        <v>382</v>
      </c>
      <c s="35" t="s">
        <v>51</v>
      </c>
      <c s="6" t="s">
        <v>383</v>
      </c>
      <c s="36" t="s">
        <v>88</v>
      </c>
      <c s="37">
        <v>1</v>
      </c>
      <c s="36">
        <v>0</v>
      </c>
      <c s="36">
        <f>ROUND(G114*H114,6)</f>
      </c>
      <c r="L114" s="38">
        <v>0</v>
      </c>
      <c s="32">
        <f>ROUND(ROUND(L114,2)*ROUND(G114,3),2)</f>
      </c>
      <c s="36" t="s">
        <v>54</v>
      </c>
      <c>
        <f>(M114*21)/100</f>
      </c>
      <c t="s">
        <v>27</v>
      </c>
    </row>
    <row r="115" spans="1:5" ht="12.75">
      <c r="A115" s="35" t="s">
        <v>55</v>
      </c>
      <c r="E115" s="39" t="s">
        <v>51</v>
      </c>
    </row>
    <row r="116" spans="1:5" ht="12.75">
      <c r="A116" s="35" t="s">
        <v>56</v>
      </c>
      <c r="E116" s="40" t="s">
        <v>440</v>
      </c>
    </row>
    <row r="117" spans="1:5" ht="12.75">
      <c r="A117" t="s">
        <v>57</v>
      </c>
      <c r="E117" s="39" t="s">
        <v>444</v>
      </c>
    </row>
    <row r="118" spans="1:16" ht="12.75">
      <c r="A118" t="s">
        <v>49</v>
      </c>
      <c s="34" t="s">
        <v>157</v>
      </c>
      <c s="34" t="s">
        <v>461</v>
      </c>
      <c s="35" t="s">
        <v>51</v>
      </c>
      <c s="6" t="s">
        <v>462</v>
      </c>
      <c s="36" t="s">
        <v>463</v>
      </c>
      <c s="37">
        <v>51</v>
      </c>
      <c s="36">
        <v>0</v>
      </c>
      <c s="36">
        <f>ROUND(G118*H118,6)</f>
      </c>
      <c r="L118" s="38">
        <v>0</v>
      </c>
      <c s="32">
        <f>ROUND(ROUND(L118,2)*ROUND(G118,3),2)</f>
      </c>
      <c s="36" t="s">
        <v>54</v>
      </c>
      <c>
        <f>(M118*21)/100</f>
      </c>
      <c t="s">
        <v>27</v>
      </c>
    </row>
    <row r="119" spans="1:5" ht="12.75">
      <c r="A119" s="35" t="s">
        <v>55</v>
      </c>
      <c r="E119" s="39" t="s">
        <v>51</v>
      </c>
    </row>
    <row r="120" spans="1:5" ht="12.75">
      <c r="A120" s="35" t="s">
        <v>56</v>
      </c>
      <c r="E120" s="40" t="s">
        <v>440</v>
      </c>
    </row>
    <row r="121" spans="1:5" ht="12.75">
      <c r="A121" t="s">
        <v>57</v>
      </c>
      <c r="E121" s="39" t="s">
        <v>444</v>
      </c>
    </row>
    <row r="122" spans="1:16" ht="25.5">
      <c r="A122" t="s">
        <v>49</v>
      </c>
      <c s="34" t="s">
        <v>161</v>
      </c>
      <c s="34" t="s">
        <v>766</v>
      </c>
      <c s="35" t="s">
        <v>51</v>
      </c>
      <c s="6" t="s">
        <v>767</v>
      </c>
      <c s="36" t="s">
        <v>438</v>
      </c>
      <c s="37">
        <v>0.98</v>
      </c>
      <c s="36">
        <v>0</v>
      </c>
      <c s="36">
        <f>ROUND(G122*H122,6)</f>
      </c>
      <c r="L122" s="38">
        <v>0</v>
      </c>
      <c s="32">
        <f>ROUND(ROUND(L122,2)*ROUND(G122,3),2)</f>
      </c>
      <c s="36" t="s">
        <v>668</v>
      </c>
      <c>
        <f>(M122*21)/100</f>
      </c>
      <c t="s">
        <v>27</v>
      </c>
    </row>
    <row r="123" spans="1:5" ht="12.75">
      <c r="A123" s="35" t="s">
        <v>55</v>
      </c>
      <c r="E123" s="39" t="s">
        <v>51</v>
      </c>
    </row>
    <row r="124" spans="1:5" ht="12.75">
      <c r="A124" s="35" t="s">
        <v>56</v>
      </c>
      <c r="E124" s="40" t="s">
        <v>440</v>
      </c>
    </row>
    <row r="125" spans="1:5" ht="89.25">
      <c r="A125" t="s">
        <v>57</v>
      </c>
      <c r="E125" s="39" t="s">
        <v>768</v>
      </c>
    </row>
    <row r="126" spans="1:16" ht="12.75">
      <c r="A126" t="s">
        <v>49</v>
      </c>
      <c s="34" t="s">
        <v>165</v>
      </c>
      <c s="34" t="s">
        <v>769</v>
      </c>
      <c s="35" t="s">
        <v>51</v>
      </c>
      <c s="6" t="s">
        <v>465</v>
      </c>
      <c s="36" t="s">
        <v>438</v>
      </c>
      <c s="37">
        <v>0.98</v>
      </c>
      <c s="36">
        <v>0</v>
      </c>
      <c s="36">
        <f>ROUND(G126*H126,6)</f>
      </c>
      <c r="L126" s="38">
        <v>0</v>
      </c>
      <c s="32">
        <f>ROUND(ROUND(L126,2)*ROUND(G126,3),2)</f>
      </c>
      <c s="36" t="s">
        <v>668</v>
      </c>
      <c>
        <f>(M126*21)/100</f>
      </c>
      <c t="s">
        <v>27</v>
      </c>
    </row>
    <row r="127" spans="1:5" ht="12.75">
      <c r="A127" s="35" t="s">
        <v>55</v>
      </c>
      <c r="E127" s="39" t="s">
        <v>51</v>
      </c>
    </row>
    <row r="128" spans="1:5" ht="12.75">
      <c r="A128" s="35" t="s">
        <v>56</v>
      </c>
      <c r="E128" s="40" t="s">
        <v>440</v>
      </c>
    </row>
    <row r="129" spans="1:5" ht="89.25">
      <c r="A129" t="s">
        <v>57</v>
      </c>
      <c r="E129" s="39" t="s">
        <v>466</v>
      </c>
    </row>
    <row r="130" spans="1:13" ht="12.75">
      <c r="A130" t="s">
        <v>46</v>
      </c>
      <c r="C130" s="31" t="s">
        <v>27</v>
      </c>
      <c r="E130" s="33" t="s">
        <v>770</v>
      </c>
      <c r="J130" s="32">
        <f>0</f>
      </c>
      <c s="32">
        <f>0</f>
      </c>
      <c s="32">
        <f>0+L131+L135+L139+L143+L147+L151+L155+L159+L163+L167+L171+L175+L179+L183+L187+L191+L195+L199+L203+L207+L211+L215+L219+L223+L227+L231+L235+L239+L243+L247+L251+L255+L259+L263+L267+L271+L275+L279+L283+L287+L291+L295+L299+L303+L307+L311+L315+L319+L323+L327+L331+L335+L339+L343+L347+L351+L355+L359+L363+L367+L371+L375+L379+L383+L387+L391+L395</f>
      </c>
      <c s="32">
        <f>0+M131+M135+M139+M143+M147+M151+M155+M159+M163+M167+M171+M175+M179+M183+M187+M191+M195+M199+M203+M207+M211+M215+M219+M223+M227+M231+M235+M239+M243+M247+M251+M255+M259+M263+M267+M271+M275+M279+M283+M287+M291+M295+M299+M303+M307+M311+M315+M319+M323+M327+M331+M335+M339+M343+M347+M351+M355+M359+M363+M367+M371+M375+M379+M383+M387+M391+M395</f>
      </c>
    </row>
    <row r="131" spans="1:16" ht="12.75">
      <c r="A131" t="s">
        <v>49</v>
      </c>
      <c s="34" t="s">
        <v>169</v>
      </c>
      <c s="34" t="s">
        <v>771</v>
      </c>
      <c s="35" t="s">
        <v>51</v>
      </c>
      <c s="6" t="s">
        <v>772</v>
      </c>
      <c s="36" t="s">
        <v>543</v>
      </c>
      <c s="37">
        <v>9.85</v>
      </c>
      <c s="36">
        <v>0</v>
      </c>
      <c s="36">
        <f>ROUND(G131*H131,6)</f>
      </c>
      <c r="L131" s="38">
        <v>0</v>
      </c>
      <c s="32">
        <f>ROUND(ROUND(L131,2)*ROUND(G131,3),2)</f>
      </c>
      <c s="36" t="s">
        <v>54</v>
      </c>
      <c>
        <f>(M131*21)/100</f>
      </c>
      <c t="s">
        <v>27</v>
      </c>
    </row>
    <row r="132" spans="1:5" ht="12.75">
      <c r="A132" s="35" t="s">
        <v>55</v>
      </c>
      <c r="E132" s="39" t="s">
        <v>51</v>
      </c>
    </row>
    <row r="133" spans="1:5" ht="12.75">
      <c r="A133" s="35" t="s">
        <v>56</v>
      </c>
      <c r="E133" s="40" t="s">
        <v>440</v>
      </c>
    </row>
    <row r="134" spans="1:5" ht="12.75">
      <c r="A134" t="s">
        <v>57</v>
      </c>
      <c r="E134" s="39" t="s">
        <v>444</v>
      </c>
    </row>
    <row r="135" spans="1:16" ht="25.5">
      <c r="A135" t="s">
        <v>49</v>
      </c>
      <c s="34" t="s">
        <v>172</v>
      </c>
      <c s="34" t="s">
        <v>773</v>
      </c>
      <c s="35" t="s">
        <v>51</v>
      </c>
      <c s="6" t="s">
        <v>774</v>
      </c>
      <c s="36" t="s">
        <v>128</v>
      </c>
      <c s="37">
        <v>720</v>
      </c>
      <c s="36">
        <v>0</v>
      </c>
      <c s="36">
        <f>ROUND(G135*H135,6)</f>
      </c>
      <c r="L135" s="38">
        <v>0</v>
      </c>
      <c s="32">
        <f>ROUND(ROUND(L135,2)*ROUND(G135,3),2)</f>
      </c>
      <c s="36" t="s">
        <v>54</v>
      </c>
      <c>
        <f>(M135*21)/100</f>
      </c>
      <c t="s">
        <v>27</v>
      </c>
    </row>
    <row r="136" spans="1:5" ht="12.75">
      <c r="A136" s="35" t="s">
        <v>55</v>
      </c>
      <c r="E136" s="39" t="s">
        <v>51</v>
      </c>
    </row>
    <row r="137" spans="1:5" ht="12.75">
      <c r="A137" s="35" t="s">
        <v>56</v>
      </c>
      <c r="E137" s="40" t="s">
        <v>440</v>
      </c>
    </row>
    <row r="138" spans="1:5" ht="12.75">
      <c r="A138" t="s">
        <v>57</v>
      </c>
      <c r="E138" s="39" t="s">
        <v>444</v>
      </c>
    </row>
    <row r="139" spans="1:16" ht="12.75">
      <c r="A139" t="s">
        <v>49</v>
      </c>
      <c s="34" t="s">
        <v>176</v>
      </c>
      <c s="34" t="s">
        <v>775</v>
      </c>
      <c s="35" t="s">
        <v>51</v>
      </c>
      <c s="6" t="s">
        <v>776</v>
      </c>
      <c s="36" t="s">
        <v>128</v>
      </c>
      <c s="37">
        <v>340</v>
      </c>
      <c s="36">
        <v>0</v>
      </c>
      <c s="36">
        <f>ROUND(G139*H139,6)</f>
      </c>
      <c r="L139" s="38">
        <v>0</v>
      </c>
      <c s="32">
        <f>ROUND(ROUND(L139,2)*ROUND(G139,3),2)</f>
      </c>
      <c s="36" t="s">
        <v>54</v>
      </c>
      <c>
        <f>(M139*21)/100</f>
      </c>
      <c t="s">
        <v>27</v>
      </c>
    </row>
    <row r="140" spans="1:5" ht="12.75">
      <c r="A140" s="35" t="s">
        <v>55</v>
      </c>
      <c r="E140" s="39" t="s">
        <v>51</v>
      </c>
    </row>
    <row r="141" spans="1:5" ht="12.75">
      <c r="A141" s="35" t="s">
        <v>56</v>
      </c>
      <c r="E141" s="40" t="s">
        <v>440</v>
      </c>
    </row>
    <row r="142" spans="1:5" ht="12.75">
      <c r="A142" t="s">
        <v>57</v>
      </c>
      <c r="E142" s="39" t="s">
        <v>444</v>
      </c>
    </row>
    <row r="143" spans="1:16" ht="12.75">
      <c r="A143" t="s">
        <v>49</v>
      </c>
      <c s="34" t="s">
        <v>180</v>
      </c>
      <c s="34" t="s">
        <v>777</v>
      </c>
      <c s="35" t="s">
        <v>51</v>
      </c>
      <c s="6" t="s">
        <v>778</v>
      </c>
      <c s="36" t="s">
        <v>779</v>
      </c>
      <c s="37">
        <v>43.2</v>
      </c>
      <c s="36">
        <v>0</v>
      </c>
      <c s="36">
        <f>ROUND(G143*H143,6)</f>
      </c>
      <c r="L143" s="38">
        <v>0</v>
      </c>
      <c s="32">
        <f>ROUND(ROUND(L143,2)*ROUND(G143,3),2)</f>
      </c>
      <c s="36" t="s">
        <v>54</v>
      </c>
      <c>
        <f>(M143*21)/100</f>
      </c>
      <c t="s">
        <v>27</v>
      </c>
    </row>
    <row r="144" spans="1:5" ht="12.75">
      <c r="A144" s="35" t="s">
        <v>55</v>
      </c>
      <c r="E144" s="39" t="s">
        <v>51</v>
      </c>
    </row>
    <row r="145" spans="1:5" ht="12.75">
      <c r="A145" s="35" t="s">
        <v>56</v>
      </c>
      <c r="E145" s="40" t="s">
        <v>440</v>
      </c>
    </row>
    <row r="146" spans="1:5" ht="12.75">
      <c r="A146" t="s">
        <v>57</v>
      </c>
      <c r="E146" s="39" t="s">
        <v>444</v>
      </c>
    </row>
    <row r="147" spans="1:16" ht="25.5">
      <c r="A147" t="s">
        <v>49</v>
      </c>
      <c s="34" t="s">
        <v>183</v>
      </c>
      <c s="34" t="s">
        <v>627</v>
      </c>
      <c s="35" t="s">
        <v>51</v>
      </c>
      <c s="6" t="s">
        <v>628</v>
      </c>
      <c s="36" t="s">
        <v>128</v>
      </c>
      <c s="37">
        <v>30</v>
      </c>
      <c s="36">
        <v>0</v>
      </c>
      <c s="36">
        <f>ROUND(G147*H147,6)</f>
      </c>
      <c r="L147" s="38">
        <v>0</v>
      </c>
      <c s="32">
        <f>ROUND(ROUND(L147,2)*ROUND(G147,3),2)</f>
      </c>
      <c s="36" t="s">
        <v>54</v>
      </c>
      <c>
        <f>(M147*21)/100</f>
      </c>
      <c t="s">
        <v>27</v>
      </c>
    </row>
    <row r="148" spans="1:5" ht="12.75">
      <c r="A148" s="35" t="s">
        <v>55</v>
      </c>
      <c r="E148" s="39" t="s">
        <v>51</v>
      </c>
    </row>
    <row r="149" spans="1:5" ht="12.75">
      <c r="A149" s="35" t="s">
        <v>56</v>
      </c>
      <c r="E149" s="40" t="s">
        <v>440</v>
      </c>
    </row>
    <row r="150" spans="1:5" ht="12.75">
      <c r="A150" t="s">
        <v>57</v>
      </c>
      <c r="E150" s="39" t="s">
        <v>444</v>
      </c>
    </row>
    <row r="151" spans="1:16" ht="12.75">
      <c r="A151" t="s">
        <v>49</v>
      </c>
      <c s="34" t="s">
        <v>186</v>
      </c>
      <c s="34" t="s">
        <v>780</v>
      </c>
      <c s="35" t="s">
        <v>51</v>
      </c>
      <c s="6" t="s">
        <v>781</v>
      </c>
      <c s="36" t="s">
        <v>88</v>
      </c>
      <c s="37">
        <v>2</v>
      </c>
      <c s="36">
        <v>0</v>
      </c>
      <c s="36">
        <f>ROUND(G151*H151,6)</f>
      </c>
      <c r="L151" s="38">
        <v>0</v>
      </c>
      <c s="32">
        <f>ROUND(ROUND(L151,2)*ROUND(G151,3),2)</f>
      </c>
      <c s="36" t="s">
        <v>54</v>
      </c>
      <c>
        <f>(M151*21)/100</f>
      </c>
      <c t="s">
        <v>27</v>
      </c>
    </row>
    <row r="152" spans="1:5" ht="12.75">
      <c r="A152" s="35" t="s">
        <v>55</v>
      </c>
      <c r="E152" s="39" t="s">
        <v>51</v>
      </c>
    </row>
    <row r="153" spans="1:5" ht="12.75">
      <c r="A153" s="35" t="s">
        <v>56</v>
      </c>
      <c r="E153" s="40" t="s">
        <v>440</v>
      </c>
    </row>
    <row r="154" spans="1:5" ht="12.75">
      <c r="A154" t="s">
        <v>57</v>
      </c>
      <c r="E154" s="39" t="s">
        <v>444</v>
      </c>
    </row>
    <row r="155" spans="1:16" ht="12.75">
      <c r="A155" t="s">
        <v>49</v>
      </c>
      <c s="34" t="s">
        <v>190</v>
      </c>
      <c s="34" t="s">
        <v>782</v>
      </c>
      <c s="35" t="s">
        <v>51</v>
      </c>
      <c s="6" t="s">
        <v>783</v>
      </c>
      <c s="36" t="s">
        <v>88</v>
      </c>
      <c s="37">
        <v>1</v>
      </c>
      <c s="36">
        <v>0</v>
      </c>
      <c s="36">
        <f>ROUND(G155*H155,6)</f>
      </c>
      <c r="L155" s="38">
        <v>0</v>
      </c>
      <c s="32">
        <f>ROUND(ROUND(L155,2)*ROUND(G155,3),2)</f>
      </c>
      <c s="36" t="s">
        <v>759</v>
      </c>
      <c>
        <f>(M155*21)/100</f>
      </c>
      <c t="s">
        <v>27</v>
      </c>
    </row>
    <row r="156" spans="1:5" ht="12.75">
      <c r="A156" s="35" t="s">
        <v>55</v>
      </c>
      <c r="E156" s="39" t="s">
        <v>51</v>
      </c>
    </row>
    <row r="157" spans="1:5" ht="12.75">
      <c r="A157" s="35" t="s">
        <v>56</v>
      </c>
      <c r="E157" s="40" t="s">
        <v>440</v>
      </c>
    </row>
    <row r="158" spans="1:5" ht="12.75">
      <c r="A158" t="s">
        <v>57</v>
      </c>
      <c r="E158" s="39" t="s">
        <v>444</v>
      </c>
    </row>
    <row r="159" spans="1:16" ht="12.75">
      <c r="A159" t="s">
        <v>49</v>
      </c>
      <c s="34" t="s">
        <v>194</v>
      </c>
      <c s="34" t="s">
        <v>784</v>
      </c>
      <c s="35" t="s">
        <v>51</v>
      </c>
      <c s="6" t="s">
        <v>785</v>
      </c>
      <c s="36" t="s">
        <v>128</v>
      </c>
      <c s="37">
        <v>1260</v>
      </c>
      <c s="36">
        <v>0</v>
      </c>
      <c s="36">
        <f>ROUND(G159*H159,6)</f>
      </c>
      <c r="L159" s="38">
        <v>0</v>
      </c>
      <c s="32">
        <f>ROUND(ROUND(L159,2)*ROUND(G159,3),2)</f>
      </c>
      <c s="36" t="s">
        <v>54</v>
      </c>
      <c>
        <f>(M159*21)/100</f>
      </c>
      <c t="s">
        <v>27</v>
      </c>
    </row>
    <row r="160" spans="1:5" ht="12.75">
      <c r="A160" s="35" t="s">
        <v>55</v>
      </c>
      <c r="E160" s="39" t="s">
        <v>51</v>
      </c>
    </row>
    <row r="161" spans="1:5" ht="12.75">
      <c r="A161" s="35" t="s">
        <v>56</v>
      </c>
      <c r="E161" s="40" t="s">
        <v>440</v>
      </c>
    </row>
    <row r="162" spans="1:5" ht="12.75">
      <c r="A162" t="s">
        <v>57</v>
      </c>
      <c r="E162" s="39" t="s">
        <v>444</v>
      </c>
    </row>
    <row r="163" spans="1:16" ht="12.75">
      <c r="A163" t="s">
        <v>49</v>
      </c>
      <c s="34" t="s">
        <v>198</v>
      </c>
      <c s="34" t="s">
        <v>786</v>
      </c>
      <c s="35" t="s">
        <v>51</v>
      </c>
      <c s="6" t="s">
        <v>787</v>
      </c>
      <c s="36" t="s">
        <v>128</v>
      </c>
      <c s="37">
        <v>1440</v>
      </c>
      <c s="36">
        <v>0</v>
      </c>
      <c s="36">
        <f>ROUND(G163*H163,6)</f>
      </c>
      <c r="L163" s="38">
        <v>0</v>
      </c>
      <c s="32">
        <f>ROUND(ROUND(L163,2)*ROUND(G163,3),2)</f>
      </c>
      <c s="36" t="s">
        <v>54</v>
      </c>
      <c>
        <f>(M163*21)/100</f>
      </c>
      <c t="s">
        <v>27</v>
      </c>
    </row>
    <row r="164" spans="1:5" ht="12.75">
      <c r="A164" s="35" t="s">
        <v>55</v>
      </c>
      <c r="E164" s="39" t="s">
        <v>51</v>
      </c>
    </row>
    <row r="165" spans="1:5" ht="12.75">
      <c r="A165" s="35" t="s">
        <v>56</v>
      </c>
      <c r="E165" s="40" t="s">
        <v>440</v>
      </c>
    </row>
    <row r="166" spans="1:5" ht="12.75">
      <c r="A166" t="s">
        <v>57</v>
      </c>
      <c r="E166" s="39" t="s">
        <v>444</v>
      </c>
    </row>
    <row r="167" spans="1:16" ht="12.75">
      <c r="A167" t="s">
        <v>49</v>
      </c>
      <c s="34" t="s">
        <v>202</v>
      </c>
      <c s="34" t="s">
        <v>788</v>
      </c>
      <c s="35" t="s">
        <v>51</v>
      </c>
      <c s="6" t="s">
        <v>789</v>
      </c>
      <c s="36" t="s">
        <v>790</v>
      </c>
      <c s="37">
        <v>6</v>
      </c>
      <c s="36">
        <v>0</v>
      </c>
      <c s="36">
        <f>ROUND(G167*H167,6)</f>
      </c>
      <c r="L167" s="38">
        <v>0</v>
      </c>
      <c s="32">
        <f>ROUND(ROUND(L167,2)*ROUND(G167,3),2)</f>
      </c>
      <c s="36" t="s">
        <v>54</v>
      </c>
      <c>
        <f>(M167*21)/100</f>
      </c>
      <c t="s">
        <v>27</v>
      </c>
    </row>
    <row r="168" spans="1:5" ht="12.75">
      <c r="A168" s="35" t="s">
        <v>55</v>
      </c>
      <c r="E168" s="39" t="s">
        <v>51</v>
      </c>
    </row>
    <row r="169" spans="1:5" ht="12.75">
      <c r="A169" s="35" t="s">
        <v>56</v>
      </c>
      <c r="E169" s="40" t="s">
        <v>440</v>
      </c>
    </row>
    <row r="170" spans="1:5" ht="12.75">
      <c r="A170" t="s">
        <v>57</v>
      </c>
      <c r="E170" s="39" t="s">
        <v>444</v>
      </c>
    </row>
    <row r="171" spans="1:16" ht="12.75">
      <c r="A171" t="s">
        <v>49</v>
      </c>
      <c s="34" t="s">
        <v>206</v>
      </c>
      <c s="34" t="s">
        <v>791</v>
      </c>
      <c s="35" t="s">
        <v>51</v>
      </c>
      <c s="6" t="s">
        <v>792</v>
      </c>
      <c s="36" t="s">
        <v>128</v>
      </c>
      <c s="37">
        <v>1930</v>
      </c>
      <c s="36">
        <v>0</v>
      </c>
      <c s="36">
        <f>ROUND(G171*H171,6)</f>
      </c>
      <c r="L171" s="38">
        <v>0</v>
      </c>
      <c s="32">
        <f>ROUND(ROUND(L171,2)*ROUND(G171,3),2)</f>
      </c>
      <c s="36" t="s">
        <v>54</v>
      </c>
      <c>
        <f>(M171*21)/100</f>
      </c>
      <c t="s">
        <v>27</v>
      </c>
    </row>
    <row r="172" spans="1:5" ht="12.75">
      <c r="A172" s="35" t="s">
        <v>55</v>
      </c>
      <c r="E172" s="39" t="s">
        <v>51</v>
      </c>
    </row>
    <row r="173" spans="1:5" ht="12.75">
      <c r="A173" s="35" t="s">
        <v>56</v>
      </c>
      <c r="E173" s="40" t="s">
        <v>440</v>
      </c>
    </row>
    <row r="174" spans="1:5" ht="12.75">
      <c r="A174" t="s">
        <v>57</v>
      </c>
      <c r="E174" s="39" t="s">
        <v>444</v>
      </c>
    </row>
    <row r="175" spans="1:16" ht="12.75">
      <c r="A175" t="s">
        <v>49</v>
      </c>
      <c s="34" t="s">
        <v>210</v>
      </c>
      <c s="34" t="s">
        <v>793</v>
      </c>
      <c s="35" t="s">
        <v>51</v>
      </c>
      <c s="6" t="s">
        <v>794</v>
      </c>
      <c s="36" t="s">
        <v>88</v>
      </c>
      <c s="37">
        <v>6</v>
      </c>
      <c s="36">
        <v>0</v>
      </c>
      <c s="36">
        <f>ROUND(G175*H175,6)</f>
      </c>
      <c r="L175" s="38">
        <v>0</v>
      </c>
      <c s="32">
        <f>ROUND(ROUND(L175,2)*ROUND(G175,3),2)</f>
      </c>
      <c s="36" t="s">
        <v>54</v>
      </c>
      <c>
        <f>(M175*21)/100</f>
      </c>
      <c t="s">
        <v>27</v>
      </c>
    </row>
    <row r="176" spans="1:5" ht="12.75">
      <c r="A176" s="35" t="s">
        <v>55</v>
      </c>
      <c r="E176" s="39" t="s">
        <v>51</v>
      </c>
    </row>
    <row r="177" spans="1:5" ht="12.75">
      <c r="A177" s="35" t="s">
        <v>56</v>
      </c>
      <c r="E177" s="40" t="s">
        <v>440</v>
      </c>
    </row>
    <row r="178" spans="1:5" ht="12.75">
      <c r="A178" t="s">
        <v>57</v>
      </c>
      <c r="E178" s="39" t="s">
        <v>444</v>
      </c>
    </row>
    <row r="179" spans="1:16" ht="12.75">
      <c r="A179" t="s">
        <v>49</v>
      </c>
      <c s="34" t="s">
        <v>214</v>
      </c>
      <c s="34" t="s">
        <v>795</v>
      </c>
      <c s="35" t="s">
        <v>51</v>
      </c>
      <c s="6" t="s">
        <v>796</v>
      </c>
      <c s="36" t="s">
        <v>88</v>
      </c>
      <c s="37">
        <v>4</v>
      </c>
      <c s="36">
        <v>0</v>
      </c>
      <c s="36">
        <f>ROUND(G179*H179,6)</f>
      </c>
      <c r="L179" s="38">
        <v>0</v>
      </c>
      <c s="32">
        <f>ROUND(ROUND(L179,2)*ROUND(G179,3),2)</f>
      </c>
      <c s="36" t="s">
        <v>54</v>
      </c>
      <c>
        <f>(M179*21)/100</f>
      </c>
      <c t="s">
        <v>27</v>
      </c>
    </row>
    <row r="180" spans="1:5" ht="12.75">
      <c r="A180" s="35" t="s">
        <v>55</v>
      </c>
      <c r="E180" s="39" t="s">
        <v>51</v>
      </c>
    </row>
    <row r="181" spans="1:5" ht="12.75">
      <c r="A181" s="35" t="s">
        <v>56</v>
      </c>
      <c r="E181" s="40" t="s">
        <v>440</v>
      </c>
    </row>
    <row r="182" spans="1:5" ht="12.75">
      <c r="A182" t="s">
        <v>57</v>
      </c>
      <c r="E182" s="39" t="s">
        <v>444</v>
      </c>
    </row>
    <row r="183" spans="1:16" ht="12.75">
      <c r="A183" t="s">
        <v>49</v>
      </c>
      <c s="34" t="s">
        <v>218</v>
      </c>
      <c s="34" t="s">
        <v>797</v>
      </c>
      <c s="35" t="s">
        <v>51</v>
      </c>
      <c s="6" t="s">
        <v>798</v>
      </c>
      <c s="36" t="s">
        <v>88</v>
      </c>
      <c s="37">
        <v>2</v>
      </c>
      <c s="36">
        <v>0</v>
      </c>
      <c s="36">
        <f>ROUND(G183*H183,6)</f>
      </c>
      <c r="L183" s="38">
        <v>0</v>
      </c>
      <c s="32">
        <f>ROUND(ROUND(L183,2)*ROUND(G183,3),2)</f>
      </c>
      <c s="36" t="s">
        <v>54</v>
      </c>
      <c>
        <f>(M183*21)/100</f>
      </c>
      <c t="s">
        <v>27</v>
      </c>
    </row>
    <row r="184" spans="1:5" ht="12.75">
      <c r="A184" s="35" t="s">
        <v>55</v>
      </c>
      <c r="E184" s="39" t="s">
        <v>51</v>
      </c>
    </row>
    <row r="185" spans="1:5" ht="12.75">
      <c r="A185" s="35" t="s">
        <v>56</v>
      </c>
      <c r="E185" s="40" t="s">
        <v>440</v>
      </c>
    </row>
    <row r="186" spans="1:5" ht="12.75">
      <c r="A186" t="s">
        <v>57</v>
      </c>
      <c r="E186" s="39" t="s">
        <v>444</v>
      </c>
    </row>
    <row r="187" spans="1:16" ht="12.75">
      <c r="A187" t="s">
        <v>49</v>
      </c>
      <c s="34" t="s">
        <v>222</v>
      </c>
      <c s="34" t="s">
        <v>799</v>
      </c>
      <c s="35" t="s">
        <v>51</v>
      </c>
      <c s="6" t="s">
        <v>800</v>
      </c>
      <c s="36" t="s">
        <v>88</v>
      </c>
      <c s="37">
        <v>2</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440</v>
      </c>
    </row>
    <row r="190" spans="1:5" ht="12.75">
      <c r="A190" t="s">
        <v>57</v>
      </c>
      <c r="E190" s="39" t="s">
        <v>444</v>
      </c>
    </row>
    <row r="191" spans="1:16" ht="12.75">
      <c r="A191" t="s">
        <v>49</v>
      </c>
      <c s="34" t="s">
        <v>226</v>
      </c>
      <c s="34" t="s">
        <v>801</v>
      </c>
      <c s="35" t="s">
        <v>51</v>
      </c>
      <c s="6" t="s">
        <v>802</v>
      </c>
      <c s="36" t="s">
        <v>88</v>
      </c>
      <c s="37">
        <v>1</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440</v>
      </c>
    </row>
    <row r="194" spans="1:5" ht="12.75">
      <c r="A194" t="s">
        <v>57</v>
      </c>
      <c r="E194" s="39" t="s">
        <v>444</v>
      </c>
    </row>
    <row r="195" spans="1:16" ht="12.75">
      <c r="A195" t="s">
        <v>49</v>
      </c>
      <c s="34" t="s">
        <v>230</v>
      </c>
      <c s="34" t="s">
        <v>803</v>
      </c>
      <c s="35" t="s">
        <v>51</v>
      </c>
      <c s="6" t="s">
        <v>804</v>
      </c>
      <c s="36" t="s">
        <v>88</v>
      </c>
      <c s="37">
        <v>1</v>
      </c>
      <c s="36">
        <v>0</v>
      </c>
      <c s="36">
        <f>ROUND(G195*H195,6)</f>
      </c>
      <c r="L195" s="38">
        <v>0</v>
      </c>
      <c s="32">
        <f>ROUND(ROUND(L195,2)*ROUND(G195,3),2)</f>
      </c>
      <c s="36" t="s">
        <v>54</v>
      </c>
      <c>
        <f>(M195*21)/100</f>
      </c>
      <c t="s">
        <v>27</v>
      </c>
    </row>
    <row r="196" spans="1:5" ht="12.75">
      <c r="A196" s="35" t="s">
        <v>55</v>
      </c>
      <c r="E196" s="39" t="s">
        <v>51</v>
      </c>
    </row>
    <row r="197" spans="1:5" ht="12.75">
      <c r="A197" s="35" t="s">
        <v>56</v>
      </c>
      <c r="E197" s="40" t="s">
        <v>440</v>
      </c>
    </row>
    <row r="198" spans="1:5" ht="12.75">
      <c r="A198" t="s">
        <v>57</v>
      </c>
      <c r="E198" s="39" t="s">
        <v>444</v>
      </c>
    </row>
    <row r="199" spans="1:16" ht="12.75">
      <c r="A199" t="s">
        <v>49</v>
      </c>
      <c s="34" t="s">
        <v>234</v>
      </c>
      <c s="34" t="s">
        <v>805</v>
      </c>
      <c s="35" t="s">
        <v>51</v>
      </c>
      <c s="6" t="s">
        <v>806</v>
      </c>
      <c s="36" t="s">
        <v>88</v>
      </c>
      <c s="37">
        <v>1</v>
      </c>
      <c s="36">
        <v>0</v>
      </c>
      <c s="36">
        <f>ROUND(G199*H199,6)</f>
      </c>
      <c r="L199" s="38">
        <v>0</v>
      </c>
      <c s="32">
        <f>ROUND(ROUND(L199,2)*ROUND(G199,3),2)</f>
      </c>
      <c s="36" t="s">
        <v>759</v>
      </c>
      <c>
        <f>(M199*21)/100</f>
      </c>
      <c t="s">
        <v>27</v>
      </c>
    </row>
    <row r="200" spans="1:5" ht="12.75">
      <c r="A200" s="35" t="s">
        <v>55</v>
      </c>
      <c r="E200" s="39" t="s">
        <v>51</v>
      </c>
    </row>
    <row r="201" spans="1:5" ht="12.75">
      <c r="A201" s="35" t="s">
        <v>56</v>
      </c>
      <c r="E201" s="40" t="s">
        <v>440</v>
      </c>
    </row>
    <row r="202" spans="1:5" ht="12.75">
      <c r="A202" t="s">
        <v>57</v>
      </c>
      <c r="E202" s="39" t="s">
        <v>444</v>
      </c>
    </row>
    <row r="203" spans="1:16" ht="12.75">
      <c r="A203" t="s">
        <v>49</v>
      </c>
      <c s="34" t="s">
        <v>238</v>
      </c>
      <c s="34" t="s">
        <v>807</v>
      </c>
      <c s="35" t="s">
        <v>51</v>
      </c>
      <c s="6" t="s">
        <v>808</v>
      </c>
      <c s="36" t="s">
        <v>88</v>
      </c>
      <c s="37">
        <v>6</v>
      </c>
      <c s="36">
        <v>0</v>
      </c>
      <c s="36">
        <f>ROUND(G203*H203,6)</f>
      </c>
      <c r="L203" s="38">
        <v>0</v>
      </c>
      <c s="32">
        <f>ROUND(ROUND(L203,2)*ROUND(G203,3),2)</f>
      </c>
      <c s="36" t="s">
        <v>54</v>
      </c>
      <c>
        <f>(M203*21)/100</f>
      </c>
      <c t="s">
        <v>27</v>
      </c>
    </row>
    <row r="204" spans="1:5" ht="12.75">
      <c r="A204" s="35" t="s">
        <v>55</v>
      </c>
      <c r="E204" s="39" t="s">
        <v>51</v>
      </c>
    </row>
    <row r="205" spans="1:5" ht="12.75">
      <c r="A205" s="35" t="s">
        <v>56</v>
      </c>
      <c r="E205" s="40" t="s">
        <v>440</v>
      </c>
    </row>
    <row r="206" spans="1:5" ht="12.75">
      <c r="A206" t="s">
        <v>57</v>
      </c>
      <c r="E206" s="39" t="s">
        <v>444</v>
      </c>
    </row>
    <row r="207" spans="1:16" ht="12.75">
      <c r="A207" t="s">
        <v>49</v>
      </c>
      <c s="34" t="s">
        <v>242</v>
      </c>
      <c s="34" t="s">
        <v>809</v>
      </c>
      <c s="35" t="s">
        <v>51</v>
      </c>
      <c s="6" t="s">
        <v>810</v>
      </c>
      <c s="36" t="s">
        <v>88</v>
      </c>
      <c s="37">
        <v>1</v>
      </c>
      <c s="36">
        <v>0</v>
      </c>
      <c s="36">
        <f>ROUND(G207*H207,6)</f>
      </c>
      <c r="L207" s="38">
        <v>0</v>
      </c>
      <c s="32">
        <f>ROUND(ROUND(L207,2)*ROUND(G207,3),2)</f>
      </c>
      <c s="36" t="s">
        <v>54</v>
      </c>
      <c>
        <f>(M207*21)/100</f>
      </c>
      <c t="s">
        <v>27</v>
      </c>
    </row>
    <row r="208" spans="1:5" ht="12.75">
      <c r="A208" s="35" t="s">
        <v>55</v>
      </c>
      <c r="E208" s="39" t="s">
        <v>51</v>
      </c>
    </row>
    <row r="209" spans="1:5" ht="12.75">
      <c r="A209" s="35" t="s">
        <v>56</v>
      </c>
      <c r="E209" s="40" t="s">
        <v>440</v>
      </c>
    </row>
    <row r="210" spans="1:5" ht="12.75">
      <c r="A210" t="s">
        <v>57</v>
      </c>
      <c r="E210" s="39" t="s">
        <v>444</v>
      </c>
    </row>
    <row r="211" spans="1:16" ht="12.75">
      <c r="A211" t="s">
        <v>49</v>
      </c>
      <c s="34" t="s">
        <v>246</v>
      </c>
      <c s="34" t="s">
        <v>811</v>
      </c>
      <c s="35" t="s">
        <v>51</v>
      </c>
      <c s="6" t="s">
        <v>812</v>
      </c>
      <c s="36" t="s">
        <v>88</v>
      </c>
      <c s="37">
        <v>1</v>
      </c>
      <c s="36">
        <v>0</v>
      </c>
      <c s="36">
        <f>ROUND(G211*H211,6)</f>
      </c>
      <c r="L211" s="38">
        <v>0</v>
      </c>
      <c s="32">
        <f>ROUND(ROUND(L211,2)*ROUND(G211,3),2)</f>
      </c>
      <c s="36" t="s">
        <v>54</v>
      </c>
      <c>
        <f>(M211*21)/100</f>
      </c>
      <c t="s">
        <v>27</v>
      </c>
    </row>
    <row r="212" spans="1:5" ht="12.75">
      <c r="A212" s="35" t="s">
        <v>55</v>
      </c>
      <c r="E212" s="39" t="s">
        <v>51</v>
      </c>
    </row>
    <row r="213" spans="1:5" ht="12.75">
      <c r="A213" s="35" t="s">
        <v>56</v>
      </c>
      <c r="E213" s="40" t="s">
        <v>440</v>
      </c>
    </row>
    <row r="214" spans="1:5" ht="12.75">
      <c r="A214" t="s">
        <v>57</v>
      </c>
      <c r="E214" s="39" t="s">
        <v>444</v>
      </c>
    </row>
    <row r="215" spans="1:16" ht="12.75">
      <c r="A215" t="s">
        <v>49</v>
      </c>
      <c s="34" t="s">
        <v>251</v>
      </c>
      <c s="34" t="s">
        <v>813</v>
      </c>
      <c s="35" t="s">
        <v>51</v>
      </c>
      <c s="6" t="s">
        <v>814</v>
      </c>
      <c s="36" t="s">
        <v>88</v>
      </c>
      <c s="37">
        <v>8</v>
      </c>
      <c s="36">
        <v>0</v>
      </c>
      <c s="36">
        <f>ROUND(G215*H215,6)</f>
      </c>
      <c r="L215" s="38">
        <v>0</v>
      </c>
      <c s="32">
        <f>ROUND(ROUND(L215,2)*ROUND(G215,3),2)</f>
      </c>
      <c s="36" t="s">
        <v>54</v>
      </c>
      <c>
        <f>(M215*21)/100</f>
      </c>
      <c t="s">
        <v>27</v>
      </c>
    </row>
    <row r="216" spans="1:5" ht="12.75">
      <c r="A216" s="35" t="s">
        <v>55</v>
      </c>
      <c r="E216" s="39" t="s">
        <v>51</v>
      </c>
    </row>
    <row r="217" spans="1:5" ht="12.75">
      <c r="A217" s="35" t="s">
        <v>56</v>
      </c>
      <c r="E217" s="40" t="s">
        <v>440</v>
      </c>
    </row>
    <row r="218" spans="1:5" ht="12.75">
      <c r="A218" t="s">
        <v>57</v>
      </c>
      <c r="E218" s="39" t="s">
        <v>444</v>
      </c>
    </row>
    <row r="219" spans="1:16" ht="12.75">
      <c r="A219" t="s">
        <v>49</v>
      </c>
      <c s="34" t="s">
        <v>255</v>
      </c>
      <c s="34" t="s">
        <v>815</v>
      </c>
      <c s="35" t="s">
        <v>51</v>
      </c>
      <c s="6" t="s">
        <v>816</v>
      </c>
      <c s="36" t="s">
        <v>88</v>
      </c>
      <c s="37">
        <v>8</v>
      </c>
      <c s="36">
        <v>0</v>
      </c>
      <c s="36">
        <f>ROUND(G219*H219,6)</f>
      </c>
      <c r="L219" s="38">
        <v>0</v>
      </c>
      <c s="32">
        <f>ROUND(ROUND(L219,2)*ROUND(G219,3),2)</f>
      </c>
      <c s="36" t="s">
        <v>54</v>
      </c>
      <c>
        <f>(M219*21)/100</f>
      </c>
      <c t="s">
        <v>27</v>
      </c>
    </row>
    <row r="220" spans="1:5" ht="12.75">
      <c r="A220" s="35" t="s">
        <v>55</v>
      </c>
      <c r="E220" s="39" t="s">
        <v>51</v>
      </c>
    </row>
    <row r="221" spans="1:5" ht="12.75">
      <c r="A221" s="35" t="s">
        <v>56</v>
      </c>
      <c r="E221" s="40" t="s">
        <v>440</v>
      </c>
    </row>
    <row r="222" spans="1:5" ht="12.75">
      <c r="A222" t="s">
        <v>57</v>
      </c>
      <c r="E222" s="39" t="s">
        <v>444</v>
      </c>
    </row>
    <row r="223" spans="1:16" ht="12.75">
      <c r="A223" t="s">
        <v>49</v>
      </c>
      <c s="34" t="s">
        <v>259</v>
      </c>
      <c s="34" t="s">
        <v>817</v>
      </c>
      <c s="35" t="s">
        <v>51</v>
      </c>
      <c s="6" t="s">
        <v>818</v>
      </c>
      <c s="36" t="s">
        <v>88</v>
      </c>
      <c s="37">
        <v>2</v>
      </c>
      <c s="36">
        <v>0</v>
      </c>
      <c s="36">
        <f>ROUND(G223*H223,6)</f>
      </c>
      <c r="L223" s="38">
        <v>0</v>
      </c>
      <c s="32">
        <f>ROUND(ROUND(L223,2)*ROUND(G223,3),2)</f>
      </c>
      <c s="36" t="s">
        <v>759</v>
      </c>
      <c>
        <f>(M223*21)/100</f>
      </c>
      <c t="s">
        <v>27</v>
      </c>
    </row>
    <row r="224" spans="1:5" ht="12.75">
      <c r="A224" s="35" t="s">
        <v>55</v>
      </c>
      <c r="E224" s="39" t="s">
        <v>51</v>
      </c>
    </row>
    <row r="225" spans="1:5" ht="12.75">
      <c r="A225" s="35" t="s">
        <v>56</v>
      </c>
      <c r="E225" s="40" t="s">
        <v>440</v>
      </c>
    </row>
    <row r="226" spans="1:5" ht="12.75">
      <c r="A226" t="s">
        <v>57</v>
      </c>
      <c r="E226" s="39" t="s">
        <v>444</v>
      </c>
    </row>
    <row r="227" spans="1:16" ht="12.75">
      <c r="A227" t="s">
        <v>49</v>
      </c>
      <c s="34" t="s">
        <v>263</v>
      </c>
      <c s="34" t="s">
        <v>819</v>
      </c>
      <c s="35" t="s">
        <v>51</v>
      </c>
      <c s="6" t="s">
        <v>820</v>
      </c>
      <c s="36" t="s">
        <v>88</v>
      </c>
      <c s="37">
        <v>2</v>
      </c>
      <c s="36">
        <v>0</v>
      </c>
      <c s="36">
        <f>ROUND(G227*H227,6)</f>
      </c>
      <c r="L227" s="38">
        <v>0</v>
      </c>
      <c s="32">
        <f>ROUND(ROUND(L227,2)*ROUND(G227,3),2)</f>
      </c>
      <c s="36" t="s">
        <v>759</v>
      </c>
      <c>
        <f>(M227*21)/100</f>
      </c>
      <c t="s">
        <v>27</v>
      </c>
    </row>
    <row r="228" spans="1:5" ht="12.75">
      <c r="A228" s="35" t="s">
        <v>55</v>
      </c>
      <c r="E228" s="39" t="s">
        <v>51</v>
      </c>
    </row>
    <row r="229" spans="1:5" ht="12.75">
      <c r="A229" s="35" t="s">
        <v>56</v>
      </c>
      <c r="E229" s="40" t="s">
        <v>440</v>
      </c>
    </row>
    <row r="230" spans="1:5" ht="12.75">
      <c r="A230" t="s">
        <v>57</v>
      </c>
      <c r="E230" s="39" t="s">
        <v>444</v>
      </c>
    </row>
    <row r="231" spans="1:16" ht="12.75">
      <c r="A231" t="s">
        <v>49</v>
      </c>
      <c s="34" t="s">
        <v>267</v>
      </c>
      <c s="34" t="s">
        <v>821</v>
      </c>
      <c s="35" t="s">
        <v>51</v>
      </c>
      <c s="6" t="s">
        <v>822</v>
      </c>
      <c s="36" t="s">
        <v>88</v>
      </c>
      <c s="37">
        <v>2</v>
      </c>
      <c s="36">
        <v>0</v>
      </c>
      <c s="36">
        <f>ROUND(G231*H231,6)</f>
      </c>
      <c r="L231" s="38">
        <v>0</v>
      </c>
      <c s="32">
        <f>ROUND(ROUND(L231,2)*ROUND(G231,3),2)</f>
      </c>
      <c s="36" t="s">
        <v>759</v>
      </c>
      <c>
        <f>(M231*21)/100</f>
      </c>
      <c t="s">
        <v>27</v>
      </c>
    </row>
    <row r="232" spans="1:5" ht="12.75">
      <c r="A232" s="35" t="s">
        <v>55</v>
      </c>
      <c r="E232" s="39" t="s">
        <v>51</v>
      </c>
    </row>
    <row r="233" spans="1:5" ht="12.75">
      <c r="A233" s="35" t="s">
        <v>56</v>
      </c>
      <c r="E233" s="40" t="s">
        <v>440</v>
      </c>
    </row>
    <row r="234" spans="1:5" ht="12.75">
      <c r="A234" t="s">
        <v>57</v>
      </c>
      <c r="E234" s="39" t="s">
        <v>444</v>
      </c>
    </row>
    <row r="235" spans="1:16" ht="12.75">
      <c r="A235" t="s">
        <v>49</v>
      </c>
      <c s="34" t="s">
        <v>271</v>
      </c>
      <c s="34" t="s">
        <v>823</v>
      </c>
      <c s="35" t="s">
        <v>51</v>
      </c>
      <c s="6" t="s">
        <v>824</v>
      </c>
      <c s="36" t="s">
        <v>88</v>
      </c>
      <c s="37">
        <v>2</v>
      </c>
      <c s="36">
        <v>0</v>
      </c>
      <c s="36">
        <f>ROUND(G235*H235,6)</f>
      </c>
      <c r="L235" s="38">
        <v>0</v>
      </c>
      <c s="32">
        <f>ROUND(ROUND(L235,2)*ROUND(G235,3),2)</f>
      </c>
      <c s="36" t="s">
        <v>759</v>
      </c>
      <c>
        <f>(M235*21)/100</f>
      </c>
      <c t="s">
        <v>27</v>
      </c>
    </row>
    <row r="236" spans="1:5" ht="12.75">
      <c r="A236" s="35" t="s">
        <v>55</v>
      </c>
      <c r="E236" s="39" t="s">
        <v>51</v>
      </c>
    </row>
    <row r="237" spans="1:5" ht="12.75">
      <c r="A237" s="35" t="s">
        <v>56</v>
      </c>
      <c r="E237" s="40" t="s">
        <v>440</v>
      </c>
    </row>
    <row r="238" spans="1:5" ht="12.75">
      <c r="A238" t="s">
        <v>57</v>
      </c>
      <c r="E238" s="39" t="s">
        <v>444</v>
      </c>
    </row>
    <row r="239" spans="1:16" ht="12.75">
      <c r="A239" t="s">
        <v>49</v>
      </c>
      <c s="34" t="s">
        <v>275</v>
      </c>
      <c s="34" t="s">
        <v>825</v>
      </c>
      <c s="35" t="s">
        <v>51</v>
      </c>
      <c s="6" t="s">
        <v>826</v>
      </c>
      <c s="36" t="s">
        <v>88</v>
      </c>
      <c s="37">
        <v>2</v>
      </c>
      <c s="36">
        <v>0</v>
      </c>
      <c s="36">
        <f>ROUND(G239*H239,6)</f>
      </c>
      <c r="L239" s="38">
        <v>0</v>
      </c>
      <c s="32">
        <f>ROUND(ROUND(L239,2)*ROUND(G239,3),2)</f>
      </c>
      <c s="36" t="s">
        <v>759</v>
      </c>
      <c>
        <f>(M239*21)/100</f>
      </c>
      <c t="s">
        <v>27</v>
      </c>
    </row>
    <row r="240" spans="1:5" ht="12.75">
      <c r="A240" s="35" t="s">
        <v>55</v>
      </c>
      <c r="E240" s="39" t="s">
        <v>51</v>
      </c>
    </row>
    <row r="241" spans="1:5" ht="12.75">
      <c r="A241" s="35" t="s">
        <v>56</v>
      </c>
      <c r="E241" s="40" t="s">
        <v>440</v>
      </c>
    </row>
    <row r="242" spans="1:5" ht="12.75">
      <c r="A242" t="s">
        <v>57</v>
      </c>
      <c r="E242" s="39" t="s">
        <v>444</v>
      </c>
    </row>
    <row r="243" spans="1:16" ht="12.75">
      <c r="A243" t="s">
        <v>49</v>
      </c>
      <c s="34" t="s">
        <v>279</v>
      </c>
      <c s="34" t="s">
        <v>827</v>
      </c>
      <c s="35" t="s">
        <v>51</v>
      </c>
      <c s="6" t="s">
        <v>828</v>
      </c>
      <c s="36" t="s">
        <v>88</v>
      </c>
      <c s="37">
        <v>2</v>
      </c>
      <c s="36">
        <v>0</v>
      </c>
      <c s="36">
        <f>ROUND(G243*H243,6)</f>
      </c>
      <c r="L243" s="38">
        <v>0</v>
      </c>
      <c s="32">
        <f>ROUND(ROUND(L243,2)*ROUND(G243,3),2)</f>
      </c>
      <c s="36" t="s">
        <v>759</v>
      </c>
      <c>
        <f>(M243*21)/100</f>
      </c>
      <c t="s">
        <v>27</v>
      </c>
    </row>
    <row r="244" spans="1:5" ht="12.75">
      <c r="A244" s="35" t="s">
        <v>55</v>
      </c>
      <c r="E244" s="39" t="s">
        <v>51</v>
      </c>
    </row>
    <row r="245" spans="1:5" ht="12.75">
      <c r="A245" s="35" t="s">
        <v>56</v>
      </c>
      <c r="E245" s="40" t="s">
        <v>440</v>
      </c>
    </row>
    <row r="246" spans="1:5" ht="12.75">
      <c r="A246" t="s">
        <v>57</v>
      </c>
      <c r="E246" s="39" t="s">
        <v>444</v>
      </c>
    </row>
    <row r="247" spans="1:16" ht="12.75">
      <c r="A247" t="s">
        <v>49</v>
      </c>
      <c s="34" t="s">
        <v>563</v>
      </c>
      <c s="34" t="s">
        <v>829</v>
      </c>
      <c s="35" t="s">
        <v>51</v>
      </c>
      <c s="6" t="s">
        <v>830</v>
      </c>
      <c s="36" t="s">
        <v>88</v>
      </c>
      <c s="37">
        <v>1</v>
      </c>
      <c s="36">
        <v>0</v>
      </c>
      <c s="36">
        <f>ROUND(G247*H247,6)</f>
      </c>
      <c r="L247" s="38">
        <v>0</v>
      </c>
      <c s="32">
        <f>ROUND(ROUND(L247,2)*ROUND(G247,3),2)</f>
      </c>
      <c s="36" t="s">
        <v>759</v>
      </c>
      <c>
        <f>(M247*21)/100</f>
      </c>
      <c t="s">
        <v>27</v>
      </c>
    </row>
    <row r="248" spans="1:5" ht="12.75">
      <c r="A248" s="35" t="s">
        <v>55</v>
      </c>
      <c r="E248" s="39" t="s">
        <v>51</v>
      </c>
    </row>
    <row r="249" spans="1:5" ht="12.75">
      <c r="A249" s="35" t="s">
        <v>56</v>
      </c>
      <c r="E249" s="40" t="s">
        <v>440</v>
      </c>
    </row>
    <row r="250" spans="1:5" ht="12.75">
      <c r="A250" t="s">
        <v>57</v>
      </c>
      <c r="E250" s="39" t="s">
        <v>444</v>
      </c>
    </row>
    <row r="251" spans="1:16" ht="12.75">
      <c r="A251" t="s">
        <v>49</v>
      </c>
      <c s="34" t="s">
        <v>283</v>
      </c>
      <c s="34" t="s">
        <v>831</v>
      </c>
      <c s="35" t="s">
        <v>51</v>
      </c>
      <c s="6" t="s">
        <v>832</v>
      </c>
      <c s="36" t="s">
        <v>88</v>
      </c>
      <c s="37">
        <v>3</v>
      </c>
      <c s="36">
        <v>0</v>
      </c>
      <c s="36">
        <f>ROUND(G251*H251,6)</f>
      </c>
      <c r="L251" s="38">
        <v>0</v>
      </c>
      <c s="32">
        <f>ROUND(ROUND(L251,2)*ROUND(G251,3),2)</f>
      </c>
      <c s="36" t="s">
        <v>759</v>
      </c>
      <c>
        <f>(M251*21)/100</f>
      </c>
      <c t="s">
        <v>27</v>
      </c>
    </row>
    <row r="252" spans="1:5" ht="12.75">
      <c r="A252" s="35" t="s">
        <v>55</v>
      </c>
      <c r="E252" s="39" t="s">
        <v>51</v>
      </c>
    </row>
    <row r="253" spans="1:5" ht="12.75">
      <c r="A253" s="35" t="s">
        <v>56</v>
      </c>
      <c r="E253" s="40" t="s">
        <v>440</v>
      </c>
    </row>
    <row r="254" spans="1:5" ht="12.75">
      <c r="A254" t="s">
        <v>57</v>
      </c>
      <c r="E254" s="39" t="s">
        <v>444</v>
      </c>
    </row>
    <row r="255" spans="1:16" ht="12.75">
      <c r="A255" t="s">
        <v>49</v>
      </c>
      <c s="34" t="s">
        <v>287</v>
      </c>
      <c s="34" t="s">
        <v>833</v>
      </c>
      <c s="35" t="s">
        <v>51</v>
      </c>
      <c s="6" t="s">
        <v>834</v>
      </c>
      <c s="36" t="s">
        <v>88</v>
      </c>
      <c s="37">
        <v>4</v>
      </c>
      <c s="36">
        <v>0</v>
      </c>
      <c s="36">
        <f>ROUND(G255*H255,6)</f>
      </c>
      <c r="L255" s="38">
        <v>0</v>
      </c>
      <c s="32">
        <f>ROUND(ROUND(L255,2)*ROUND(G255,3),2)</f>
      </c>
      <c s="36" t="s">
        <v>759</v>
      </c>
      <c>
        <f>(M255*21)/100</f>
      </c>
      <c t="s">
        <v>27</v>
      </c>
    </row>
    <row r="256" spans="1:5" ht="12.75">
      <c r="A256" s="35" t="s">
        <v>55</v>
      </c>
      <c r="E256" s="39" t="s">
        <v>51</v>
      </c>
    </row>
    <row r="257" spans="1:5" ht="12.75">
      <c r="A257" s="35" t="s">
        <v>56</v>
      </c>
      <c r="E257" s="40" t="s">
        <v>440</v>
      </c>
    </row>
    <row r="258" spans="1:5" ht="12.75">
      <c r="A258" t="s">
        <v>57</v>
      </c>
      <c r="E258" s="39" t="s">
        <v>444</v>
      </c>
    </row>
    <row r="259" spans="1:16" ht="12.75">
      <c r="A259" t="s">
        <v>49</v>
      </c>
      <c s="34" t="s">
        <v>291</v>
      </c>
      <c s="34" t="s">
        <v>835</v>
      </c>
      <c s="35" t="s">
        <v>51</v>
      </c>
      <c s="6" t="s">
        <v>836</v>
      </c>
      <c s="36" t="s">
        <v>88</v>
      </c>
      <c s="37">
        <v>1</v>
      </c>
      <c s="36">
        <v>0</v>
      </c>
      <c s="36">
        <f>ROUND(G259*H259,6)</f>
      </c>
      <c r="L259" s="38">
        <v>0</v>
      </c>
      <c s="32">
        <f>ROUND(ROUND(L259,2)*ROUND(G259,3),2)</f>
      </c>
      <c s="36" t="s">
        <v>759</v>
      </c>
      <c>
        <f>(M259*21)/100</f>
      </c>
      <c t="s">
        <v>27</v>
      </c>
    </row>
    <row r="260" spans="1:5" ht="12.75">
      <c r="A260" s="35" t="s">
        <v>55</v>
      </c>
      <c r="E260" s="39" t="s">
        <v>51</v>
      </c>
    </row>
    <row r="261" spans="1:5" ht="12.75">
      <c r="A261" s="35" t="s">
        <v>56</v>
      </c>
      <c r="E261" s="40" t="s">
        <v>440</v>
      </c>
    </row>
    <row r="262" spans="1:5" ht="12.75">
      <c r="A262" t="s">
        <v>57</v>
      </c>
      <c r="E262" s="39" t="s">
        <v>444</v>
      </c>
    </row>
    <row r="263" spans="1:16" ht="12.75">
      <c r="A263" t="s">
        <v>49</v>
      </c>
      <c s="34" t="s">
        <v>295</v>
      </c>
      <c s="34" t="s">
        <v>482</v>
      </c>
      <c s="35" t="s">
        <v>51</v>
      </c>
      <c s="6" t="s">
        <v>837</v>
      </c>
      <c s="36" t="s">
        <v>88</v>
      </c>
      <c s="37">
        <v>1</v>
      </c>
      <c s="36">
        <v>0</v>
      </c>
      <c s="36">
        <f>ROUND(G263*H263,6)</f>
      </c>
      <c r="L263" s="38">
        <v>0</v>
      </c>
      <c s="32">
        <f>ROUND(ROUND(L263,2)*ROUND(G263,3),2)</f>
      </c>
      <c s="36" t="s">
        <v>759</v>
      </c>
      <c>
        <f>(M263*21)/100</f>
      </c>
      <c t="s">
        <v>27</v>
      </c>
    </row>
    <row r="264" spans="1:5" ht="12.75">
      <c r="A264" s="35" t="s">
        <v>55</v>
      </c>
      <c r="E264" s="39" t="s">
        <v>51</v>
      </c>
    </row>
    <row r="265" spans="1:5" ht="12.75">
      <c r="A265" s="35" t="s">
        <v>56</v>
      </c>
      <c r="E265" s="40" t="s">
        <v>440</v>
      </c>
    </row>
    <row r="266" spans="1:5" ht="12.75">
      <c r="A266" t="s">
        <v>57</v>
      </c>
      <c r="E266" s="39" t="s">
        <v>444</v>
      </c>
    </row>
    <row r="267" spans="1:16" ht="12.75">
      <c r="A267" t="s">
        <v>49</v>
      </c>
      <c s="34" t="s">
        <v>299</v>
      </c>
      <c s="34" t="s">
        <v>838</v>
      </c>
      <c s="35" t="s">
        <v>51</v>
      </c>
      <c s="6" t="s">
        <v>839</v>
      </c>
      <c s="36" t="s">
        <v>88</v>
      </c>
      <c s="37">
        <v>1</v>
      </c>
      <c s="36">
        <v>0</v>
      </c>
      <c s="36">
        <f>ROUND(G267*H267,6)</f>
      </c>
      <c r="L267" s="38">
        <v>0</v>
      </c>
      <c s="32">
        <f>ROUND(ROUND(L267,2)*ROUND(G267,3),2)</f>
      </c>
      <c s="36" t="s">
        <v>759</v>
      </c>
      <c>
        <f>(M267*21)/100</f>
      </c>
      <c t="s">
        <v>27</v>
      </c>
    </row>
    <row r="268" spans="1:5" ht="12.75">
      <c r="A268" s="35" t="s">
        <v>55</v>
      </c>
      <c r="E268" s="39" t="s">
        <v>51</v>
      </c>
    </row>
    <row r="269" spans="1:5" ht="12.75">
      <c r="A269" s="35" t="s">
        <v>56</v>
      </c>
      <c r="E269" s="40" t="s">
        <v>440</v>
      </c>
    </row>
    <row r="270" spans="1:5" ht="12.75">
      <c r="A270" t="s">
        <v>57</v>
      </c>
      <c r="E270" s="39" t="s">
        <v>444</v>
      </c>
    </row>
    <row r="271" spans="1:16" ht="12.75">
      <c r="A271" t="s">
        <v>49</v>
      </c>
      <c s="34" t="s">
        <v>303</v>
      </c>
      <c s="34" t="s">
        <v>666</v>
      </c>
      <c s="35" t="s">
        <v>51</v>
      </c>
      <c s="6" t="s">
        <v>667</v>
      </c>
      <c s="36" t="s">
        <v>88</v>
      </c>
      <c s="37">
        <v>1</v>
      </c>
      <c s="36">
        <v>0</v>
      </c>
      <c s="36">
        <f>ROUND(G271*H271,6)</f>
      </c>
      <c r="L271" s="38">
        <v>0</v>
      </c>
      <c s="32">
        <f>ROUND(ROUND(L271,2)*ROUND(G271,3),2)</f>
      </c>
      <c s="36" t="s">
        <v>668</v>
      </c>
      <c>
        <f>(M271*21)/100</f>
      </c>
      <c t="s">
        <v>27</v>
      </c>
    </row>
    <row r="272" spans="1:5" ht="12.75">
      <c r="A272" s="35" t="s">
        <v>55</v>
      </c>
      <c r="E272" s="39" t="s">
        <v>51</v>
      </c>
    </row>
    <row r="273" spans="1:5" ht="12.75">
      <c r="A273" s="35" t="s">
        <v>56</v>
      </c>
      <c r="E273" s="40" t="s">
        <v>535</v>
      </c>
    </row>
    <row r="274" spans="1:5" ht="89.25">
      <c r="A274" t="s">
        <v>57</v>
      </c>
      <c r="E274" s="39" t="s">
        <v>669</v>
      </c>
    </row>
    <row r="275" spans="1:16" ht="25.5">
      <c r="A275" t="s">
        <v>49</v>
      </c>
      <c s="34" t="s">
        <v>307</v>
      </c>
      <c s="34" t="s">
        <v>670</v>
      </c>
      <c s="35" t="s">
        <v>51</v>
      </c>
      <c s="6" t="s">
        <v>671</v>
      </c>
      <c s="36" t="s">
        <v>672</v>
      </c>
      <c s="37">
        <v>10</v>
      </c>
      <c s="36">
        <v>0</v>
      </c>
      <c s="36">
        <f>ROUND(G275*H275,6)</f>
      </c>
      <c r="L275" s="38">
        <v>0</v>
      </c>
      <c s="32">
        <f>ROUND(ROUND(L275,2)*ROUND(G275,3),2)</f>
      </c>
      <c s="36" t="s">
        <v>54</v>
      </c>
      <c>
        <f>(M275*21)/100</f>
      </c>
      <c t="s">
        <v>27</v>
      </c>
    </row>
    <row r="276" spans="1:5" ht="12.75">
      <c r="A276" s="35" t="s">
        <v>55</v>
      </c>
      <c r="E276" s="39" t="s">
        <v>51</v>
      </c>
    </row>
    <row r="277" spans="1:5" ht="12.75">
      <c r="A277" s="35" t="s">
        <v>56</v>
      </c>
      <c r="E277" s="40" t="s">
        <v>535</v>
      </c>
    </row>
    <row r="278" spans="1:5" ht="12.75">
      <c r="A278" t="s">
        <v>57</v>
      </c>
      <c r="E278" s="39" t="s">
        <v>444</v>
      </c>
    </row>
    <row r="279" spans="1:16" ht="38.25">
      <c r="A279" t="s">
        <v>49</v>
      </c>
      <c s="34" t="s">
        <v>311</v>
      </c>
      <c s="34" t="s">
        <v>673</v>
      </c>
      <c s="35" t="s">
        <v>51</v>
      </c>
      <c s="6" t="s">
        <v>674</v>
      </c>
      <c s="36" t="s">
        <v>672</v>
      </c>
      <c s="37">
        <v>10</v>
      </c>
      <c s="36">
        <v>0</v>
      </c>
      <c s="36">
        <f>ROUND(G279*H279,6)</f>
      </c>
      <c r="L279" s="38">
        <v>0</v>
      </c>
      <c s="32">
        <f>ROUND(ROUND(L279,2)*ROUND(G279,3),2)</f>
      </c>
      <c s="36" t="s">
        <v>54</v>
      </c>
      <c>
        <f>(M279*21)/100</f>
      </c>
      <c t="s">
        <v>27</v>
      </c>
    </row>
    <row r="280" spans="1:5" ht="12.75">
      <c r="A280" s="35" t="s">
        <v>55</v>
      </c>
      <c r="E280" s="39" t="s">
        <v>51</v>
      </c>
    </row>
    <row r="281" spans="1:5" ht="12.75">
      <c r="A281" s="35" t="s">
        <v>56</v>
      </c>
      <c r="E281" s="40" t="s">
        <v>535</v>
      </c>
    </row>
    <row r="282" spans="1:5" ht="12.75">
      <c r="A282" t="s">
        <v>57</v>
      </c>
      <c r="E282" s="39" t="s">
        <v>444</v>
      </c>
    </row>
    <row r="283" spans="1:16" ht="12.75">
      <c r="A283" t="s">
        <v>49</v>
      </c>
      <c s="34" t="s">
        <v>315</v>
      </c>
      <c s="34" t="s">
        <v>492</v>
      </c>
      <c s="35" t="s">
        <v>51</v>
      </c>
      <c s="6" t="s">
        <v>493</v>
      </c>
      <c s="36" t="s">
        <v>88</v>
      </c>
      <c s="37">
        <v>4</v>
      </c>
      <c s="36">
        <v>0</v>
      </c>
      <c s="36">
        <f>ROUND(G283*H283,6)</f>
      </c>
      <c r="L283" s="38">
        <v>0</v>
      </c>
      <c s="32">
        <f>ROUND(ROUND(L283,2)*ROUND(G283,3),2)</f>
      </c>
      <c s="36" t="s">
        <v>759</v>
      </c>
      <c>
        <f>(M283*21)/100</f>
      </c>
      <c t="s">
        <v>27</v>
      </c>
    </row>
    <row r="284" spans="1:5" ht="12.75">
      <c r="A284" s="35" t="s">
        <v>55</v>
      </c>
      <c r="E284" s="39" t="s">
        <v>51</v>
      </c>
    </row>
    <row r="285" spans="1:5" ht="12.75">
      <c r="A285" s="35" t="s">
        <v>56</v>
      </c>
      <c r="E285" s="40" t="s">
        <v>440</v>
      </c>
    </row>
    <row r="286" spans="1:5" ht="12.75">
      <c r="A286" t="s">
        <v>57</v>
      </c>
      <c r="E286" s="39" t="s">
        <v>444</v>
      </c>
    </row>
    <row r="287" spans="1:16" ht="12.75">
      <c r="A287" t="s">
        <v>49</v>
      </c>
      <c s="34" t="s">
        <v>319</v>
      </c>
      <c s="34" t="s">
        <v>496</v>
      </c>
      <c s="35" t="s">
        <v>51</v>
      </c>
      <c s="6" t="s">
        <v>497</v>
      </c>
      <c s="36" t="s">
        <v>88</v>
      </c>
      <c s="37">
        <v>40</v>
      </c>
      <c s="36">
        <v>0</v>
      </c>
      <c s="36">
        <f>ROUND(G287*H287,6)</f>
      </c>
      <c r="L287" s="38">
        <v>0</v>
      </c>
      <c s="32">
        <f>ROUND(ROUND(L287,2)*ROUND(G287,3),2)</f>
      </c>
      <c s="36" t="s">
        <v>759</v>
      </c>
      <c>
        <f>(M287*21)/100</f>
      </c>
      <c t="s">
        <v>27</v>
      </c>
    </row>
    <row r="288" spans="1:5" ht="12.75">
      <c r="A288" s="35" t="s">
        <v>55</v>
      </c>
      <c r="E288" s="39" t="s">
        <v>51</v>
      </c>
    </row>
    <row r="289" spans="1:5" ht="12.75">
      <c r="A289" s="35" t="s">
        <v>56</v>
      </c>
      <c r="E289" s="40" t="s">
        <v>440</v>
      </c>
    </row>
    <row r="290" spans="1:5" ht="12.75">
      <c r="A290" t="s">
        <v>57</v>
      </c>
      <c r="E290" s="39" t="s">
        <v>444</v>
      </c>
    </row>
    <row r="291" spans="1:16" ht="12.75">
      <c r="A291" t="s">
        <v>49</v>
      </c>
      <c s="34" t="s">
        <v>323</v>
      </c>
      <c s="34" t="s">
        <v>840</v>
      </c>
      <c s="35" t="s">
        <v>51</v>
      </c>
      <c s="6" t="s">
        <v>841</v>
      </c>
      <c s="36" t="s">
        <v>88</v>
      </c>
      <c s="37">
        <v>5</v>
      </c>
      <c s="36">
        <v>0</v>
      </c>
      <c s="36">
        <f>ROUND(G291*H291,6)</f>
      </c>
      <c r="L291" s="38">
        <v>0</v>
      </c>
      <c s="32">
        <f>ROUND(ROUND(L291,2)*ROUND(G291,3),2)</f>
      </c>
      <c s="36" t="s">
        <v>54</v>
      </c>
      <c>
        <f>(M291*21)/100</f>
      </c>
      <c t="s">
        <v>27</v>
      </c>
    </row>
    <row r="292" spans="1:5" ht="12.75">
      <c r="A292" s="35" t="s">
        <v>55</v>
      </c>
      <c r="E292" s="39" t="s">
        <v>51</v>
      </c>
    </row>
    <row r="293" spans="1:5" ht="12.75">
      <c r="A293" s="35" t="s">
        <v>56</v>
      </c>
      <c r="E293" s="40" t="s">
        <v>440</v>
      </c>
    </row>
    <row r="294" spans="1:5" ht="12.75">
      <c r="A294" t="s">
        <v>57</v>
      </c>
      <c r="E294" s="39" t="s">
        <v>444</v>
      </c>
    </row>
    <row r="295" spans="1:16" ht="12.75">
      <c r="A295" t="s">
        <v>49</v>
      </c>
      <c s="34" t="s">
        <v>327</v>
      </c>
      <c s="34" t="s">
        <v>842</v>
      </c>
      <c s="35" t="s">
        <v>51</v>
      </c>
      <c s="6" t="s">
        <v>843</v>
      </c>
      <c s="36" t="s">
        <v>88</v>
      </c>
      <c s="37">
        <v>5</v>
      </c>
      <c s="36">
        <v>0</v>
      </c>
      <c s="36">
        <f>ROUND(G295*H295,6)</f>
      </c>
      <c r="L295" s="38">
        <v>0</v>
      </c>
      <c s="32">
        <f>ROUND(ROUND(L295,2)*ROUND(G295,3),2)</f>
      </c>
      <c s="36" t="s">
        <v>54</v>
      </c>
      <c>
        <f>(M295*21)/100</f>
      </c>
      <c t="s">
        <v>27</v>
      </c>
    </row>
    <row r="296" spans="1:5" ht="12.75">
      <c r="A296" s="35" t="s">
        <v>55</v>
      </c>
      <c r="E296" s="39" t="s">
        <v>51</v>
      </c>
    </row>
    <row r="297" spans="1:5" ht="12.75">
      <c r="A297" s="35" t="s">
        <v>56</v>
      </c>
      <c r="E297" s="40" t="s">
        <v>440</v>
      </c>
    </row>
    <row r="298" spans="1:5" ht="12.75">
      <c r="A298" t="s">
        <v>57</v>
      </c>
      <c r="E298" s="39" t="s">
        <v>444</v>
      </c>
    </row>
    <row r="299" spans="1:16" ht="12.75">
      <c r="A299" t="s">
        <v>49</v>
      </c>
      <c s="34" t="s">
        <v>331</v>
      </c>
      <c s="34" t="s">
        <v>844</v>
      </c>
      <c s="35" t="s">
        <v>51</v>
      </c>
      <c s="6" t="s">
        <v>845</v>
      </c>
      <c s="36" t="s">
        <v>88</v>
      </c>
      <c s="37">
        <v>5</v>
      </c>
      <c s="36">
        <v>0</v>
      </c>
      <c s="36">
        <f>ROUND(G299*H299,6)</f>
      </c>
      <c r="L299" s="38">
        <v>0</v>
      </c>
      <c s="32">
        <f>ROUND(ROUND(L299,2)*ROUND(G299,3),2)</f>
      </c>
      <c s="36" t="s">
        <v>54</v>
      </c>
      <c>
        <f>(M299*21)/100</f>
      </c>
      <c t="s">
        <v>27</v>
      </c>
    </row>
    <row r="300" spans="1:5" ht="12.75">
      <c r="A300" s="35" t="s">
        <v>55</v>
      </c>
      <c r="E300" s="39" t="s">
        <v>51</v>
      </c>
    </row>
    <row r="301" spans="1:5" ht="12.75">
      <c r="A301" s="35" t="s">
        <v>56</v>
      </c>
      <c r="E301" s="40" t="s">
        <v>440</v>
      </c>
    </row>
    <row r="302" spans="1:5" ht="12.75">
      <c r="A302" t="s">
        <v>57</v>
      </c>
      <c r="E302" s="39" t="s">
        <v>444</v>
      </c>
    </row>
    <row r="303" spans="1:16" ht="12.75">
      <c r="A303" t="s">
        <v>49</v>
      </c>
      <c s="34" t="s">
        <v>335</v>
      </c>
      <c s="34" t="s">
        <v>500</v>
      </c>
      <c s="35" t="s">
        <v>51</v>
      </c>
      <c s="6" t="s">
        <v>501</v>
      </c>
      <c s="36" t="s">
        <v>88</v>
      </c>
      <c s="37">
        <v>5</v>
      </c>
      <c s="36">
        <v>0</v>
      </c>
      <c s="36">
        <f>ROUND(G303*H303,6)</f>
      </c>
      <c r="L303" s="38">
        <v>0</v>
      </c>
      <c s="32">
        <f>ROUND(ROUND(L303,2)*ROUND(G303,3),2)</f>
      </c>
      <c s="36" t="s">
        <v>54</v>
      </c>
      <c>
        <f>(M303*21)/100</f>
      </c>
      <c t="s">
        <v>27</v>
      </c>
    </row>
    <row r="304" spans="1:5" ht="12.75">
      <c r="A304" s="35" t="s">
        <v>55</v>
      </c>
      <c r="E304" s="39" t="s">
        <v>51</v>
      </c>
    </row>
    <row r="305" spans="1:5" ht="12.75">
      <c r="A305" s="35" t="s">
        <v>56</v>
      </c>
      <c r="E305" s="40" t="s">
        <v>440</v>
      </c>
    </row>
    <row r="306" spans="1:5" ht="12.75">
      <c r="A306" t="s">
        <v>57</v>
      </c>
      <c r="E306" s="39" t="s">
        <v>444</v>
      </c>
    </row>
    <row r="307" spans="1:16" ht="25.5">
      <c r="A307" t="s">
        <v>49</v>
      </c>
      <c s="34" t="s">
        <v>339</v>
      </c>
      <c s="34" t="s">
        <v>633</v>
      </c>
      <c s="35" t="s">
        <v>51</v>
      </c>
      <c s="6" t="s">
        <v>634</v>
      </c>
      <c s="36" t="s">
        <v>128</v>
      </c>
      <c s="37">
        <v>25</v>
      </c>
      <c s="36">
        <v>0</v>
      </c>
      <c s="36">
        <f>ROUND(G307*H307,6)</f>
      </c>
      <c r="L307" s="38">
        <v>0</v>
      </c>
      <c s="32">
        <f>ROUND(ROUND(L307,2)*ROUND(G307,3),2)</f>
      </c>
      <c s="36" t="s">
        <v>54</v>
      </c>
      <c>
        <f>(M307*21)/100</f>
      </c>
      <c t="s">
        <v>27</v>
      </c>
    </row>
    <row r="308" spans="1:5" ht="12.75">
      <c r="A308" s="35" t="s">
        <v>55</v>
      </c>
      <c r="E308" s="39" t="s">
        <v>51</v>
      </c>
    </row>
    <row r="309" spans="1:5" ht="12.75">
      <c r="A309" s="35" t="s">
        <v>56</v>
      </c>
      <c r="E309" s="40" t="s">
        <v>440</v>
      </c>
    </row>
    <row r="310" spans="1:5" ht="12.75">
      <c r="A310" t="s">
        <v>57</v>
      </c>
      <c r="E310" s="39" t="s">
        <v>444</v>
      </c>
    </row>
    <row r="311" spans="1:16" ht="25.5">
      <c r="A311" t="s">
        <v>49</v>
      </c>
      <c s="34" t="s">
        <v>343</v>
      </c>
      <c s="34" t="s">
        <v>641</v>
      </c>
      <c s="35" t="s">
        <v>51</v>
      </c>
      <c s="6" t="s">
        <v>642</v>
      </c>
      <c s="36" t="s">
        <v>88</v>
      </c>
      <c s="37">
        <v>10</v>
      </c>
      <c s="36">
        <v>0</v>
      </c>
      <c s="36">
        <f>ROUND(G311*H311,6)</f>
      </c>
      <c r="L311" s="38">
        <v>0</v>
      </c>
      <c s="32">
        <f>ROUND(ROUND(L311,2)*ROUND(G311,3),2)</f>
      </c>
      <c s="36" t="s">
        <v>54</v>
      </c>
      <c>
        <f>(M311*21)/100</f>
      </c>
      <c t="s">
        <v>27</v>
      </c>
    </row>
    <row r="312" spans="1:5" ht="12.75">
      <c r="A312" s="35" t="s">
        <v>55</v>
      </c>
      <c r="E312" s="39" t="s">
        <v>51</v>
      </c>
    </row>
    <row r="313" spans="1:5" ht="12.75">
      <c r="A313" s="35" t="s">
        <v>56</v>
      </c>
      <c r="E313" s="40" t="s">
        <v>440</v>
      </c>
    </row>
    <row r="314" spans="1:5" ht="12.75">
      <c r="A314" t="s">
        <v>57</v>
      </c>
      <c r="E314" s="39" t="s">
        <v>444</v>
      </c>
    </row>
    <row r="315" spans="1:16" ht="12.75">
      <c r="A315" t="s">
        <v>49</v>
      </c>
      <c s="34" t="s">
        <v>348</v>
      </c>
      <c s="34" t="s">
        <v>846</v>
      </c>
      <c s="35" t="s">
        <v>51</v>
      </c>
      <c s="6" t="s">
        <v>847</v>
      </c>
      <c s="36" t="s">
        <v>128</v>
      </c>
      <c s="37">
        <v>125</v>
      </c>
      <c s="36">
        <v>0</v>
      </c>
      <c s="36">
        <f>ROUND(G315*H315,6)</f>
      </c>
      <c r="L315" s="38">
        <v>0</v>
      </c>
      <c s="32">
        <f>ROUND(ROUND(L315,2)*ROUND(G315,3),2)</f>
      </c>
      <c s="36" t="s">
        <v>54</v>
      </c>
      <c>
        <f>(M315*21)/100</f>
      </c>
      <c t="s">
        <v>27</v>
      </c>
    </row>
    <row r="316" spans="1:5" ht="12.75">
      <c r="A316" s="35" t="s">
        <v>55</v>
      </c>
      <c r="E316" s="39" t="s">
        <v>51</v>
      </c>
    </row>
    <row r="317" spans="1:5" ht="12.75">
      <c r="A317" s="35" t="s">
        <v>56</v>
      </c>
      <c r="E317" s="40" t="s">
        <v>440</v>
      </c>
    </row>
    <row r="318" spans="1:5" ht="12.75">
      <c r="A318" t="s">
        <v>57</v>
      </c>
      <c r="E318" s="39" t="s">
        <v>444</v>
      </c>
    </row>
    <row r="319" spans="1:16" ht="12.75">
      <c r="A319" t="s">
        <v>49</v>
      </c>
      <c s="34" t="s">
        <v>352</v>
      </c>
      <c s="34" t="s">
        <v>848</v>
      </c>
      <c s="35" t="s">
        <v>51</v>
      </c>
      <c s="6" t="s">
        <v>849</v>
      </c>
      <c s="36" t="s">
        <v>88</v>
      </c>
      <c s="37">
        <v>2</v>
      </c>
      <c s="36">
        <v>0</v>
      </c>
      <c s="36">
        <f>ROUND(G319*H319,6)</f>
      </c>
      <c r="L319" s="38">
        <v>0</v>
      </c>
      <c s="32">
        <f>ROUND(ROUND(L319,2)*ROUND(G319,3),2)</f>
      </c>
      <c s="36" t="s">
        <v>759</v>
      </c>
      <c>
        <f>(M319*21)/100</f>
      </c>
      <c t="s">
        <v>27</v>
      </c>
    </row>
    <row r="320" spans="1:5" ht="12.75">
      <c r="A320" s="35" t="s">
        <v>55</v>
      </c>
      <c r="E320" s="39" t="s">
        <v>51</v>
      </c>
    </row>
    <row r="321" spans="1:5" ht="12.75">
      <c r="A321" s="35" t="s">
        <v>56</v>
      </c>
      <c r="E321" s="40" t="s">
        <v>440</v>
      </c>
    </row>
    <row r="322" spans="1:5" ht="12.75">
      <c r="A322" t="s">
        <v>57</v>
      </c>
      <c r="E322" s="39" t="s">
        <v>444</v>
      </c>
    </row>
    <row r="323" spans="1:16" ht="12.75">
      <c r="A323" t="s">
        <v>49</v>
      </c>
      <c s="34" t="s">
        <v>356</v>
      </c>
      <c s="34" t="s">
        <v>850</v>
      </c>
      <c s="35" t="s">
        <v>51</v>
      </c>
      <c s="6" t="s">
        <v>851</v>
      </c>
      <c s="36" t="s">
        <v>88</v>
      </c>
      <c s="37">
        <v>2</v>
      </c>
      <c s="36">
        <v>0</v>
      </c>
      <c s="36">
        <f>ROUND(G323*H323,6)</f>
      </c>
      <c r="L323" s="38">
        <v>0</v>
      </c>
      <c s="32">
        <f>ROUND(ROUND(L323,2)*ROUND(G323,3),2)</f>
      </c>
      <c s="36" t="s">
        <v>759</v>
      </c>
      <c>
        <f>(M323*21)/100</f>
      </c>
      <c t="s">
        <v>27</v>
      </c>
    </row>
    <row r="324" spans="1:5" ht="12.75">
      <c r="A324" s="35" t="s">
        <v>55</v>
      </c>
      <c r="E324" s="39" t="s">
        <v>51</v>
      </c>
    </row>
    <row r="325" spans="1:5" ht="12.75">
      <c r="A325" s="35" t="s">
        <v>56</v>
      </c>
      <c r="E325" s="40" t="s">
        <v>440</v>
      </c>
    </row>
    <row r="326" spans="1:5" ht="12.75">
      <c r="A326" t="s">
        <v>57</v>
      </c>
      <c r="E326" s="39" t="s">
        <v>444</v>
      </c>
    </row>
    <row r="327" spans="1:16" ht="12.75">
      <c r="A327" t="s">
        <v>49</v>
      </c>
      <c s="34" t="s">
        <v>360</v>
      </c>
      <c s="34" t="s">
        <v>852</v>
      </c>
      <c s="35" t="s">
        <v>51</v>
      </c>
      <c s="6" t="s">
        <v>853</v>
      </c>
      <c s="36" t="s">
        <v>88</v>
      </c>
      <c s="37">
        <v>4</v>
      </c>
      <c s="36">
        <v>0</v>
      </c>
      <c s="36">
        <f>ROUND(G327*H327,6)</f>
      </c>
      <c r="L327" s="38">
        <v>0</v>
      </c>
      <c s="32">
        <f>ROUND(ROUND(L327,2)*ROUND(G327,3),2)</f>
      </c>
      <c s="36" t="s">
        <v>54</v>
      </c>
      <c>
        <f>(M327*21)/100</f>
      </c>
      <c t="s">
        <v>27</v>
      </c>
    </row>
    <row r="328" spans="1:5" ht="12.75">
      <c r="A328" s="35" t="s">
        <v>55</v>
      </c>
      <c r="E328" s="39" t="s">
        <v>51</v>
      </c>
    </row>
    <row r="329" spans="1:5" ht="12.75">
      <c r="A329" s="35" t="s">
        <v>56</v>
      </c>
      <c r="E329" s="40" t="s">
        <v>440</v>
      </c>
    </row>
    <row r="330" spans="1:5" ht="12.75">
      <c r="A330" t="s">
        <v>57</v>
      </c>
      <c r="E330" s="39" t="s">
        <v>444</v>
      </c>
    </row>
    <row r="331" spans="1:16" ht="12.75">
      <c r="A331" t="s">
        <v>49</v>
      </c>
      <c s="34" t="s">
        <v>364</v>
      </c>
      <c s="34" t="s">
        <v>854</v>
      </c>
      <c s="35" t="s">
        <v>51</v>
      </c>
      <c s="6" t="s">
        <v>855</v>
      </c>
      <c s="36" t="s">
        <v>88</v>
      </c>
      <c s="37">
        <v>2</v>
      </c>
      <c s="36">
        <v>0</v>
      </c>
      <c s="36">
        <f>ROUND(G331*H331,6)</f>
      </c>
      <c r="L331" s="38">
        <v>0</v>
      </c>
      <c s="32">
        <f>ROUND(ROUND(L331,2)*ROUND(G331,3),2)</f>
      </c>
      <c s="36" t="s">
        <v>54</v>
      </c>
      <c>
        <f>(M331*21)/100</f>
      </c>
      <c t="s">
        <v>27</v>
      </c>
    </row>
    <row r="332" spans="1:5" ht="12.75">
      <c r="A332" s="35" t="s">
        <v>55</v>
      </c>
      <c r="E332" s="39" t="s">
        <v>51</v>
      </c>
    </row>
    <row r="333" spans="1:5" ht="12.75">
      <c r="A333" s="35" t="s">
        <v>56</v>
      </c>
      <c r="E333" s="40" t="s">
        <v>440</v>
      </c>
    </row>
    <row r="334" spans="1:5" ht="12.75">
      <c r="A334" t="s">
        <v>57</v>
      </c>
      <c r="E334" s="39" t="s">
        <v>444</v>
      </c>
    </row>
    <row r="335" spans="1:16" ht="12.75">
      <c r="A335" t="s">
        <v>49</v>
      </c>
      <c s="34" t="s">
        <v>368</v>
      </c>
      <c s="34" t="s">
        <v>856</v>
      </c>
      <c s="35" t="s">
        <v>51</v>
      </c>
      <c s="6" t="s">
        <v>857</v>
      </c>
      <c s="36" t="s">
        <v>88</v>
      </c>
      <c s="37">
        <v>2</v>
      </c>
      <c s="36">
        <v>0</v>
      </c>
      <c s="36">
        <f>ROUND(G335*H335,6)</f>
      </c>
      <c r="L335" s="38">
        <v>0</v>
      </c>
      <c s="32">
        <f>ROUND(ROUND(L335,2)*ROUND(G335,3),2)</f>
      </c>
      <c s="36" t="s">
        <v>54</v>
      </c>
      <c>
        <f>(M335*21)/100</f>
      </c>
      <c t="s">
        <v>27</v>
      </c>
    </row>
    <row r="336" spans="1:5" ht="12.75">
      <c r="A336" s="35" t="s">
        <v>55</v>
      </c>
      <c r="E336" s="39" t="s">
        <v>51</v>
      </c>
    </row>
    <row r="337" spans="1:5" ht="12.75">
      <c r="A337" s="35" t="s">
        <v>56</v>
      </c>
      <c r="E337" s="40" t="s">
        <v>440</v>
      </c>
    </row>
    <row r="338" spans="1:5" ht="12.75">
      <c r="A338" t="s">
        <v>57</v>
      </c>
      <c r="E338" s="39" t="s">
        <v>444</v>
      </c>
    </row>
    <row r="339" spans="1:16" ht="12.75">
      <c r="A339" t="s">
        <v>49</v>
      </c>
      <c s="34" t="s">
        <v>373</v>
      </c>
      <c s="34" t="s">
        <v>858</v>
      </c>
      <c s="35" t="s">
        <v>51</v>
      </c>
      <c s="6" t="s">
        <v>859</v>
      </c>
      <c s="36" t="s">
        <v>88</v>
      </c>
      <c s="37">
        <v>2</v>
      </c>
      <c s="36">
        <v>0</v>
      </c>
      <c s="36">
        <f>ROUND(G339*H339,6)</f>
      </c>
      <c r="L339" s="38">
        <v>0</v>
      </c>
      <c s="32">
        <f>ROUND(ROUND(L339,2)*ROUND(G339,3),2)</f>
      </c>
      <c s="36" t="s">
        <v>54</v>
      </c>
      <c>
        <f>(M339*21)/100</f>
      </c>
      <c t="s">
        <v>27</v>
      </c>
    </row>
    <row r="340" spans="1:5" ht="12.75">
      <c r="A340" s="35" t="s">
        <v>55</v>
      </c>
      <c r="E340" s="39" t="s">
        <v>51</v>
      </c>
    </row>
    <row r="341" spans="1:5" ht="12.75">
      <c r="A341" s="35" t="s">
        <v>56</v>
      </c>
      <c r="E341" s="40" t="s">
        <v>440</v>
      </c>
    </row>
    <row r="342" spans="1:5" ht="12.75">
      <c r="A342" t="s">
        <v>57</v>
      </c>
      <c r="E342" s="39" t="s">
        <v>444</v>
      </c>
    </row>
    <row r="343" spans="1:16" ht="12.75">
      <c r="A343" t="s">
        <v>49</v>
      </c>
      <c s="34" t="s">
        <v>377</v>
      </c>
      <c s="34" t="s">
        <v>564</v>
      </c>
      <c s="35" t="s">
        <v>51</v>
      </c>
      <c s="6" t="s">
        <v>565</v>
      </c>
      <c s="36" t="s">
        <v>88</v>
      </c>
      <c s="37">
        <v>3</v>
      </c>
      <c s="36">
        <v>0</v>
      </c>
      <c s="36">
        <f>ROUND(G343*H343,6)</f>
      </c>
      <c r="L343" s="38">
        <v>0</v>
      </c>
      <c s="32">
        <f>ROUND(ROUND(L343,2)*ROUND(G343,3),2)</f>
      </c>
      <c s="36" t="s">
        <v>54</v>
      </c>
      <c>
        <f>(M343*21)/100</f>
      </c>
      <c t="s">
        <v>27</v>
      </c>
    </row>
    <row r="344" spans="1:5" ht="12.75">
      <c r="A344" s="35" t="s">
        <v>55</v>
      </c>
      <c r="E344" s="39" t="s">
        <v>51</v>
      </c>
    </row>
    <row r="345" spans="1:5" ht="12.75">
      <c r="A345" s="35" t="s">
        <v>56</v>
      </c>
      <c r="E345" s="40" t="s">
        <v>440</v>
      </c>
    </row>
    <row r="346" spans="1:5" ht="12.75">
      <c r="A346" t="s">
        <v>57</v>
      </c>
      <c r="E346" s="39" t="s">
        <v>444</v>
      </c>
    </row>
    <row r="347" spans="1:16" ht="12.75">
      <c r="A347" t="s">
        <v>49</v>
      </c>
      <c s="34" t="s">
        <v>381</v>
      </c>
      <c s="34" t="s">
        <v>860</v>
      </c>
      <c s="35" t="s">
        <v>51</v>
      </c>
      <c s="6" t="s">
        <v>861</v>
      </c>
      <c s="36" t="s">
        <v>88</v>
      </c>
      <c s="37">
        <v>120</v>
      </c>
      <c s="36">
        <v>0</v>
      </c>
      <c s="36">
        <f>ROUND(G347*H347,6)</f>
      </c>
      <c r="L347" s="38">
        <v>0</v>
      </c>
      <c s="32">
        <f>ROUND(ROUND(L347,2)*ROUND(G347,3),2)</f>
      </c>
      <c s="36" t="s">
        <v>54</v>
      </c>
      <c>
        <f>(M347*21)/100</f>
      </c>
      <c t="s">
        <v>27</v>
      </c>
    </row>
    <row r="348" spans="1:5" ht="12.75">
      <c r="A348" s="35" t="s">
        <v>55</v>
      </c>
      <c r="E348" s="39" t="s">
        <v>51</v>
      </c>
    </row>
    <row r="349" spans="1:5" ht="12.75">
      <c r="A349" s="35" t="s">
        <v>56</v>
      </c>
      <c r="E349" s="40" t="s">
        <v>440</v>
      </c>
    </row>
    <row r="350" spans="1:5" ht="12.75">
      <c r="A350" t="s">
        <v>57</v>
      </c>
      <c r="E350" s="39" t="s">
        <v>444</v>
      </c>
    </row>
    <row r="351" spans="1:16" ht="25.5">
      <c r="A351" t="s">
        <v>49</v>
      </c>
      <c s="34" t="s">
        <v>862</v>
      </c>
      <c s="34" t="s">
        <v>863</v>
      </c>
      <c s="35" t="s">
        <v>51</v>
      </c>
      <c s="6" t="s">
        <v>864</v>
      </c>
      <c s="36" t="s">
        <v>88</v>
      </c>
      <c s="37">
        <v>30</v>
      </c>
      <c s="36">
        <v>0</v>
      </c>
      <c s="36">
        <f>ROUND(G351*H351,6)</f>
      </c>
      <c r="L351" s="38">
        <v>0</v>
      </c>
      <c s="32">
        <f>ROUND(ROUND(L351,2)*ROUND(G351,3),2)</f>
      </c>
      <c s="36" t="s">
        <v>54</v>
      </c>
      <c>
        <f>(M351*21)/100</f>
      </c>
      <c t="s">
        <v>27</v>
      </c>
    </row>
    <row r="352" spans="1:5" ht="12.75">
      <c r="A352" s="35" t="s">
        <v>55</v>
      </c>
      <c r="E352" s="39" t="s">
        <v>51</v>
      </c>
    </row>
    <row r="353" spans="1:5" ht="12.75">
      <c r="A353" s="35" t="s">
        <v>56</v>
      </c>
      <c r="E353" s="40" t="s">
        <v>440</v>
      </c>
    </row>
    <row r="354" spans="1:5" ht="12.75">
      <c r="A354" t="s">
        <v>57</v>
      </c>
      <c r="E354" s="39" t="s">
        <v>444</v>
      </c>
    </row>
    <row r="355" spans="1:16" ht="25.5">
      <c r="A355" t="s">
        <v>49</v>
      </c>
      <c s="34" t="s">
        <v>865</v>
      </c>
      <c s="34" t="s">
        <v>866</v>
      </c>
      <c s="35" t="s">
        <v>51</v>
      </c>
      <c s="6" t="s">
        <v>867</v>
      </c>
      <c s="36" t="s">
        <v>88</v>
      </c>
      <c s="37">
        <v>30</v>
      </c>
      <c s="36">
        <v>0</v>
      </c>
      <c s="36">
        <f>ROUND(G355*H355,6)</f>
      </c>
      <c r="L355" s="38">
        <v>0</v>
      </c>
      <c s="32">
        <f>ROUND(ROUND(L355,2)*ROUND(G355,3),2)</f>
      </c>
      <c s="36" t="s">
        <v>54</v>
      </c>
      <c>
        <f>(M355*21)/100</f>
      </c>
      <c t="s">
        <v>27</v>
      </c>
    </row>
    <row r="356" spans="1:5" ht="12.75">
      <c r="A356" s="35" t="s">
        <v>55</v>
      </c>
      <c r="E356" s="39" t="s">
        <v>51</v>
      </c>
    </row>
    <row r="357" spans="1:5" ht="12.75">
      <c r="A357" s="35" t="s">
        <v>56</v>
      </c>
      <c r="E357" s="40" t="s">
        <v>440</v>
      </c>
    </row>
    <row r="358" spans="1:5" ht="12.75">
      <c r="A358" t="s">
        <v>57</v>
      </c>
      <c r="E358" s="39" t="s">
        <v>444</v>
      </c>
    </row>
    <row r="359" spans="1:16" ht="25.5">
      <c r="A359" t="s">
        <v>49</v>
      </c>
      <c s="34" t="s">
        <v>868</v>
      </c>
      <c s="34" t="s">
        <v>869</v>
      </c>
      <c s="35" t="s">
        <v>51</v>
      </c>
      <c s="6" t="s">
        <v>870</v>
      </c>
      <c s="36" t="s">
        <v>871</v>
      </c>
      <c s="37">
        <v>12</v>
      </c>
      <c s="36">
        <v>0</v>
      </c>
      <c s="36">
        <f>ROUND(G359*H359,6)</f>
      </c>
      <c r="L359" s="38">
        <v>0</v>
      </c>
      <c s="32">
        <f>ROUND(ROUND(L359,2)*ROUND(G359,3),2)</f>
      </c>
      <c s="36" t="s">
        <v>54</v>
      </c>
      <c>
        <f>(M359*21)/100</f>
      </c>
      <c t="s">
        <v>27</v>
      </c>
    </row>
    <row r="360" spans="1:5" ht="12.75">
      <c r="A360" s="35" t="s">
        <v>55</v>
      </c>
      <c r="E360" s="39" t="s">
        <v>51</v>
      </c>
    </row>
    <row r="361" spans="1:5" ht="12.75">
      <c r="A361" s="35" t="s">
        <v>56</v>
      </c>
      <c r="E361" s="40" t="s">
        <v>440</v>
      </c>
    </row>
    <row r="362" spans="1:5" ht="12.75">
      <c r="A362" t="s">
        <v>57</v>
      </c>
      <c r="E362" s="39" t="s">
        <v>444</v>
      </c>
    </row>
    <row r="363" spans="1:16" ht="12.75">
      <c r="A363" t="s">
        <v>49</v>
      </c>
      <c s="34" t="s">
        <v>868</v>
      </c>
      <c s="34" t="s">
        <v>872</v>
      </c>
      <c s="35" t="s">
        <v>51</v>
      </c>
      <c s="6" t="s">
        <v>873</v>
      </c>
      <c s="36" t="s">
        <v>874</v>
      </c>
      <c s="37">
        <v>96</v>
      </c>
      <c s="36">
        <v>0</v>
      </c>
      <c s="36">
        <f>ROUND(G363*H363,6)</f>
      </c>
      <c r="L363" s="38">
        <v>0</v>
      </c>
      <c s="32">
        <f>ROUND(ROUND(L363,2)*ROUND(G363,3),2)</f>
      </c>
      <c s="36" t="s">
        <v>54</v>
      </c>
      <c>
        <f>(M363*21)/100</f>
      </c>
      <c t="s">
        <v>27</v>
      </c>
    </row>
    <row r="364" spans="1:5" ht="12.75">
      <c r="A364" s="35" t="s">
        <v>55</v>
      </c>
      <c r="E364" s="39" t="s">
        <v>51</v>
      </c>
    </row>
    <row r="365" spans="1:5" ht="12.75">
      <c r="A365" s="35" t="s">
        <v>56</v>
      </c>
      <c r="E365" s="40" t="s">
        <v>440</v>
      </c>
    </row>
    <row r="366" spans="1:5" ht="12.75">
      <c r="A366" t="s">
        <v>57</v>
      </c>
      <c r="E366" s="39" t="s">
        <v>444</v>
      </c>
    </row>
    <row r="367" spans="1:16" ht="25.5">
      <c r="A367" t="s">
        <v>49</v>
      </c>
      <c s="34" t="s">
        <v>875</v>
      </c>
      <c s="34" t="s">
        <v>876</v>
      </c>
      <c s="35" t="s">
        <v>51</v>
      </c>
      <c s="6" t="s">
        <v>877</v>
      </c>
      <c s="36" t="s">
        <v>871</v>
      </c>
      <c s="37">
        <v>12</v>
      </c>
      <c s="36">
        <v>0</v>
      </c>
      <c s="36">
        <f>ROUND(G367*H367,6)</f>
      </c>
      <c r="L367" s="38">
        <v>0</v>
      </c>
      <c s="32">
        <f>ROUND(ROUND(L367,2)*ROUND(G367,3),2)</f>
      </c>
      <c s="36" t="s">
        <v>54</v>
      </c>
      <c>
        <f>(M367*21)/100</f>
      </c>
      <c t="s">
        <v>27</v>
      </c>
    </row>
    <row r="368" spans="1:5" ht="12.75">
      <c r="A368" s="35" t="s">
        <v>55</v>
      </c>
      <c r="E368" s="39" t="s">
        <v>51</v>
      </c>
    </row>
    <row r="369" spans="1:5" ht="12.75">
      <c r="A369" s="35" t="s">
        <v>56</v>
      </c>
      <c r="E369" s="40" t="s">
        <v>440</v>
      </c>
    </row>
    <row r="370" spans="1:5" ht="12.75">
      <c r="A370" t="s">
        <v>57</v>
      </c>
      <c r="E370" s="39" t="s">
        <v>444</v>
      </c>
    </row>
    <row r="371" spans="1:16" ht="12.75">
      <c r="A371" t="s">
        <v>49</v>
      </c>
      <c s="34" t="s">
        <v>878</v>
      </c>
      <c s="34" t="s">
        <v>879</v>
      </c>
      <c s="35" t="s">
        <v>51</v>
      </c>
      <c s="6" t="s">
        <v>880</v>
      </c>
      <c s="36" t="s">
        <v>874</v>
      </c>
      <c s="37">
        <v>144</v>
      </c>
      <c s="36">
        <v>0</v>
      </c>
      <c s="36">
        <f>ROUND(G371*H371,6)</f>
      </c>
      <c r="L371" s="38">
        <v>0</v>
      </c>
      <c s="32">
        <f>ROUND(ROUND(L371,2)*ROUND(G371,3),2)</f>
      </c>
      <c s="36" t="s">
        <v>54</v>
      </c>
      <c>
        <f>(M371*21)/100</f>
      </c>
      <c t="s">
        <v>27</v>
      </c>
    </row>
    <row r="372" spans="1:5" ht="12.75">
      <c r="A372" s="35" t="s">
        <v>55</v>
      </c>
      <c r="E372" s="39" t="s">
        <v>51</v>
      </c>
    </row>
    <row r="373" spans="1:5" ht="12.75">
      <c r="A373" s="35" t="s">
        <v>56</v>
      </c>
      <c r="E373" s="40" t="s">
        <v>440</v>
      </c>
    </row>
    <row r="374" spans="1:5" ht="12.75">
      <c r="A374" t="s">
        <v>57</v>
      </c>
      <c r="E374" s="39" t="s">
        <v>444</v>
      </c>
    </row>
    <row r="375" spans="1:16" ht="12.75">
      <c r="A375" t="s">
        <v>49</v>
      </c>
      <c s="34" t="s">
        <v>881</v>
      </c>
      <c s="34" t="s">
        <v>882</v>
      </c>
      <c s="35" t="s">
        <v>51</v>
      </c>
      <c s="6" t="s">
        <v>883</v>
      </c>
      <c s="36" t="s">
        <v>88</v>
      </c>
      <c s="37">
        <v>72</v>
      </c>
      <c s="36">
        <v>0</v>
      </c>
      <c s="36">
        <f>ROUND(G375*H375,6)</f>
      </c>
      <c r="L375" s="38">
        <v>0</v>
      </c>
      <c s="32">
        <f>ROUND(ROUND(L375,2)*ROUND(G375,3),2)</f>
      </c>
      <c s="36" t="s">
        <v>54</v>
      </c>
      <c>
        <f>(M375*21)/100</f>
      </c>
      <c t="s">
        <v>27</v>
      </c>
    </row>
    <row r="376" spans="1:5" ht="12.75">
      <c r="A376" s="35" t="s">
        <v>55</v>
      </c>
      <c r="E376" s="39" t="s">
        <v>51</v>
      </c>
    </row>
    <row r="377" spans="1:5" ht="12.75">
      <c r="A377" s="35" t="s">
        <v>56</v>
      </c>
      <c r="E377" s="40" t="s">
        <v>440</v>
      </c>
    </row>
    <row r="378" spans="1:5" ht="12.75">
      <c r="A378" t="s">
        <v>57</v>
      </c>
      <c r="E378" s="39" t="s">
        <v>444</v>
      </c>
    </row>
    <row r="379" spans="1:16" ht="12.75">
      <c r="A379" t="s">
        <v>49</v>
      </c>
      <c s="34" t="s">
        <v>884</v>
      </c>
      <c s="34" t="s">
        <v>885</v>
      </c>
      <c s="35" t="s">
        <v>51</v>
      </c>
      <c s="6" t="s">
        <v>886</v>
      </c>
      <c s="36" t="s">
        <v>88</v>
      </c>
      <c s="37">
        <v>72</v>
      </c>
      <c s="36">
        <v>0</v>
      </c>
      <c s="36">
        <f>ROUND(G379*H379,6)</f>
      </c>
      <c r="L379" s="38">
        <v>0</v>
      </c>
      <c s="32">
        <f>ROUND(ROUND(L379,2)*ROUND(G379,3),2)</f>
      </c>
      <c s="36" t="s">
        <v>54</v>
      </c>
      <c>
        <f>(M379*21)/100</f>
      </c>
      <c t="s">
        <v>27</v>
      </c>
    </row>
    <row r="380" spans="1:5" ht="12.75">
      <c r="A380" s="35" t="s">
        <v>55</v>
      </c>
      <c r="E380" s="39" t="s">
        <v>51</v>
      </c>
    </row>
    <row r="381" spans="1:5" ht="12.75">
      <c r="A381" s="35" t="s">
        <v>56</v>
      </c>
      <c r="E381" s="40" t="s">
        <v>440</v>
      </c>
    </row>
    <row r="382" spans="1:5" ht="12.75">
      <c r="A382" t="s">
        <v>57</v>
      </c>
      <c r="E382" s="39" t="s">
        <v>444</v>
      </c>
    </row>
    <row r="383" spans="1:16" ht="12.75">
      <c r="A383" t="s">
        <v>49</v>
      </c>
      <c s="34" t="s">
        <v>887</v>
      </c>
      <c s="34" t="s">
        <v>888</v>
      </c>
      <c s="35" t="s">
        <v>51</v>
      </c>
      <c s="6" t="s">
        <v>889</v>
      </c>
      <c s="36" t="s">
        <v>88</v>
      </c>
      <c s="37">
        <v>24</v>
      </c>
      <c s="36">
        <v>0</v>
      </c>
      <c s="36">
        <f>ROUND(G383*H383,6)</f>
      </c>
      <c r="L383" s="38">
        <v>0</v>
      </c>
      <c s="32">
        <f>ROUND(ROUND(L383,2)*ROUND(G383,3),2)</f>
      </c>
      <c s="36" t="s">
        <v>54</v>
      </c>
      <c>
        <f>(M383*21)/100</f>
      </c>
      <c t="s">
        <v>27</v>
      </c>
    </row>
    <row r="384" spans="1:5" ht="12.75">
      <c r="A384" s="35" t="s">
        <v>55</v>
      </c>
      <c r="E384" s="39" t="s">
        <v>51</v>
      </c>
    </row>
    <row r="385" spans="1:5" ht="12.75">
      <c r="A385" s="35" t="s">
        <v>56</v>
      </c>
      <c r="E385" s="40" t="s">
        <v>440</v>
      </c>
    </row>
    <row r="386" spans="1:5" ht="12.75">
      <c r="A386" t="s">
        <v>57</v>
      </c>
      <c r="E386" s="39" t="s">
        <v>444</v>
      </c>
    </row>
    <row r="387" spans="1:16" ht="12.75">
      <c r="A387" t="s">
        <v>49</v>
      </c>
      <c s="34" t="s">
        <v>890</v>
      </c>
      <c s="34" t="s">
        <v>891</v>
      </c>
      <c s="35" t="s">
        <v>51</v>
      </c>
      <c s="6" t="s">
        <v>892</v>
      </c>
      <c s="36" t="s">
        <v>88</v>
      </c>
      <c s="37">
        <v>20</v>
      </c>
      <c s="36">
        <v>0</v>
      </c>
      <c s="36">
        <f>ROUND(G387*H387,6)</f>
      </c>
      <c r="L387" s="38">
        <v>0</v>
      </c>
      <c s="32">
        <f>ROUND(ROUND(L387,2)*ROUND(G387,3),2)</f>
      </c>
      <c s="36" t="s">
        <v>54</v>
      </c>
      <c>
        <f>(M387*21)/100</f>
      </c>
      <c t="s">
        <v>27</v>
      </c>
    </row>
    <row r="388" spans="1:5" ht="12.75">
      <c r="A388" s="35" t="s">
        <v>55</v>
      </c>
      <c r="E388" s="39" t="s">
        <v>51</v>
      </c>
    </row>
    <row r="389" spans="1:5" ht="12.75">
      <c r="A389" s="35" t="s">
        <v>56</v>
      </c>
      <c r="E389" s="40" t="s">
        <v>440</v>
      </c>
    </row>
    <row r="390" spans="1:5" ht="12.75">
      <c r="A390" t="s">
        <v>57</v>
      </c>
      <c r="E390" s="39" t="s">
        <v>444</v>
      </c>
    </row>
    <row r="391" spans="1:16" ht="12.75">
      <c r="A391" t="s">
        <v>49</v>
      </c>
      <c s="34" t="s">
        <v>893</v>
      </c>
      <c s="34" t="s">
        <v>894</v>
      </c>
      <c s="35" t="s">
        <v>51</v>
      </c>
      <c s="6" t="s">
        <v>895</v>
      </c>
      <c s="36" t="s">
        <v>88</v>
      </c>
      <c s="37">
        <v>20</v>
      </c>
      <c s="36">
        <v>0</v>
      </c>
      <c s="36">
        <f>ROUND(G391*H391,6)</f>
      </c>
      <c r="L391" s="38">
        <v>0</v>
      </c>
      <c s="32">
        <f>ROUND(ROUND(L391,2)*ROUND(G391,3),2)</f>
      </c>
      <c s="36" t="s">
        <v>54</v>
      </c>
      <c>
        <f>(M391*21)/100</f>
      </c>
      <c t="s">
        <v>27</v>
      </c>
    </row>
    <row r="392" spans="1:5" ht="12.75">
      <c r="A392" s="35" t="s">
        <v>55</v>
      </c>
      <c r="E392" s="39" t="s">
        <v>51</v>
      </c>
    </row>
    <row r="393" spans="1:5" ht="12.75">
      <c r="A393" s="35" t="s">
        <v>56</v>
      </c>
      <c r="E393" s="40" t="s">
        <v>440</v>
      </c>
    </row>
    <row r="394" spans="1:5" ht="12.75">
      <c r="A394" t="s">
        <v>57</v>
      </c>
      <c r="E394" s="39" t="s">
        <v>444</v>
      </c>
    </row>
    <row r="395" spans="1:16" ht="12.75">
      <c r="A395" t="s">
        <v>49</v>
      </c>
      <c s="34" t="s">
        <v>896</v>
      </c>
      <c s="34" t="s">
        <v>897</v>
      </c>
      <c s="35" t="s">
        <v>51</v>
      </c>
      <c s="6" t="s">
        <v>898</v>
      </c>
      <c s="36" t="s">
        <v>128</v>
      </c>
      <c s="37">
        <v>980</v>
      </c>
      <c s="36">
        <v>0</v>
      </c>
      <c s="36">
        <f>ROUND(G395*H395,6)</f>
      </c>
      <c r="L395" s="38">
        <v>0</v>
      </c>
      <c s="32">
        <f>ROUND(ROUND(L395,2)*ROUND(G395,3),2)</f>
      </c>
      <c s="36" t="s">
        <v>668</v>
      </c>
      <c>
        <f>(M395*21)/100</f>
      </c>
      <c t="s">
        <v>27</v>
      </c>
    </row>
    <row r="396" spans="1:5" ht="12.75">
      <c r="A396" s="35" t="s">
        <v>55</v>
      </c>
      <c r="E396" s="39" t="s">
        <v>51</v>
      </c>
    </row>
    <row r="397" spans="1:5" ht="12.75">
      <c r="A397" s="35" t="s">
        <v>56</v>
      </c>
      <c r="E397" s="40" t="s">
        <v>440</v>
      </c>
    </row>
    <row r="398" spans="1:5" ht="102">
      <c r="A398" t="s">
        <v>57</v>
      </c>
      <c r="E398" s="39" t="s">
        <v>899</v>
      </c>
    </row>
    <row r="399" spans="1:13" ht="12.75">
      <c r="A399" t="s">
        <v>46</v>
      </c>
      <c r="C399" s="31" t="s">
        <v>26</v>
      </c>
      <c r="E399" s="33" t="s">
        <v>589</v>
      </c>
      <c r="J399" s="32">
        <f>0</f>
      </c>
      <c s="32">
        <f>0</f>
      </c>
      <c s="32">
        <f>0+L400+L404+L408+L412</f>
      </c>
      <c s="32">
        <f>0+M400+M404+M408+M412</f>
      </c>
    </row>
    <row r="400" spans="1:16" ht="25.5">
      <c r="A400" t="s">
        <v>49</v>
      </c>
      <c s="34" t="s">
        <v>900</v>
      </c>
      <c s="34" t="s">
        <v>50</v>
      </c>
      <c s="35" t="s">
        <v>51</v>
      </c>
      <c s="6" t="s">
        <v>590</v>
      </c>
      <c s="36" t="s">
        <v>53</v>
      </c>
      <c s="37">
        <v>8.295</v>
      </c>
      <c s="36">
        <v>0</v>
      </c>
      <c s="36">
        <f>ROUND(G400*H400,6)</f>
      </c>
      <c r="L400" s="38">
        <v>0</v>
      </c>
      <c s="32">
        <f>ROUND(ROUND(L400,2)*ROUND(G400,3),2)</f>
      </c>
      <c s="36" t="s">
        <v>54</v>
      </c>
      <c>
        <f>(M400*21)/100</f>
      </c>
      <c t="s">
        <v>27</v>
      </c>
    </row>
    <row r="401" spans="1:5" ht="12.75">
      <c r="A401" s="35" t="s">
        <v>55</v>
      </c>
      <c r="E401" s="39" t="s">
        <v>51</v>
      </c>
    </row>
    <row r="402" spans="1:5" ht="12.75">
      <c r="A402" s="35" t="s">
        <v>56</v>
      </c>
      <c r="E402" s="40" t="s">
        <v>440</v>
      </c>
    </row>
    <row r="403" spans="1:5" ht="12.75">
      <c r="A403" t="s">
        <v>57</v>
      </c>
      <c r="E403" s="39" t="s">
        <v>444</v>
      </c>
    </row>
    <row r="404" spans="1:16" ht="25.5">
      <c r="A404" t="s">
        <v>49</v>
      </c>
      <c s="34" t="s">
        <v>901</v>
      </c>
      <c s="34" t="s">
        <v>677</v>
      </c>
      <c s="35" t="s">
        <v>51</v>
      </c>
      <c s="6" t="s">
        <v>902</v>
      </c>
      <c s="36" t="s">
        <v>53</v>
      </c>
      <c s="37">
        <v>0.05</v>
      </c>
      <c s="36">
        <v>0</v>
      </c>
      <c s="36">
        <f>ROUND(G404*H404,6)</f>
      </c>
      <c r="L404" s="38">
        <v>0</v>
      </c>
      <c s="32">
        <f>ROUND(ROUND(L404,2)*ROUND(G404,3),2)</f>
      </c>
      <c s="36" t="s">
        <v>54</v>
      </c>
      <c>
        <f>(M404*21)/100</f>
      </c>
      <c t="s">
        <v>27</v>
      </c>
    </row>
    <row r="405" spans="1:5" ht="12.75">
      <c r="A405" s="35" t="s">
        <v>55</v>
      </c>
      <c r="E405" s="39" t="s">
        <v>51</v>
      </c>
    </row>
    <row r="406" spans="1:5" ht="12.75">
      <c r="A406" s="35" t="s">
        <v>56</v>
      </c>
      <c r="E406" s="40" t="s">
        <v>440</v>
      </c>
    </row>
    <row r="407" spans="1:5" ht="12.75">
      <c r="A407" t="s">
        <v>57</v>
      </c>
      <c r="E407" s="39" t="s">
        <v>444</v>
      </c>
    </row>
    <row r="408" spans="1:16" ht="25.5">
      <c r="A408" t="s">
        <v>49</v>
      </c>
      <c s="34" t="s">
        <v>588</v>
      </c>
      <c s="34" t="s">
        <v>591</v>
      </c>
      <c s="35" t="s">
        <v>51</v>
      </c>
      <c s="6" t="s">
        <v>592</v>
      </c>
      <c s="36" t="s">
        <v>53</v>
      </c>
      <c s="37">
        <v>0.5</v>
      </c>
      <c s="36">
        <v>0</v>
      </c>
      <c s="36">
        <f>ROUND(G408*H408,6)</f>
      </c>
      <c r="L408" s="38">
        <v>0</v>
      </c>
      <c s="32">
        <f>ROUND(ROUND(L408,2)*ROUND(G408,3),2)</f>
      </c>
      <c s="36" t="s">
        <v>54</v>
      </c>
      <c>
        <f>(M408*21)/100</f>
      </c>
      <c t="s">
        <v>27</v>
      </c>
    </row>
    <row r="409" spans="1:5" ht="12.75">
      <c r="A409" s="35" t="s">
        <v>55</v>
      </c>
      <c r="E409" s="39" t="s">
        <v>51</v>
      </c>
    </row>
    <row r="410" spans="1:5" ht="12.75">
      <c r="A410" s="35" t="s">
        <v>56</v>
      </c>
      <c r="E410" s="40" t="s">
        <v>440</v>
      </c>
    </row>
    <row r="411" spans="1:5" ht="12.75">
      <c r="A411" t="s">
        <v>57</v>
      </c>
      <c r="E411" s="39" t="s">
        <v>444</v>
      </c>
    </row>
    <row r="412" spans="1:16" ht="25.5">
      <c r="A412" t="s">
        <v>49</v>
      </c>
      <c s="34" t="s">
        <v>903</v>
      </c>
      <c s="34" t="s">
        <v>73</v>
      </c>
      <c s="35" t="s">
        <v>51</v>
      </c>
      <c s="6" t="s">
        <v>904</v>
      </c>
      <c s="36" t="s">
        <v>53</v>
      </c>
      <c s="37">
        <v>2</v>
      </c>
      <c s="36">
        <v>0</v>
      </c>
      <c s="36">
        <f>ROUND(G412*H412,6)</f>
      </c>
      <c r="L412" s="38">
        <v>0</v>
      </c>
      <c s="32">
        <f>ROUND(ROUND(L412,2)*ROUND(G412,3),2)</f>
      </c>
      <c s="36" t="s">
        <v>54</v>
      </c>
      <c>
        <f>(M412*21)/100</f>
      </c>
      <c t="s">
        <v>27</v>
      </c>
    </row>
    <row r="413" spans="1:5" ht="12.75">
      <c r="A413" s="35" t="s">
        <v>55</v>
      </c>
      <c r="E413" s="39" t="s">
        <v>51</v>
      </c>
    </row>
    <row r="414" spans="1:5" ht="12.75">
      <c r="A414" s="35" t="s">
        <v>56</v>
      </c>
      <c r="E414" s="40" t="s">
        <v>440</v>
      </c>
    </row>
    <row r="415" spans="1:5" ht="12.75">
      <c r="A415" t="s">
        <v>57</v>
      </c>
      <c r="E415"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907</v>
      </c>
      <c r="E8" s="30" t="s">
        <v>906</v>
      </c>
      <c r="J8" s="29">
        <f>0+J9+J122+J199</f>
      </c>
      <c s="29">
        <f>0+K9+K122+K199</f>
      </c>
      <c s="29">
        <f>0+L9+L122+L199</f>
      </c>
      <c s="29">
        <f>0+M9+M122+M199</f>
      </c>
    </row>
    <row r="9" spans="1:13" ht="12.75">
      <c r="A9" t="s">
        <v>46</v>
      </c>
      <c r="C9" s="31" t="s">
        <v>47</v>
      </c>
      <c r="E9" s="33" t="s">
        <v>435</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47</v>
      </c>
      <c s="34" t="s">
        <v>736</v>
      </c>
      <c s="35" t="s">
        <v>51</v>
      </c>
      <c s="6" t="s">
        <v>437</v>
      </c>
      <c s="36" t="s">
        <v>438</v>
      </c>
      <c s="37">
        <v>0.605</v>
      </c>
      <c s="36">
        <v>0</v>
      </c>
      <c s="36">
        <f>ROUND(G10*H10,6)</f>
      </c>
      <c r="L10" s="38">
        <v>0</v>
      </c>
      <c s="32">
        <f>ROUND(ROUND(L10,2)*ROUND(G10,3),2)</f>
      </c>
      <c s="36" t="s">
        <v>668</v>
      </c>
      <c>
        <f>(M10*21)/100</f>
      </c>
      <c t="s">
        <v>27</v>
      </c>
    </row>
    <row r="11" spans="1:5" ht="12.75">
      <c r="A11" s="35" t="s">
        <v>55</v>
      </c>
      <c r="E11" s="39" t="s">
        <v>51</v>
      </c>
    </row>
    <row r="12" spans="1:5" ht="12.75">
      <c r="A12" s="35" t="s">
        <v>56</v>
      </c>
      <c r="E12" s="40" t="s">
        <v>440</v>
      </c>
    </row>
    <row r="13" spans="1:5" ht="76.5">
      <c r="A13" t="s">
        <v>57</v>
      </c>
      <c r="E13" s="39" t="s">
        <v>441</v>
      </c>
    </row>
    <row r="14" spans="1:16" ht="12.75">
      <c r="A14" t="s">
        <v>49</v>
      </c>
      <c s="34" t="s">
        <v>27</v>
      </c>
      <c s="34" t="s">
        <v>737</v>
      </c>
      <c s="35" t="s">
        <v>51</v>
      </c>
      <c s="6" t="s">
        <v>738</v>
      </c>
      <c s="36" t="s">
        <v>104</v>
      </c>
      <c s="37">
        <v>10</v>
      </c>
      <c s="36">
        <v>0</v>
      </c>
      <c s="36">
        <f>ROUND(G14*H14,6)</f>
      </c>
      <c r="L14" s="38">
        <v>0</v>
      </c>
      <c s="32">
        <f>ROUND(ROUND(L14,2)*ROUND(G14,3),2)</f>
      </c>
      <c s="36" t="s">
        <v>54</v>
      </c>
      <c>
        <f>(M14*21)/100</f>
      </c>
      <c t="s">
        <v>27</v>
      </c>
    </row>
    <row r="15" spans="1:5" ht="12.75">
      <c r="A15" s="35" t="s">
        <v>55</v>
      </c>
      <c r="E15" s="39" t="s">
        <v>51</v>
      </c>
    </row>
    <row r="16" spans="1:5" ht="12.75">
      <c r="A16" s="35" t="s">
        <v>56</v>
      </c>
      <c r="E16" s="40" t="s">
        <v>440</v>
      </c>
    </row>
    <row r="17" spans="1:5" ht="12.75">
      <c r="A17" t="s">
        <v>57</v>
      </c>
      <c r="E17" s="39" t="s">
        <v>444</v>
      </c>
    </row>
    <row r="18" spans="1:16" ht="12.75">
      <c r="A18" t="s">
        <v>49</v>
      </c>
      <c s="34" t="s">
        <v>26</v>
      </c>
      <c s="34" t="s">
        <v>739</v>
      </c>
      <c s="35" t="s">
        <v>51</v>
      </c>
      <c s="6" t="s">
        <v>740</v>
      </c>
      <c s="36" t="s">
        <v>104</v>
      </c>
      <c s="37">
        <v>1</v>
      </c>
      <c s="36">
        <v>0</v>
      </c>
      <c s="36">
        <f>ROUND(G18*H18,6)</f>
      </c>
      <c r="L18" s="38">
        <v>0</v>
      </c>
      <c s="32">
        <f>ROUND(ROUND(L18,2)*ROUND(G18,3),2)</f>
      </c>
      <c s="36" t="s">
        <v>54</v>
      </c>
      <c>
        <f>(M18*21)/100</f>
      </c>
      <c t="s">
        <v>27</v>
      </c>
    </row>
    <row r="19" spans="1:5" ht="12.75">
      <c r="A19" s="35" t="s">
        <v>55</v>
      </c>
      <c r="E19" s="39" t="s">
        <v>51</v>
      </c>
    </row>
    <row r="20" spans="1:5" ht="12.75">
      <c r="A20" s="35" t="s">
        <v>56</v>
      </c>
      <c r="E20" s="40" t="s">
        <v>440</v>
      </c>
    </row>
    <row r="21" spans="1:5" ht="12.75">
      <c r="A21" t="s">
        <v>57</v>
      </c>
      <c r="E21" s="39" t="s">
        <v>444</v>
      </c>
    </row>
    <row r="22" spans="1:16" ht="12.75">
      <c r="A22" t="s">
        <v>49</v>
      </c>
      <c s="34" t="s">
        <v>63</v>
      </c>
      <c s="34" t="s">
        <v>442</v>
      </c>
      <c s="35" t="s">
        <v>51</v>
      </c>
      <c s="6" t="s">
        <v>443</v>
      </c>
      <c s="36" t="s">
        <v>104</v>
      </c>
      <c s="37">
        <v>235.45</v>
      </c>
      <c s="36">
        <v>0</v>
      </c>
      <c s="36">
        <f>ROUND(G22*H22,6)</f>
      </c>
      <c r="L22" s="38">
        <v>0</v>
      </c>
      <c s="32">
        <f>ROUND(ROUND(L22,2)*ROUND(G22,3),2)</f>
      </c>
      <c s="36" t="s">
        <v>54</v>
      </c>
      <c>
        <f>(M22*21)/100</f>
      </c>
      <c t="s">
        <v>27</v>
      </c>
    </row>
    <row r="23" spans="1:5" ht="12.75">
      <c r="A23" s="35" t="s">
        <v>55</v>
      </c>
      <c r="E23" s="39" t="s">
        <v>51</v>
      </c>
    </row>
    <row r="24" spans="1:5" ht="12.75">
      <c r="A24" s="35" t="s">
        <v>56</v>
      </c>
      <c r="E24" s="40" t="s">
        <v>440</v>
      </c>
    </row>
    <row r="25" spans="1:5" ht="12.75">
      <c r="A25" t="s">
        <v>57</v>
      </c>
      <c r="E25" s="39" t="s">
        <v>444</v>
      </c>
    </row>
    <row r="26" spans="1:16" ht="12.75">
      <c r="A26" t="s">
        <v>49</v>
      </c>
      <c s="34" t="s">
        <v>66</v>
      </c>
      <c s="34" t="s">
        <v>741</v>
      </c>
      <c s="35" t="s">
        <v>51</v>
      </c>
      <c s="6" t="s">
        <v>742</v>
      </c>
      <c s="36" t="s">
        <v>104</v>
      </c>
      <c s="37">
        <v>20.7</v>
      </c>
      <c s="36">
        <v>0</v>
      </c>
      <c s="36">
        <f>ROUND(G26*H26,6)</f>
      </c>
      <c r="L26" s="38">
        <v>0</v>
      </c>
      <c s="32">
        <f>ROUND(ROUND(L26,2)*ROUND(G26,3),2)</f>
      </c>
      <c s="36" t="s">
        <v>54</v>
      </c>
      <c>
        <f>(M26*21)/100</f>
      </c>
      <c t="s">
        <v>27</v>
      </c>
    </row>
    <row r="27" spans="1:5" ht="12.75">
      <c r="A27" s="35" t="s">
        <v>55</v>
      </c>
      <c r="E27" s="39" t="s">
        <v>51</v>
      </c>
    </row>
    <row r="28" spans="1:5" ht="12.75">
      <c r="A28" s="35" t="s">
        <v>56</v>
      </c>
      <c r="E28" s="40" t="s">
        <v>440</v>
      </c>
    </row>
    <row r="29" spans="1:5" ht="12.75">
      <c r="A29" t="s">
        <v>57</v>
      </c>
      <c r="E29" s="39" t="s">
        <v>444</v>
      </c>
    </row>
    <row r="30" spans="1:16" ht="12.75">
      <c r="A30" t="s">
        <v>49</v>
      </c>
      <c s="34" t="s">
        <v>69</v>
      </c>
      <c s="34" t="s">
        <v>445</v>
      </c>
      <c s="35" t="s">
        <v>51</v>
      </c>
      <c s="6" t="s">
        <v>446</v>
      </c>
      <c s="36" t="s">
        <v>104</v>
      </c>
      <c s="37">
        <v>223.75</v>
      </c>
      <c s="36">
        <v>0</v>
      </c>
      <c s="36">
        <f>ROUND(G30*H30,6)</f>
      </c>
      <c r="L30" s="38">
        <v>0</v>
      </c>
      <c s="32">
        <f>ROUND(ROUND(L30,2)*ROUND(G30,3),2)</f>
      </c>
      <c s="36" t="s">
        <v>54</v>
      </c>
      <c>
        <f>(M30*21)/100</f>
      </c>
      <c t="s">
        <v>27</v>
      </c>
    </row>
    <row r="31" spans="1:5" ht="12.75">
      <c r="A31" s="35" t="s">
        <v>55</v>
      </c>
      <c r="E31" s="39" t="s">
        <v>51</v>
      </c>
    </row>
    <row r="32" spans="1:5" ht="12.75">
      <c r="A32" s="35" t="s">
        <v>56</v>
      </c>
      <c r="E32" s="40" t="s">
        <v>440</v>
      </c>
    </row>
    <row r="33" spans="1:5" ht="12.75">
      <c r="A33" t="s">
        <v>57</v>
      </c>
      <c r="E33" s="39" t="s">
        <v>444</v>
      </c>
    </row>
    <row r="34" spans="1:16" ht="38.25">
      <c r="A34" t="s">
        <v>49</v>
      </c>
      <c s="34" t="s">
        <v>72</v>
      </c>
      <c s="34" t="s">
        <v>743</v>
      </c>
      <c s="35" t="s">
        <v>51</v>
      </c>
      <c s="6" t="s">
        <v>744</v>
      </c>
      <c s="36" t="s">
        <v>104</v>
      </c>
      <c s="37">
        <v>2</v>
      </c>
      <c s="36">
        <v>0</v>
      </c>
      <c s="36">
        <f>ROUND(G34*H34,6)</f>
      </c>
      <c r="L34" s="38">
        <v>0</v>
      </c>
      <c s="32">
        <f>ROUND(ROUND(L34,2)*ROUND(G34,3),2)</f>
      </c>
      <c s="36" t="s">
        <v>668</v>
      </c>
      <c>
        <f>(M34*21)/100</f>
      </c>
      <c t="s">
        <v>27</v>
      </c>
    </row>
    <row r="35" spans="1:5" ht="12.75">
      <c r="A35" s="35" t="s">
        <v>55</v>
      </c>
      <c r="E35" s="39" t="s">
        <v>51</v>
      </c>
    </row>
    <row r="36" spans="1:5" ht="12.75">
      <c r="A36" s="35" t="s">
        <v>56</v>
      </c>
      <c r="E36" s="40" t="s">
        <v>440</v>
      </c>
    </row>
    <row r="37" spans="1:5" ht="409.5">
      <c r="A37" t="s">
        <v>57</v>
      </c>
      <c r="E37" s="39" t="s">
        <v>745</v>
      </c>
    </row>
    <row r="38" spans="1:16" ht="12.75">
      <c r="A38" t="s">
        <v>49</v>
      </c>
      <c s="34" t="s">
        <v>76</v>
      </c>
      <c s="34" t="s">
        <v>746</v>
      </c>
      <c s="35" t="s">
        <v>51</v>
      </c>
      <c s="6" t="s">
        <v>747</v>
      </c>
      <c s="36" t="s">
        <v>79</v>
      </c>
      <c s="37">
        <v>50</v>
      </c>
      <c s="36">
        <v>0</v>
      </c>
      <c s="36">
        <f>ROUND(G38*H38,6)</f>
      </c>
      <c r="L38" s="38">
        <v>0</v>
      </c>
      <c s="32">
        <f>ROUND(ROUND(L38,2)*ROUND(G38,3),2)</f>
      </c>
      <c s="36" t="s">
        <v>54</v>
      </c>
      <c>
        <f>(M38*21)/100</f>
      </c>
      <c t="s">
        <v>27</v>
      </c>
    </row>
    <row r="39" spans="1:5" ht="12.75">
      <c r="A39" s="35" t="s">
        <v>55</v>
      </c>
      <c r="E39" s="39" t="s">
        <v>51</v>
      </c>
    </row>
    <row r="40" spans="1:5" ht="12.75">
      <c r="A40" s="35" t="s">
        <v>56</v>
      </c>
      <c r="E40" s="40" t="s">
        <v>440</v>
      </c>
    </row>
    <row r="41" spans="1:5" ht="12.75">
      <c r="A41" t="s">
        <v>57</v>
      </c>
      <c r="E41" s="39" t="s">
        <v>444</v>
      </c>
    </row>
    <row r="42" spans="1:16" ht="12.75">
      <c r="A42" t="s">
        <v>49</v>
      </c>
      <c s="34" t="s">
        <v>81</v>
      </c>
      <c s="34" t="s">
        <v>748</v>
      </c>
      <c s="35" t="s">
        <v>51</v>
      </c>
      <c s="6" t="s">
        <v>749</v>
      </c>
      <c s="36" t="s">
        <v>104</v>
      </c>
      <c s="37">
        <v>10</v>
      </c>
      <c s="36">
        <v>0</v>
      </c>
      <c s="36">
        <f>ROUND(G42*H42,6)</f>
      </c>
      <c r="L42" s="38">
        <v>0</v>
      </c>
      <c s="32">
        <f>ROUND(ROUND(L42,2)*ROUND(G42,3),2)</f>
      </c>
      <c s="36" t="s">
        <v>54</v>
      </c>
      <c>
        <f>(M42*21)/100</f>
      </c>
      <c t="s">
        <v>27</v>
      </c>
    </row>
    <row r="43" spans="1:5" ht="12.75">
      <c r="A43" s="35" t="s">
        <v>55</v>
      </c>
      <c r="E43" s="39" t="s">
        <v>51</v>
      </c>
    </row>
    <row r="44" spans="1:5" ht="12.75">
      <c r="A44" s="35" t="s">
        <v>56</v>
      </c>
      <c r="E44" s="40" t="s">
        <v>440</v>
      </c>
    </row>
    <row r="45" spans="1:5" ht="12.75">
      <c r="A45" t="s">
        <v>57</v>
      </c>
      <c r="E45" s="39" t="s">
        <v>444</v>
      </c>
    </row>
    <row r="46" spans="1:16" ht="12.75">
      <c r="A46" t="s">
        <v>49</v>
      </c>
      <c s="34" t="s">
        <v>85</v>
      </c>
      <c s="34" t="s">
        <v>908</v>
      </c>
      <c s="35" t="s">
        <v>51</v>
      </c>
      <c s="6" t="s">
        <v>909</v>
      </c>
      <c s="36" t="s">
        <v>128</v>
      </c>
      <c s="37">
        <v>30</v>
      </c>
      <c s="36">
        <v>0</v>
      </c>
      <c s="36">
        <f>ROUND(G46*H46,6)</f>
      </c>
      <c r="L46" s="38">
        <v>0</v>
      </c>
      <c s="32">
        <f>ROUND(ROUND(L46,2)*ROUND(G46,3),2)</f>
      </c>
      <c s="36" t="s">
        <v>54</v>
      </c>
      <c>
        <f>(M46*21)/100</f>
      </c>
      <c t="s">
        <v>27</v>
      </c>
    </row>
    <row r="47" spans="1:5" ht="12.75">
      <c r="A47" s="35" t="s">
        <v>55</v>
      </c>
      <c r="E47" s="39" t="s">
        <v>51</v>
      </c>
    </row>
    <row r="48" spans="1:5" ht="12.75">
      <c r="A48" s="35" t="s">
        <v>56</v>
      </c>
      <c r="E48" s="40" t="s">
        <v>440</v>
      </c>
    </row>
    <row r="49" spans="1:5" ht="12.75">
      <c r="A49" t="s">
        <v>57</v>
      </c>
      <c r="E49" s="39" t="s">
        <v>444</v>
      </c>
    </row>
    <row r="50" spans="1:16" ht="12.75">
      <c r="A50" t="s">
        <v>49</v>
      </c>
      <c s="34" t="s">
        <v>90</v>
      </c>
      <c s="34" t="s">
        <v>447</v>
      </c>
      <c s="35" t="s">
        <v>51</v>
      </c>
      <c s="6" t="s">
        <v>448</v>
      </c>
      <c s="36" t="s">
        <v>128</v>
      </c>
      <c s="37">
        <v>290</v>
      </c>
      <c s="36">
        <v>0</v>
      </c>
      <c s="36">
        <f>ROUND(G50*H50,6)</f>
      </c>
      <c r="L50" s="38">
        <v>0</v>
      </c>
      <c s="32">
        <f>ROUND(ROUND(L50,2)*ROUND(G50,3),2)</f>
      </c>
      <c s="36" t="s">
        <v>54</v>
      </c>
      <c>
        <f>(M50*21)/100</f>
      </c>
      <c t="s">
        <v>27</v>
      </c>
    </row>
    <row r="51" spans="1:5" ht="12.75">
      <c r="A51" s="35" t="s">
        <v>55</v>
      </c>
      <c r="E51" s="39" t="s">
        <v>51</v>
      </c>
    </row>
    <row r="52" spans="1:5" ht="12.75">
      <c r="A52" s="35" t="s">
        <v>56</v>
      </c>
      <c r="E52" s="40" t="s">
        <v>440</v>
      </c>
    </row>
    <row r="53" spans="1:5" ht="12.75">
      <c r="A53" t="s">
        <v>57</v>
      </c>
      <c r="E53" s="39" t="s">
        <v>444</v>
      </c>
    </row>
    <row r="54" spans="1:16" ht="25.5">
      <c r="A54" t="s">
        <v>49</v>
      </c>
      <c s="34" t="s">
        <v>93</v>
      </c>
      <c s="34" t="s">
        <v>449</v>
      </c>
      <c s="35" t="s">
        <v>51</v>
      </c>
      <c s="6" t="s">
        <v>450</v>
      </c>
      <c s="36" t="s">
        <v>128</v>
      </c>
      <c s="37">
        <v>290</v>
      </c>
      <c s="36">
        <v>0</v>
      </c>
      <c s="36">
        <f>ROUND(G54*H54,6)</f>
      </c>
      <c r="L54" s="38">
        <v>0</v>
      </c>
      <c s="32">
        <f>ROUND(ROUND(L54,2)*ROUND(G54,3),2)</f>
      </c>
      <c s="36" t="s">
        <v>54</v>
      </c>
      <c>
        <f>(M54*21)/100</f>
      </c>
      <c t="s">
        <v>27</v>
      </c>
    </row>
    <row r="55" spans="1:5" ht="12.75">
      <c r="A55" s="35" t="s">
        <v>55</v>
      </c>
      <c r="E55" s="39" t="s">
        <v>51</v>
      </c>
    </row>
    <row r="56" spans="1:5" ht="12.75">
      <c r="A56" s="35" t="s">
        <v>56</v>
      </c>
      <c r="E56" s="40" t="s">
        <v>440</v>
      </c>
    </row>
    <row r="57" spans="1:5" ht="12.75">
      <c r="A57" t="s">
        <v>57</v>
      </c>
      <c r="E57" s="39" t="s">
        <v>444</v>
      </c>
    </row>
    <row r="58" spans="1:16" ht="12.75">
      <c r="A58" t="s">
        <v>49</v>
      </c>
      <c s="34" t="s">
        <v>97</v>
      </c>
      <c s="34" t="s">
        <v>374</v>
      </c>
      <c s="35" t="s">
        <v>51</v>
      </c>
      <c s="6" t="s">
        <v>375</v>
      </c>
      <c s="36" t="s">
        <v>128</v>
      </c>
      <c s="37">
        <v>350</v>
      </c>
      <c s="36">
        <v>0</v>
      </c>
      <c s="36">
        <f>ROUND(G58*H58,6)</f>
      </c>
      <c r="L58" s="38">
        <v>0</v>
      </c>
      <c s="32">
        <f>ROUND(ROUND(L58,2)*ROUND(G58,3),2)</f>
      </c>
      <c s="36" t="s">
        <v>759</v>
      </c>
      <c>
        <f>(M58*21)/100</f>
      </c>
      <c t="s">
        <v>27</v>
      </c>
    </row>
    <row r="59" spans="1:5" ht="12.75">
      <c r="A59" s="35" t="s">
        <v>55</v>
      </c>
      <c r="E59" s="39" t="s">
        <v>51</v>
      </c>
    </row>
    <row r="60" spans="1:5" ht="12.75">
      <c r="A60" s="35" t="s">
        <v>56</v>
      </c>
      <c r="E60" s="40" t="s">
        <v>440</v>
      </c>
    </row>
    <row r="61" spans="1:5" ht="12.75">
      <c r="A61" t="s">
        <v>57</v>
      </c>
      <c r="E61" s="39" t="s">
        <v>444</v>
      </c>
    </row>
    <row r="62" spans="1:16" ht="25.5">
      <c r="A62" t="s">
        <v>49</v>
      </c>
      <c s="34" t="s">
        <v>101</v>
      </c>
      <c s="34" t="s">
        <v>910</v>
      </c>
      <c s="35" t="s">
        <v>51</v>
      </c>
      <c s="6" t="s">
        <v>911</v>
      </c>
      <c s="36" t="s">
        <v>128</v>
      </c>
      <c s="37">
        <v>350</v>
      </c>
      <c s="36">
        <v>0</v>
      </c>
      <c s="36">
        <f>ROUND(G62*H62,6)</f>
      </c>
      <c r="L62" s="38">
        <v>0</v>
      </c>
      <c s="32">
        <f>ROUND(ROUND(L62,2)*ROUND(G62,3),2)</f>
      </c>
      <c s="36" t="s">
        <v>759</v>
      </c>
      <c>
        <f>(M62*21)/100</f>
      </c>
      <c t="s">
        <v>27</v>
      </c>
    </row>
    <row r="63" spans="1:5" ht="12.75">
      <c r="A63" s="35" t="s">
        <v>55</v>
      </c>
      <c r="E63" s="39" t="s">
        <v>51</v>
      </c>
    </row>
    <row r="64" spans="1:5" ht="12.75">
      <c r="A64" s="35" t="s">
        <v>56</v>
      </c>
      <c r="E64" s="40" t="s">
        <v>440</v>
      </c>
    </row>
    <row r="65" spans="1:5" ht="12.75">
      <c r="A65" t="s">
        <v>57</v>
      </c>
      <c r="E65" s="39" t="s">
        <v>444</v>
      </c>
    </row>
    <row r="66" spans="1:16" ht="12.75">
      <c r="A66" t="s">
        <v>49</v>
      </c>
      <c s="34" t="s">
        <v>106</v>
      </c>
      <c s="34" t="s">
        <v>126</v>
      </c>
      <c s="35" t="s">
        <v>51</v>
      </c>
      <c s="6" t="s">
        <v>127</v>
      </c>
      <c s="36" t="s">
        <v>128</v>
      </c>
      <c s="37">
        <v>100</v>
      </c>
      <c s="36">
        <v>0</v>
      </c>
      <c s="36">
        <f>ROUND(G66*H66,6)</f>
      </c>
      <c r="L66" s="38">
        <v>0</v>
      </c>
      <c s="32">
        <f>ROUND(ROUND(L66,2)*ROUND(G66,3),2)</f>
      </c>
      <c s="36" t="s">
        <v>54</v>
      </c>
      <c>
        <f>(M66*21)/100</f>
      </c>
      <c t="s">
        <v>27</v>
      </c>
    </row>
    <row r="67" spans="1:5" ht="12.75">
      <c r="A67" s="35" t="s">
        <v>55</v>
      </c>
      <c r="E67" s="39" t="s">
        <v>51</v>
      </c>
    </row>
    <row r="68" spans="1:5" ht="12.75">
      <c r="A68" s="35" t="s">
        <v>56</v>
      </c>
      <c r="E68" s="40" t="s">
        <v>440</v>
      </c>
    </row>
    <row r="69" spans="1:5" ht="12.75">
      <c r="A69" t="s">
        <v>57</v>
      </c>
      <c r="E69" s="39" t="s">
        <v>444</v>
      </c>
    </row>
    <row r="70" spans="1:16" ht="12.75">
      <c r="A70" t="s">
        <v>49</v>
      </c>
      <c s="34" t="s">
        <v>109</v>
      </c>
      <c s="34" t="s">
        <v>131</v>
      </c>
      <c s="35" t="s">
        <v>51</v>
      </c>
      <c s="6" t="s">
        <v>132</v>
      </c>
      <c s="36" t="s">
        <v>128</v>
      </c>
      <c s="37">
        <v>605</v>
      </c>
      <c s="36">
        <v>0</v>
      </c>
      <c s="36">
        <f>ROUND(G70*H70,6)</f>
      </c>
      <c r="L70" s="38">
        <v>0</v>
      </c>
      <c s="32">
        <f>ROUND(ROUND(L70,2)*ROUND(G70,3),2)</f>
      </c>
      <c s="36" t="s">
        <v>54</v>
      </c>
      <c>
        <f>(M70*21)/100</f>
      </c>
      <c t="s">
        <v>27</v>
      </c>
    </row>
    <row r="71" spans="1:5" ht="12.75">
      <c r="A71" s="35" t="s">
        <v>55</v>
      </c>
      <c r="E71" s="39" t="s">
        <v>51</v>
      </c>
    </row>
    <row r="72" spans="1:5" ht="12.75">
      <c r="A72" s="35" t="s">
        <v>56</v>
      </c>
      <c r="E72" s="40" t="s">
        <v>440</v>
      </c>
    </row>
    <row r="73" spans="1:5" ht="12.75">
      <c r="A73" t="s">
        <v>57</v>
      </c>
      <c r="E73" s="39" t="s">
        <v>444</v>
      </c>
    </row>
    <row r="74" spans="1:16" ht="25.5">
      <c r="A74" t="s">
        <v>49</v>
      </c>
      <c s="34" t="s">
        <v>112</v>
      </c>
      <c s="34" t="s">
        <v>750</v>
      </c>
      <c s="35" t="s">
        <v>51</v>
      </c>
      <c s="6" t="s">
        <v>751</v>
      </c>
      <c s="36" t="s">
        <v>88</v>
      </c>
      <c s="37">
        <v>10</v>
      </c>
      <c s="36">
        <v>0</v>
      </c>
      <c s="36">
        <f>ROUND(G74*H74,6)</f>
      </c>
      <c r="L74" s="38">
        <v>0</v>
      </c>
      <c s="32">
        <f>ROUND(ROUND(L74,2)*ROUND(G74,3),2)</f>
      </c>
      <c s="36" t="s">
        <v>668</v>
      </c>
      <c>
        <f>(M74*21)/100</f>
      </c>
      <c t="s">
        <v>27</v>
      </c>
    </row>
    <row r="75" spans="1:5" ht="12.75">
      <c r="A75" s="35" t="s">
        <v>55</v>
      </c>
      <c r="E75" s="39" t="s">
        <v>51</v>
      </c>
    </row>
    <row r="76" spans="1:5" ht="12.75">
      <c r="A76" s="35" t="s">
        <v>56</v>
      </c>
      <c r="E76" s="40" t="s">
        <v>440</v>
      </c>
    </row>
    <row r="77" spans="1:5" ht="76.5">
      <c r="A77" t="s">
        <v>57</v>
      </c>
      <c r="E77" s="39" t="s">
        <v>752</v>
      </c>
    </row>
    <row r="78" spans="1:16" ht="12.75">
      <c r="A78" t="s">
        <v>49</v>
      </c>
      <c s="34" t="s">
        <v>116</v>
      </c>
      <c s="34" t="s">
        <v>459</v>
      </c>
      <c s="35" t="s">
        <v>51</v>
      </c>
      <c s="6" t="s">
        <v>460</v>
      </c>
      <c s="36" t="s">
        <v>88</v>
      </c>
      <c s="37">
        <v>50</v>
      </c>
      <c s="36">
        <v>0</v>
      </c>
      <c s="36">
        <f>ROUND(G78*H78,6)</f>
      </c>
      <c r="L78" s="38">
        <v>0</v>
      </c>
      <c s="32">
        <f>ROUND(ROUND(L78,2)*ROUND(G78,3),2)</f>
      </c>
      <c s="36" t="s">
        <v>54</v>
      </c>
      <c>
        <f>(M78*21)/100</f>
      </c>
      <c t="s">
        <v>27</v>
      </c>
    </row>
    <row r="79" spans="1:5" ht="12.75">
      <c r="A79" s="35" t="s">
        <v>55</v>
      </c>
      <c r="E79" s="39" t="s">
        <v>51</v>
      </c>
    </row>
    <row r="80" spans="1:5" ht="12.75">
      <c r="A80" s="35" t="s">
        <v>56</v>
      </c>
      <c r="E80" s="40" t="s">
        <v>440</v>
      </c>
    </row>
    <row r="81" spans="1:5" ht="12.75">
      <c r="A81" t="s">
        <v>57</v>
      </c>
      <c r="E81" s="39" t="s">
        <v>444</v>
      </c>
    </row>
    <row r="82" spans="1:16" ht="12.75">
      <c r="A82" t="s">
        <v>49</v>
      </c>
      <c s="34" t="s">
        <v>120</v>
      </c>
      <c s="34" t="s">
        <v>755</v>
      </c>
      <c s="35" t="s">
        <v>51</v>
      </c>
      <c s="6" t="s">
        <v>756</v>
      </c>
      <c s="36" t="s">
        <v>88</v>
      </c>
      <c s="37">
        <v>50</v>
      </c>
      <c s="36">
        <v>0</v>
      </c>
      <c s="36">
        <f>ROUND(G82*H82,6)</f>
      </c>
      <c r="L82" s="38">
        <v>0</v>
      </c>
      <c s="32">
        <f>ROUND(ROUND(L82,2)*ROUND(G82,3),2)</f>
      </c>
      <c s="36" t="s">
        <v>54</v>
      </c>
      <c>
        <f>(M82*21)/100</f>
      </c>
      <c t="s">
        <v>27</v>
      </c>
    </row>
    <row r="83" spans="1:5" ht="12.75">
      <c r="A83" s="35" t="s">
        <v>55</v>
      </c>
      <c r="E83" s="39" t="s">
        <v>51</v>
      </c>
    </row>
    <row r="84" spans="1:5" ht="12.75">
      <c r="A84" s="35" t="s">
        <v>56</v>
      </c>
      <c r="E84" s="40" t="s">
        <v>440</v>
      </c>
    </row>
    <row r="85" spans="1:5" ht="12.75">
      <c r="A85" t="s">
        <v>57</v>
      </c>
      <c r="E85" s="39" t="s">
        <v>444</v>
      </c>
    </row>
    <row r="86" spans="1:16" ht="25.5">
      <c r="A86" t="s">
        <v>49</v>
      </c>
      <c s="34" t="s">
        <v>125</v>
      </c>
      <c s="34" t="s">
        <v>453</v>
      </c>
      <c s="35" t="s">
        <v>51</v>
      </c>
      <c s="6" t="s">
        <v>454</v>
      </c>
      <c s="36" t="s">
        <v>88</v>
      </c>
      <c s="37">
        <v>2</v>
      </c>
      <c s="36">
        <v>0</v>
      </c>
      <c s="36">
        <f>ROUND(G86*H86,6)</f>
      </c>
      <c r="L86" s="38">
        <v>0</v>
      </c>
      <c s="32">
        <f>ROUND(ROUND(L86,2)*ROUND(G86,3),2)</f>
      </c>
      <c s="36" t="s">
        <v>54</v>
      </c>
      <c>
        <f>(M86*21)/100</f>
      </c>
      <c t="s">
        <v>27</v>
      </c>
    </row>
    <row r="87" spans="1:5" ht="12.75">
      <c r="A87" s="35" t="s">
        <v>55</v>
      </c>
      <c r="E87" s="39" t="s">
        <v>51</v>
      </c>
    </row>
    <row r="88" spans="1:5" ht="12.75">
      <c r="A88" s="35" t="s">
        <v>56</v>
      </c>
      <c r="E88" s="40" t="s">
        <v>440</v>
      </c>
    </row>
    <row r="89" spans="1:5" ht="12.75">
      <c r="A89" t="s">
        <v>57</v>
      </c>
      <c r="E89" s="39" t="s">
        <v>444</v>
      </c>
    </row>
    <row r="90" spans="1:16" ht="25.5">
      <c r="A90" t="s">
        <v>49</v>
      </c>
      <c s="34" t="s">
        <v>130</v>
      </c>
      <c s="34" t="s">
        <v>455</v>
      </c>
      <c s="35" t="s">
        <v>51</v>
      </c>
      <c s="6" t="s">
        <v>456</v>
      </c>
      <c s="36" t="s">
        <v>88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440</v>
      </c>
    </row>
    <row r="93" spans="1:5" ht="12.75">
      <c r="A93" t="s">
        <v>57</v>
      </c>
      <c r="E93" s="39" t="s">
        <v>444</v>
      </c>
    </row>
    <row r="94" spans="1:16" ht="12.75">
      <c r="A94" t="s">
        <v>49</v>
      </c>
      <c s="34" t="s">
        <v>134</v>
      </c>
      <c s="34" t="s">
        <v>760</v>
      </c>
      <c s="35" t="s">
        <v>51</v>
      </c>
      <c s="6" t="s">
        <v>761</v>
      </c>
      <c s="36" t="s">
        <v>128</v>
      </c>
      <c s="37">
        <v>185</v>
      </c>
      <c s="36">
        <v>0</v>
      </c>
      <c s="36">
        <f>ROUND(G94*H94,6)</f>
      </c>
      <c r="L94" s="38">
        <v>0</v>
      </c>
      <c s="32">
        <f>ROUND(ROUND(L94,2)*ROUND(G94,3),2)</f>
      </c>
      <c s="36" t="s">
        <v>54</v>
      </c>
      <c>
        <f>(M94*21)/100</f>
      </c>
      <c t="s">
        <v>27</v>
      </c>
    </row>
    <row r="95" spans="1:5" ht="12.75">
      <c r="A95" s="35" t="s">
        <v>55</v>
      </c>
      <c r="E95" s="39" t="s">
        <v>51</v>
      </c>
    </row>
    <row r="96" spans="1:5" ht="12.75">
      <c r="A96" s="35" t="s">
        <v>56</v>
      </c>
      <c r="E96" s="40" t="s">
        <v>440</v>
      </c>
    </row>
    <row r="97" spans="1:5" ht="12.75">
      <c r="A97" t="s">
        <v>57</v>
      </c>
      <c r="E97" s="39" t="s">
        <v>444</v>
      </c>
    </row>
    <row r="98" spans="1:16" ht="12.75">
      <c r="A98" t="s">
        <v>49</v>
      </c>
      <c s="34" t="s">
        <v>138</v>
      </c>
      <c s="34" t="s">
        <v>762</v>
      </c>
      <c s="35" t="s">
        <v>51</v>
      </c>
      <c s="6" t="s">
        <v>763</v>
      </c>
      <c s="36" t="s">
        <v>128</v>
      </c>
      <c s="37">
        <v>10</v>
      </c>
      <c s="36">
        <v>0</v>
      </c>
      <c s="36">
        <f>ROUND(G98*H98,6)</f>
      </c>
      <c r="L98" s="38">
        <v>0</v>
      </c>
      <c s="32">
        <f>ROUND(ROUND(L98,2)*ROUND(G98,3),2)</f>
      </c>
      <c s="36" t="s">
        <v>54</v>
      </c>
      <c>
        <f>(M98*21)/100</f>
      </c>
      <c t="s">
        <v>27</v>
      </c>
    </row>
    <row r="99" spans="1:5" ht="12.75">
      <c r="A99" s="35" t="s">
        <v>55</v>
      </c>
      <c r="E99" s="39" t="s">
        <v>51</v>
      </c>
    </row>
    <row r="100" spans="1:5" ht="12.75">
      <c r="A100" s="35" t="s">
        <v>56</v>
      </c>
      <c r="E100" s="40" t="s">
        <v>440</v>
      </c>
    </row>
    <row r="101" spans="1:5" ht="12.75">
      <c r="A101" t="s">
        <v>57</v>
      </c>
      <c r="E101" s="39" t="s">
        <v>444</v>
      </c>
    </row>
    <row r="102" spans="1:16" ht="12.75">
      <c r="A102" t="s">
        <v>49</v>
      </c>
      <c s="34" t="s">
        <v>141</v>
      </c>
      <c s="34" t="s">
        <v>764</v>
      </c>
      <c s="35" t="s">
        <v>51</v>
      </c>
      <c s="6" t="s">
        <v>765</v>
      </c>
      <c s="36" t="s">
        <v>88</v>
      </c>
      <c s="37">
        <v>10</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440</v>
      </c>
    </row>
    <row r="105" spans="1:5" ht="12.75">
      <c r="A105" t="s">
        <v>57</v>
      </c>
      <c r="E105" s="39" t="s">
        <v>444</v>
      </c>
    </row>
    <row r="106" spans="1:16" ht="12.75">
      <c r="A106" t="s">
        <v>49</v>
      </c>
      <c s="34" t="s">
        <v>146</v>
      </c>
      <c s="34" t="s">
        <v>378</v>
      </c>
      <c s="35" t="s">
        <v>51</v>
      </c>
      <c s="6" t="s">
        <v>379</v>
      </c>
      <c s="36" t="s">
        <v>88</v>
      </c>
      <c s="37">
        <v>1</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440</v>
      </c>
    </row>
    <row r="109" spans="1:5" ht="12.75">
      <c r="A109" t="s">
        <v>57</v>
      </c>
      <c r="E109" s="39" t="s">
        <v>444</v>
      </c>
    </row>
    <row r="110" spans="1:16" ht="12.75">
      <c r="A110" t="s">
        <v>49</v>
      </c>
      <c s="34" t="s">
        <v>151</v>
      </c>
      <c s="34" t="s">
        <v>461</v>
      </c>
      <c s="35" t="s">
        <v>51</v>
      </c>
      <c s="6" t="s">
        <v>462</v>
      </c>
      <c s="36" t="s">
        <v>463</v>
      </c>
      <c s="37">
        <v>5</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440</v>
      </c>
    </row>
    <row r="113" spans="1:5" ht="12.75">
      <c r="A113" t="s">
        <v>57</v>
      </c>
      <c r="E113" s="39" t="s">
        <v>444</v>
      </c>
    </row>
    <row r="114" spans="1:16" ht="25.5">
      <c r="A114" t="s">
        <v>49</v>
      </c>
      <c s="34" t="s">
        <v>154</v>
      </c>
      <c s="34" t="s">
        <v>766</v>
      </c>
      <c s="35" t="s">
        <v>51</v>
      </c>
      <c s="6" t="s">
        <v>767</v>
      </c>
      <c s="36" t="s">
        <v>438</v>
      </c>
      <c s="37">
        <v>0.605</v>
      </c>
      <c s="36">
        <v>0</v>
      </c>
      <c s="36">
        <f>ROUND(G114*H114,6)</f>
      </c>
      <c r="L114" s="38">
        <v>0</v>
      </c>
      <c s="32">
        <f>ROUND(ROUND(L114,2)*ROUND(G114,3),2)</f>
      </c>
      <c s="36" t="s">
        <v>668</v>
      </c>
      <c>
        <f>(M114*21)/100</f>
      </c>
      <c t="s">
        <v>27</v>
      </c>
    </row>
    <row r="115" spans="1:5" ht="12.75">
      <c r="A115" s="35" t="s">
        <v>55</v>
      </c>
      <c r="E115" s="39" t="s">
        <v>51</v>
      </c>
    </row>
    <row r="116" spans="1:5" ht="12.75">
      <c r="A116" s="35" t="s">
        <v>56</v>
      </c>
      <c r="E116" s="40" t="s">
        <v>440</v>
      </c>
    </row>
    <row r="117" spans="1:5" ht="89.25">
      <c r="A117" t="s">
        <v>57</v>
      </c>
      <c r="E117" s="39" t="s">
        <v>768</v>
      </c>
    </row>
    <row r="118" spans="1:16" ht="12.75">
      <c r="A118" t="s">
        <v>49</v>
      </c>
      <c s="34" t="s">
        <v>157</v>
      </c>
      <c s="34" t="s">
        <v>769</v>
      </c>
      <c s="35" t="s">
        <v>51</v>
      </c>
      <c s="6" t="s">
        <v>465</v>
      </c>
      <c s="36" t="s">
        <v>438</v>
      </c>
      <c s="37">
        <v>0.605</v>
      </c>
      <c s="36">
        <v>0</v>
      </c>
      <c s="36">
        <f>ROUND(G118*H118,6)</f>
      </c>
      <c r="L118" s="38">
        <v>0</v>
      </c>
      <c s="32">
        <f>ROUND(ROUND(L118,2)*ROUND(G118,3),2)</f>
      </c>
      <c s="36" t="s">
        <v>668</v>
      </c>
      <c>
        <f>(M118*21)/100</f>
      </c>
      <c t="s">
        <v>27</v>
      </c>
    </row>
    <row r="119" spans="1:5" ht="12.75">
      <c r="A119" s="35" t="s">
        <v>55</v>
      </c>
      <c r="E119" s="39" t="s">
        <v>51</v>
      </c>
    </row>
    <row r="120" spans="1:5" ht="12.75">
      <c r="A120" s="35" t="s">
        <v>56</v>
      </c>
      <c r="E120" s="40" t="s">
        <v>440</v>
      </c>
    </row>
    <row r="121" spans="1:5" ht="89.25">
      <c r="A121" t="s">
        <v>57</v>
      </c>
      <c r="E121" s="39" t="s">
        <v>466</v>
      </c>
    </row>
    <row r="122" spans="1:13" ht="12.75">
      <c r="A122" t="s">
        <v>46</v>
      </c>
      <c r="C122" s="31" t="s">
        <v>27</v>
      </c>
      <c r="E122" s="33" t="s">
        <v>770</v>
      </c>
      <c r="J122" s="32">
        <f>0</f>
      </c>
      <c s="32">
        <f>0</f>
      </c>
      <c s="32">
        <f>0+L123+L127+L131+L135+L139+L143+L147+L151+L155+L159+L163+L167+L171+L175+L179+L183+L187+L191+L195</f>
      </c>
      <c s="32">
        <f>0+M123+M127+M131+M135+M139+M143+M147+M151+M155+M159+M163+M167+M171+M175+M179+M183+M187+M191+M195</f>
      </c>
    </row>
    <row r="123" spans="1:16" ht="12.75">
      <c r="A123" t="s">
        <v>49</v>
      </c>
      <c s="34" t="s">
        <v>161</v>
      </c>
      <c s="34" t="s">
        <v>912</v>
      </c>
      <c s="35" t="s">
        <v>51</v>
      </c>
      <c s="6" t="s">
        <v>913</v>
      </c>
      <c s="36" t="s">
        <v>543</v>
      </c>
      <c s="37">
        <v>1.815</v>
      </c>
      <c s="36">
        <v>0</v>
      </c>
      <c s="36">
        <f>ROUND(G123*H123,6)</f>
      </c>
      <c r="L123" s="38">
        <v>0</v>
      </c>
      <c s="32">
        <f>ROUND(ROUND(L123,2)*ROUND(G123,3),2)</f>
      </c>
      <c s="36" t="s">
        <v>759</v>
      </c>
      <c>
        <f>(M123*21)/100</f>
      </c>
      <c t="s">
        <v>27</v>
      </c>
    </row>
    <row r="124" spans="1:5" ht="12.75">
      <c r="A124" s="35" t="s">
        <v>55</v>
      </c>
      <c r="E124" s="39" t="s">
        <v>51</v>
      </c>
    </row>
    <row r="125" spans="1:5" ht="12.75">
      <c r="A125" s="35" t="s">
        <v>56</v>
      </c>
      <c r="E125" s="40" t="s">
        <v>440</v>
      </c>
    </row>
    <row r="126" spans="1:5" ht="12.75">
      <c r="A126" t="s">
        <v>57</v>
      </c>
      <c r="E126" s="39" t="s">
        <v>444</v>
      </c>
    </row>
    <row r="127" spans="1:16" ht="25.5">
      <c r="A127" t="s">
        <v>49</v>
      </c>
      <c s="34" t="s">
        <v>165</v>
      </c>
      <c s="34" t="s">
        <v>914</v>
      </c>
      <c s="35" t="s">
        <v>51</v>
      </c>
      <c s="6" t="s">
        <v>915</v>
      </c>
      <c s="36" t="s">
        <v>128</v>
      </c>
      <c s="37">
        <v>185</v>
      </c>
      <c s="36">
        <v>0</v>
      </c>
      <c s="36">
        <f>ROUND(G127*H127,6)</f>
      </c>
      <c r="L127" s="38">
        <v>0</v>
      </c>
      <c s="32">
        <f>ROUND(ROUND(L127,2)*ROUND(G127,3),2)</f>
      </c>
      <c s="36" t="s">
        <v>759</v>
      </c>
      <c>
        <f>(M127*21)/100</f>
      </c>
      <c t="s">
        <v>27</v>
      </c>
    </row>
    <row r="128" spans="1:5" ht="12.75">
      <c r="A128" s="35" t="s">
        <v>55</v>
      </c>
      <c r="E128" s="39" t="s">
        <v>51</v>
      </c>
    </row>
    <row r="129" spans="1:5" ht="12.75">
      <c r="A129" s="35" t="s">
        <v>56</v>
      </c>
      <c r="E129" s="40" t="s">
        <v>440</v>
      </c>
    </row>
    <row r="130" spans="1:5" ht="12.75">
      <c r="A130" t="s">
        <v>57</v>
      </c>
      <c r="E130" s="39" t="s">
        <v>444</v>
      </c>
    </row>
    <row r="131" spans="1:16" ht="12.75">
      <c r="A131" t="s">
        <v>49</v>
      </c>
      <c s="34" t="s">
        <v>169</v>
      </c>
      <c s="34" t="s">
        <v>916</v>
      </c>
      <c s="35" t="s">
        <v>51</v>
      </c>
      <c s="6" t="s">
        <v>917</v>
      </c>
      <c s="36" t="s">
        <v>88</v>
      </c>
      <c s="37">
        <v>1</v>
      </c>
      <c s="36">
        <v>0</v>
      </c>
      <c s="36">
        <f>ROUND(G131*H131,6)</f>
      </c>
      <c r="L131" s="38">
        <v>0</v>
      </c>
      <c s="32">
        <f>ROUND(ROUND(L131,2)*ROUND(G131,3),2)</f>
      </c>
      <c s="36" t="s">
        <v>759</v>
      </c>
      <c>
        <f>(M131*21)/100</f>
      </c>
      <c t="s">
        <v>27</v>
      </c>
    </row>
    <row r="132" spans="1:5" ht="12.75">
      <c r="A132" s="35" t="s">
        <v>55</v>
      </c>
      <c r="E132" s="39" t="s">
        <v>51</v>
      </c>
    </row>
    <row r="133" spans="1:5" ht="12.75">
      <c r="A133" s="35" t="s">
        <v>56</v>
      </c>
      <c r="E133" s="40" t="s">
        <v>440</v>
      </c>
    </row>
    <row r="134" spans="1:5" ht="12.75">
      <c r="A134" t="s">
        <v>57</v>
      </c>
      <c r="E134" s="39" t="s">
        <v>444</v>
      </c>
    </row>
    <row r="135" spans="1:16" ht="12.75">
      <c r="A135" t="s">
        <v>49</v>
      </c>
      <c s="34" t="s">
        <v>172</v>
      </c>
      <c s="34" t="s">
        <v>918</v>
      </c>
      <c s="35" t="s">
        <v>51</v>
      </c>
      <c s="6" t="s">
        <v>919</v>
      </c>
      <c s="36" t="s">
        <v>88</v>
      </c>
      <c s="37">
        <v>1</v>
      </c>
      <c s="36">
        <v>0</v>
      </c>
      <c s="36">
        <f>ROUND(G135*H135,6)</f>
      </c>
      <c r="L135" s="38">
        <v>0</v>
      </c>
      <c s="32">
        <f>ROUND(ROUND(L135,2)*ROUND(G135,3),2)</f>
      </c>
      <c s="36" t="s">
        <v>759</v>
      </c>
      <c>
        <f>(M135*21)/100</f>
      </c>
      <c t="s">
        <v>27</v>
      </c>
    </row>
    <row r="136" spans="1:5" ht="12.75">
      <c r="A136" s="35" t="s">
        <v>55</v>
      </c>
      <c r="E136" s="39" t="s">
        <v>51</v>
      </c>
    </row>
    <row r="137" spans="1:5" ht="12.75">
      <c r="A137" s="35" t="s">
        <v>56</v>
      </c>
      <c r="E137" s="40" t="s">
        <v>440</v>
      </c>
    </row>
    <row r="138" spans="1:5" ht="12.75">
      <c r="A138" t="s">
        <v>57</v>
      </c>
      <c r="E138" s="39" t="s">
        <v>444</v>
      </c>
    </row>
    <row r="139" spans="1:16" ht="12.75">
      <c r="A139" t="s">
        <v>49</v>
      </c>
      <c s="34" t="s">
        <v>176</v>
      </c>
      <c s="34" t="s">
        <v>840</v>
      </c>
      <c s="35" t="s">
        <v>51</v>
      </c>
      <c s="6" t="s">
        <v>841</v>
      </c>
      <c s="36" t="s">
        <v>88</v>
      </c>
      <c s="37">
        <v>2</v>
      </c>
      <c s="36">
        <v>0</v>
      </c>
      <c s="36">
        <f>ROUND(G139*H139,6)</f>
      </c>
      <c r="L139" s="38">
        <v>0</v>
      </c>
      <c s="32">
        <f>ROUND(ROUND(L139,2)*ROUND(G139,3),2)</f>
      </c>
      <c s="36" t="s">
        <v>54</v>
      </c>
      <c>
        <f>(M139*21)/100</f>
      </c>
      <c t="s">
        <v>27</v>
      </c>
    </row>
    <row r="140" spans="1:5" ht="12.75">
      <c r="A140" s="35" t="s">
        <v>55</v>
      </c>
      <c r="E140" s="39" t="s">
        <v>51</v>
      </c>
    </row>
    <row r="141" spans="1:5" ht="12.75">
      <c r="A141" s="35" t="s">
        <v>56</v>
      </c>
      <c r="E141" s="40" t="s">
        <v>440</v>
      </c>
    </row>
    <row r="142" spans="1:5" ht="12.75">
      <c r="A142" t="s">
        <v>57</v>
      </c>
      <c r="E142" s="39" t="s">
        <v>444</v>
      </c>
    </row>
    <row r="143" spans="1:16" ht="12.75">
      <c r="A143" t="s">
        <v>49</v>
      </c>
      <c s="34" t="s">
        <v>180</v>
      </c>
      <c s="34" t="s">
        <v>842</v>
      </c>
      <c s="35" t="s">
        <v>51</v>
      </c>
      <c s="6" t="s">
        <v>843</v>
      </c>
      <c s="36" t="s">
        <v>88</v>
      </c>
      <c s="37">
        <v>2</v>
      </c>
      <c s="36">
        <v>0</v>
      </c>
      <c s="36">
        <f>ROUND(G143*H143,6)</f>
      </c>
      <c r="L143" s="38">
        <v>0</v>
      </c>
      <c s="32">
        <f>ROUND(ROUND(L143,2)*ROUND(G143,3),2)</f>
      </c>
      <c s="36" t="s">
        <v>54</v>
      </c>
      <c>
        <f>(M143*21)/100</f>
      </c>
      <c t="s">
        <v>27</v>
      </c>
    </row>
    <row r="144" spans="1:5" ht="12.75">
      <c r="A144" s="35" t="s">
        <v>55</v>
      </c>
      <c r="E144" s="39" t="s">
        <v>51</v>
      </c>
    </row>
    <row r="145" spans="1:5" ht="12.75">
      <c r="A145" s="35" t="s">
        <v>56</v>
      </c>
      <c r="E145" s="40" t="s">
        <v>440</v>
      </c>
    </row>
    <row r="146" spans="1:5" ht="12.75">
      <c r="A146" t="s">
        <v>57</v>
      </c>
      <c r="E146" s="39" t="s">
        <v>444</v>
      </c>
    </row>
    <row r="147" spans="1:16" ht="12.75">
      <c r="A147" t="s">
        <v>49</v>
      </c>
      <c s="34" t="s">
        <v>183</v>
      </c>
      <c s="34" t="s">
        <v>844</v>
      </c>
      <c s="35" t="s">
        <v>51</v>
      </c>
      <c s="6" t="s">
        <v>845</v>
      </c>
      <c s="36" t="s">
        <v>88</v>
      </c>
      <c s="37">
        <v>2</v>
      </c>
      <c s="36">
        <v>0</v>
      </c>
      <c s="36">
        <f>ROUND(G147*H147,6)</f>
      </c>
      <c r="L147" s="38">
        <v>0</v>
      </c>
      <c s="32">
        <f>ROUND(ROUND(L147,2)*ROUND(G147,3),2)</f>
      </c>
      <c s="36" t="s">
        <v>54</v>
      </c>
      <c>
        <f>(M147*21)/100</f>
      </c>
      <c t="s">
        <v>27</v>
      </c>
    </row>
    <row r="148" spans="1:5" ht="12.75">
      <c r="A148" s="35" t="s">
        <v>55</v>
      </c>
      <c r="E148" s="39" t="s">
        <v>51</v>
      </c>
    </row>
    <row r="149" spans="1:5" ht="12.75">
      <c r="A149" s="35" t="s">
        <v>56</v>
      </c>
      <c r="E149" s="40" t="s">
        <v>440</v>
      </c>
    </row>
    <row r="150" spans="1:5" ht="12.75">
      <c r="A150" t="s">
        <v>57</v>
      </c>
      <c r="E150" s="39" t="s">
        <v>444</v>
      </c>
    </row>
    <row r="151" spans="1:16" ht="12.75">
      <c r="A151" t="s">
        <v>49</v>
      </c>
      <c s="34" t="s">
        <v>186</v>
      </c>
      <c s="34" t="s">
        <v>500</v>
      </c>
      <c s="35" t="s">
        <v>51</v>
      </c>
      <c s="6" t="s">
        <v>501</v>
      </c>
      <c s="36" t="s">
        <v>88</v>
      </c>
      <c s="37">
        <v>2</v>
      </c>
      <c s="36">
        <v>0</v>
      </c>
      <c s="36">
        <f>ROUND(G151*H151,6)</f>
      </c>
      <c r="L151" s="38">
        <v>0</v>
      </c>
      <c s="32">
        <f>ROUND(ROUND(L151,2)*ROUND(G151,3),2)</f>
      </c>
      <c s="36" t="s">
        <v>54</v>
      </c>
      <c>
        <f>(M151*21)/100</f>
      </c>
      <c t="s">
        <v>27</v>
      </c>
    </row>
    <row r="152" spans="1:5" ht="12.75">
      <c r="A152" s="35" t="s">
        <v>55</v>
      </c>
      <c r="E152" s="39" t="s">
        <v>51</v>
      </c>
    </row>
    <row r="153" spans="1:5" ht="12.75">
      <c r="A153" s="35" t="s">
        <v>56</v>
      </c>
      <c r="E153" s="40" t="s">
        <v>440</v>
      </c>
    </row>
    <row r="154" spans="1:5" ht="12.75">
      <c r="A154" t="s">
        <v>57</v>
      </c>
      <c r="E154" s="39" t="s">
        <v>444</v>
      </c>
    </row>
    <row r="155" spans="1:16" ht="25.5">
      <c r="A155" t="s">
        <v>49</v>
      </c>
      <c s="34" t="s">
        <v>190</v>
      </c>
      <c s="34" t="s">
        <v>633</v>
      </c>
      <c s="35" t="s">
        <v>51</v>
      </c>
      <c s="6" t="s">
        <v>634</v>
      </c>
      <c s="36" t="s">
        <v>128</v>
      </c>
      <c s="37">
        <v>10</v>
      </c>
      <c s="36">
        <v>0</v>
      </c>
      <c s="36">
        <f>ROUND(G155*H155,6)</f>
      </c>
      <c r="L155" s="38">
        <v>0</v>
      </c>
      <c s="32">
        <f>ROUND(ROUND(L155,2)*ROUND(G155,3),2)</f>
      </c>
      <c s="36" t="s">
        <v>54</v>
      </c>
      <c>
        <f>(M155*21)/100</f>
      </c>
      <c t="s">
        <v>27</v>
      </c>
    </row>
    <row r="156" spans="1:5" ht="12.75">
      <c r="A156" s="35" t="s">
        <v>55</v>
      </c>
      <c r="E156" s="39" t="s">
        <v>51</v>
      </c>
    </row>
    <row r="157" spans="1:5" ht="12.75">
      <c r="A157" s="35" t="s">
        <v>56</v>
      </c>
      <c r="E157" s="40" t="s">
        <v>440</v>
      </c>
    </row>
    <row r="158" spans="1:5" ht="12.75">
      <c r="A158" t="s">
        <v>57</v>
      </c>
      <c r="E158" s="39" t="s">
        <v>444</v>
      </c>
    </row>
    <row r="159" spans="1:16" ht="25.5">
      <c r="A159" t="s">
        <v>49</v>
      </c>
      <c s="34" t="s">
        <v>194</v>
      </c>
      <c s="34" t="s">
        <v>641</v>
      </c>
      <c s="35" t="s">
        <v>51</v>
      </c>
      <c s="6" t="s">
        <v>642</v>
      </c>
      <c s="36" t="s">
        <v>88</v>
      </c>
      <c s="37">
        <v>4</v>
      </c>
      <c s="36">
        <v>0</v>
      </c>
      <c s="36">
        <f>ROUND(G159*H159,6)</f>
      </c>
      <c r="L159" s="38">
        <v>0</v>
      </c>
      <c s="32">
        <f>ROUND(ROUND(L159,2)*ROUND(G159,3),2)</f>
      </c>
      <c s="36" t="s">
        <v>54</v>
      </c>
      <c>
        <f>(M159*21)/100</f>
      </c>
      <c t="s">
        <v>27</v>
      </c>
    </row>
    <row r="160" spans="1:5" ht="12.75">
      <c r="A160" s="35" t="s">
        <v>55</v>
      </c>
      <c r="E160" s="39" t="s">
        <v>51</v>
      </c>
    </row>
    <row r="161" spans="1:5" ht="12.75">
      <c r="A161" s="35" t="s">
        <v>56</v>
      </c>
      <c r="E161" s="40" t="s">
        <v>440</v>
      </c>
    </row>
    <row r="162" spans="1:5" ht="12.75">
      <c r="A162" t="s">
        <v>57</v>
      </c>
      <c r="E162" s="39" t="s">
        <v>444</v>
      </c>
    </row>
    <row r="163" spans="1:16" ht="12.75">
      <c r="A163" t="s">
        <v>49</v>
      </c>
      <c s="34" t="s">
        <v>198</v>
      </c>
      <c s="34" t="s">
        <v>846</v>
      </c>
      <c s="35" t="s">
        <v>51</v>
      </c>
      <c s="6" t="s">
        <v>847</v>
      </c>
      <c s="36" t="s">
        <v>128</v>
      </c>
      <c s="37">
        <v>50</v>
      </c>
      <c s="36">
        <v>0</v>
      </c>
      <c s="36">
        <f>ROUND(G163*H163,6)</f>
      </c>
      <c r="L163" s="38">
        <v>0</v>
      </c>
      <c s="32">
        <f>ROUND(ROUND(L163,2)*ROUND(G163,3),2)</f>
      </c>
      <c s="36" t="s">
        <v>54</v>
      </c>
      <c>
        <f>(M163*21)/100</f>
      </c>
      <c t="s">
        <v>27</v>
      </c>
    </row>
    <row r="164" spans="1:5" ht="12.75">
      <c r="A164" s="35" t="s">
        <v>55</v>
      </c>
      <c r="E164" s="39" t="s">
        <v>51</v>
      </c>
    </row>
    <row r="165" spans="1:5" ht="12.75">
      <c r="A165" s="35" t="s">
        <v>56</v>
      </c>
      <c r="E165" s="40" t="s">
        <v>440</v>
      </c>
    </row>
    <row r="166" spans="1:5" ht="12.75">
      <c r="A166" t="s">
        <v>57</v>
      </c>
      <c r="E166" s="39" t="s">
        <v>444</v>
      </c>
    </row>
    <row r="167" spans="1:16" ht="12.75">
      <c r="A167" t="s">
        <v>49</v>
      </c>
      <c s="34" t="s">
        <v>202</v>
      </c>
      <c s="34" t="s">
        <v>848</v>
      </c>
      <c s="35" t="s">
        <v>51</v>
      </c>
      <c s="6" t="s">
        <v>849</v>
      </c>
      <c s="36" t="s">
        <v>88</v>
      </c>
      <c s="37">
        <v>1</v>
      </c>
      <c s="36">
        <v>0</v>
      </c>
      <c s="36">
        <f>ROUND(G167*H167,6)</f>
      </c>
      <c r="L167" s="38">
        <v>0</v>
      </c>
      <c s="32">
        <f>ROUND(ROUND(L167,2)*ROUND(G167,3),2)</f>
      </c>
      <c s="36" t="s">
        <v>759</v>
      </c>
      <c>
        <f>(M167*21)/100</f>
      </c>
      <c t="s">
        <v>27</v>
      </c>
    </row>
    <row r="168" spans="1:5" ht="12.75">
      <c r="A168" s="35" t="s">
        <v>55</v>
      </c>
      <c r="E168" s="39" t="s">
        <v>51</v>
      </c>
    </row>
    <row r="169" spans="1:5" ht="12.75">
      <c r="A169" s="35" t="s">
        <v>56</v>
      </c>
      <c r="E169" s="40" t="s">
        <v>440</v>
      </c>
    </row>
    <row r="170" spans="1:5" ht="12.75">
      <c r="A170" t="s">
        <v>57</v>
      </c>
      <c r="E170" s="39" t="s">
        <v>444</v>
      </c>
    </row>
    <row r="171" spans="1:16" ht="12.75">
      <c r="A171" t="s">
        <v>49</v>
      </c>
      <c s="34" t="s">
        <v>206</v>
      </c>
      <c s="34" t="s">
        <v>920</v>
      </c>
      <c s="35" t="s">
        <v>51</v>
      </c>
      <c s="6" t="s">
        <v>921</v>
      </c>
      <c s="36" t="s">
        <v>88</v>
      </c>
      <c s="37">
        <v>1</v>
      </c>
      <c s="36">
        <v>0</v>
      </c>
      <c s="36">
        <f>ROUND(G171*H171,6)</f>
      </c>
      <c r="L171" s="38">
        <v>0</v>
      </c>
      <c s="32">
        <f>ROUND(ROUND(L171,2)*ROUND(G171,3),2)</f>
      </c>
      <c s="36" t="s">
        <v>759</v>
      </c>
      <c>
        <f>(M171*21)/100</f>
      </c>
      <c t="s">
        <v>27</v>
      </c>
    </row>
    <row r="172" spans="1:5" ht="12.75">
      <c r="A172" s="35" t="s">
        <v>55</v>
      </c>
      <c r="E172" s="39" t="s">
        <v>51</v>
      </c>
    </row>
    <row r="173" spans="1:5" ht="12.75">
      <c r="A173" s="35" t="s">
        <v>56</v>
      </c>
      <c r="E173" s="40" t="s">
        <v>440</v>
      </c>
    </row>
    <row r="174" spans="1:5" ht="12.75">
      <c r="A174" t="s">
        <v>57</v>
      </c>
      <c r="E174" s="39" t="s">
        <v>444</v>
      </c>
    </row>
    <row r="175" spans="1:16" ht="12.75">
      <c r="A175" t="s">
        <v>49</v>
      </c>
      <c s="34" t="s">
        <v>210</v>
      </c>
      <c s="34" t="s">
        <v>922</v>
      </c>
      <c s="35" t="s">
        <v>51</v>
      </c>
      <c s="6" t="s">
        <v>923</v>
      </c>
      <c s="36" t="s">
        <v>88</v>
      </c>
      <c s="37">
        <v>1</v>
      </c>
      <c s="36">
        <v>0</v>
      </c>
      <c s="36">
        <f>ROUND(G175*H175,6)</f>
      </c>
      <c r="L175" s="38">
        <v>0</v>
      </c>
      <c s="32">
        <f>ROUND(ROUND(L175,2)*ROUND(G175,3),2)</f>
      </c>
      <c s="36" t="s">
        <v>759</v>
      </c>
      <c>
        <f>(M175*21)/100</f>
      </c>
      <c t="s">
        <v>27</v>
      </c>
    </row>
    <row r="176" spans="1:5" ht="12.75">
      <c r="A176" s="35" t="s">
        <v>55</v>
      </c>
      <c r="E176" s="39" t="s">
        <v>51</v>
      </c>
    </row>
    <row r="177" spans="1:5" ht="12.75">
      <c r="A177" s="35" t="s">
        <v>56</v>
      </c>
      <c r="E177" s="40" t="s">
        <v>440</v>
      </c>
    </row>
    <row r="178" spans="1:5" ht="12.75">
      <c r="A178" t="s">
        <v>57</v>
      </c>
      <c r="E178" s="39" t="s">
        <v>444</v>
      </c>
    </row>
    <row r="179" spans="1:16" ht="12.75">
      <c r="A179" t="s">
        <v>49</v>
      </c>
      <c s="34" t="s">
        <v>214</v>
      </c>
      <c s="34" t="s">
        <v>856</v>
      </c>
      <c s="35" t="s">
        <v>51</v>
      </c>
      <c s="6" t="s">
        <v>857</v>
      </c>
      <c s="36" t="s">
        <v>88</v>
      </c>
      <c s="37">
        <v>1</v>
      </c>
      <c s="36">
        <v>0</v>
      </c>
      <c s="36">
        <f>ROUND(G179*H179,6)</f>
      </c>
      <c r="L179" s="38">
        <v>0</v>
      </c>
      <c s="32">
        <f>ROUND(ROUND(L179,2)*ROUND(G179,3),2)</f>
      </c>
      <c s="36" t="s">
        <v>54</v>
      </c>
      <c>
        <f>(M179*21)/100</f>
      </c>
      <c t="s">
        <v>27</v>
      </c>
    </row>
    <row r="180" spans="1:5" ht="12.75">
      <c r="A180" s="35" t="s">
        <v>55</v>
      </c>
      <c r="E180" s="39" t="s">
        <v>51</v>
      </c>
    </row>
    <row r="181" spans="1:5" ht="12.75">
      <c r="A181" s="35" t="s">
        <v>56</v>
      </c>
      <c r="E181" s="40" t="s">
        <v>440</v>
      </c>
    </row>
    <row r="182" spans="1:5" ht="12.75">
      <c r="A182" t="s">
        <v>57</v>
      </c>
      <c r="E182" s="39" t="s">
        <v>444</v>
      </c>
    </row>
    <row r="183" spans="1:16" ht="12.75">
      <c r="A183" t="s">
        <v>49</v>
      </c>
      <c s="34" t="s">
        <v>218</v>
      </c>
      <c s="34" t="s">
        <v>564</v>
      </c>
      <c s="35" t="s">
        <v>51</v>
      </c>
      <c s="6" t="s">
        <v>565</v>
      </c>
      <c s="36" t="s">
        <v>88</v>
      </c>
      <c s="37">
        <v>1</v>
      </c>
      <c s="36">
        <v>0</v>
      </c>
      <c s="36">
        <f>ROUND(G183*H183,6)</f>
      </c>
      <c r="L183" s="38">
        <v>0</v>
      </c>
      <c s="32">
        <f>ROUND(ROUND(L183,2)*ROUND(G183,3),2)</f>
      </c>
      <c s="36" t="s">
        <v>54</v>
      </c>
      <c>
        <f>(M183*21)/100</f>
      </c>
      <c t="s">
        <v>27</v>
      </c>
    </row>
    <row r="184" spans="1:5" ht="12.75">
      <c r="A184" s="35" t="s">
        <v>55</v>
      </c>
      <c r="E184" s="39" t="s">
        <v>51</v>
      </c>
    </row>
    <row r="185" spans="1:5" ht="12.75">
      <c r="A185" s="35" t="s">
        <v>56</v>
      </c>
      <c r="E185" s="40" t="s">
        <v>440</v>
      </c>
    </row>
    <row r="186" spans="1:5" ht="12.75">
      <c r="A186" t="s">
        <v>57</v>
      </c>
      <c r="E186" s="39" t="s">
        <v>444</v>
      </c>
    </row>
    <row r="187" spans="1:16" ht="12.75">
      <c r="A187" t="s">
        <v>49</v>
      </c>
      <c s="34" t="s">
        <v>222</v>
      </c>
      <c s="34" t="s">
        <v>860</v>
      </c>
      <c s="35" t="s">
        <v>51</v>
      </c>
      <c s="6" t="s">
        <v>861</v>
      </c>
      <c s="36" t="s">
        <v>88</v>
      </c>
      <c s="37">
        <v>12</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440</v>
      </c>
    </row>
    <row r="190" spans="1:5" ht="12.75">
      <c r="A190" t="s">
        <v>57</v>
      </c>
      <c r="E190" s="39" t="s">
        <v>444</v>
      </c>
    </row>
    <row r="191" spans="1:16" ht="25.5">
      <c r="A191" t="s">
        <v>49</v>
      </c>
      <c s="34" t="s">
        <v>226</v>
      </c>
      <c s="34" t="s">
        <v>863</v>
      </c>
      <c s="35" t="s">
        <v>51</v>
      </c>
      <c s="6" t="s">
        <v>864</v>
      </c>
      <c s="36" t="s">
        <v>88</v>
      </c>
      <c s="37">
        <v>3</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440</v>
      </c>
    </row>
    <row r="194" spans="1:5" ht="12.75">
      <c r="A194" t="s">
        <v>57</v>
      </c>
      <c r="E194" s="39" t="s">
        <v>444</v>
      </c>
    </row>
    <row r="195" spans="1:16" ht="12.75">
      <c r="A195" t="s">
        <v>49</v>
      </c>
      <c s="34" t="s">
        <v>230</v>
      </c>
      <c s="34" t="s">
        <v>897</v>
      </c>
      <c s="35" t="s">
        <v>51</v>
      </c>
      <c s="6" t="s">
        <v>898</v>
      </c>
      <c s="36" t="s">
        <v>128</v>
      </c>
      <c s="37">
        <v>605</v>
      </c>
      <c s="36">
        <v>0</v>
      </c>
      <c s="36">
        <f>ROUND(G195*H195,6)</f>
      </c>
      <c r="L195" s="38">
        <v>0</v>
      </c>
      <c s="32">
        <f>ROUND(ROUND(L195,2)*ROUND(G195,3),2)</f>
      </c>
      <c s="36" t="s">
        <v>668</v>
      </c>
      <c>
        <f>(M195*21)/100</f>
      </c>
      <c t="s">
        <v>27</v>
      </c>
    </row>
    <row r="196" spans="1:5" ht="12.75">
      <c r="A196" s="35" t="s">
        <v>55</v>
      </c>
      <c r="E196" s="39" t="s">
        <v>51</v>
      </c>
    </row>
    <row r="197" spans="1:5" ht="12.75">
      <c r="A197" s="35" t="s">
        <v>56</v>
      </c>
      <c r="E197" s="40" t="s">
        <v>440</v>
      </c>
    </row>
    <row r="198" spans="1:5" ht="102">
      <c r="A198" t="s">
        <v>57</v>
      </c>
      <c r="E198" s="39" t="s">
        <v>899</v>
      </c>
    </row>
    <row r="199" spans="1:13" ht="12.75">
      <c r="A199" t="s">
        <v>46</v>
      </c>
      <c r="C199" s="31" t="s">
        <v>26</v>
      </c>
      <c r="E199" s="33" t="s">
        <v>589</v>
      </c>
      <c r="J199" s="32">
        <f>0</f>
      </c>
      <c s="32">
        <f>0</f>
      </c>
      <c s="32">
        <f>0+L200+L204+L208</f>
      </c>
      <c s="32">
        <f>0+M200+M204+M208</f>
      </c>
    </row>
    <row r="200" spans="1:16" ht="25.5">
      <c r="A200" t="s">
        <v>49</v>
      </c>
      <c s="34" t="s">
        <v>234</v>
      </c>
      <c s="34" t="s">
        <v>50</v>
      </c>
      <c s="35" t="s">
        <v>51</v>
      </c>
      <c s="6" t="s">
        <v>590</v>
      </c>
      <c s="36" t="s">
        <v>53</v>
      </c>
      <c s="37">
        <v>45.57</v>
      </c>
      <c s="36">
        <v>0</v>
      </c>
      <c s="36">
        <f>ROUND(G200*H200,6)</f>
      </c>
      <c r="L200" s="38">
        <v>0</v>
      </c>
      <c s="32">
        <f>ROUND(ROUND(L200,2)*ROUND(G200,3),2)</f>
      </c>
      <c s="36" t="s">
        <v>54</v>
      </c>
      <c>
        <f>(M200*21)/100</f>
      </c>
      <c t="s">
        <v>27</v>
      </c>
    </row>
    <row r="201" spans="1:5" ht="12.75">
      <c r="A201" s="35" t="s">
        <v>55</v>
      </c>
      <c r="E201" s="39" t="s">
        <v>51</v>
      </c>
    </row>
    <row r="202" spans="1:5" ht="12.75">
      <c r="A202" s="35" t="s">
        <v>56</v>
      </c>
      <c r="E202" s="40" t="s">
        <v>440</v>
      </c>
    </row>
    <row r="203" spans="1:5" ht="12.75">
      <c r="A203" t="s">
        <v>57</v>
      </c>
      <c r="E203" s="39" t="s">
        <v>444</v>
      </c>
    </row>
    <row r="204" spans="1:16" ht="25.5">
      <c r="A204" t="s">
        <v>49</v>
      </c>
      <c s="34" t="s">
        <v>238</v>
      </c>
      <c s="34" t="s">
        <v>591</v>
      </c>
      <c s="35" t="s">
        <v>51</v>
      </c>
      <c s="6" t="s">
        <v>592</v>
      </c>
      <c s="36" t="s">
        <v>53</v>
      </c>
      <c s="37">
        <v>0.05</v>
      </c>
      <c s="36">
        <v>0</v>
      </c>
      <c s="36">
        <f>ROUND(G204*H204,6)</f>
      </c>
      <c r="L204" s="38">
        <v>0</v>
      </c>
      <c s="32">
        <f>ROUND(ROUND(L204,2)*ROUND(G204,3),2)</f>
      </c>
      <c s="36" t="s">
        <v>54</v>
      </c>
      <c>
        <f>(M204*21)/100</f>
      </c>
      <c t="s">
        <v>27</v>
      </c>
    </row>
    <row r="205" spans="1:5" ht="12.75">
      <c r="A205" s="35" t="s">
        <v>55</v>
      </c>
      <c r="E205" s="39" t="s">
        <v>51</v>
      </c>
    </row>
    <row r="206" spans="1:5" ht="12.75">
      <c r="A206" s="35" t="s">
        <v>56</v>
      </c>
      <c r="E206" s="40" t="s">
        <v>440</v>
      </c>
    </row>
    <row r="207" spans="1:5" ht="12.75">
      <c r="A207" t="s">
        <v>57</v>
      </c>
      <c r="E207" s="39" t="s">
        <v>444</v>
      </c>
    </row>
    <row r="208" spans="1:16" ht="25.5">
      <c r="A208" t="s">
        <v>49</v>
      </c>
      <c s="34" t="s">
        <v>242</v>
      </c>
      <c s="34" t="s">
        <v>73</v>
      </c>
      <c s="35" t="s">
        <v>51</v>
      </c>
      <c s="6" t="s">
        <v>904</v>
      </c>
      <c s="36" t="s">
        <v>53</v>
      </c>
      <c s="37">
        <v>0.2</v>
      </c>
      <c s="36">
        <v>0</v>
      </c>
      <c s="36">
        <f>ROUND(G208*H208,6)</f>
      </c>
      <c r="L208" s="38">
        <v>0</v>
      </c>
      <c s="32">
        <f>ROUND(ROUND(L208,2)*ROUND(G208,3),2)</f>
      </c>
      <c s="36" t="s">
        <v>54</v>
      </c>
      <c>
        <f>(M208*21)/100</f>
      </c>
      <c t="s">
        <v>27</v>
      </c>
    </row>
    <row r="209" spans="1:5" ht="12.75">
      <c r="A209" s="35" t="s">
        <v>55</v>
      </c>
      <c r="E209" s="39" t="s">
        <v>51</v>
      </c>
    </row>
    <row r="210" spans="1:5" ht="12.75">
      <c r="A210" s="35" t="s">
        <v>56</v>
      </c>
      <c r="E210" s="40" t="s">
        <v>440</v>
      </c>
    </row>
    <row r="211" spans="1:5" ht="12.75">
      <c r="A211" t="s">
        <v>57</v>
      </c>
      <c r="E211"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COUNTIFS(L8:L333,"=0",A8:A333,"P")+COUNTIFS(L8:L333,"",A8:A333,"P")+SUM(Q8:Q333)</f>
      </c>
    </row>
    <row r="8" spans="1:13" ht="12.75">
      <c r="A8" t="s">
        <v>44</v>
      </c>
      <c r="C8" s="28" t="s">
        <v>926</v>
      </c>
      <c r="E8" s="30" t="s">
        <v>925</v>
      </c>
      <c r="J8" s="29">
        <f>0+J9+J18+J43+J148</f>
      </c>
      <c s="29">
        <f>0+K9+K18+K43+K148</f>
      </c>
      <c s="29">
        <f>0+L9+L18+L43+L148</f>
      </c>
      <c s="29">
        <f>0+M9+M18+M43+M148</f>
      </c>
    </row>
    <row r="9" spans="1:13" ht="12.75">
      <c r="A9" t="s">
        <v>46</v>
      </c>
      <c r="C9" s="31" t="s">
        <v>371</v>
      </c>
      <c r="E9" s="33" t="s">
        <v>927</v>
      </c>
      <c r="J9" s="32">
        <f>0</f>
      </c>
      <c s="32">
        <f>0</f>
      </c>
      <c s="32">
        <f>0+L10+L14</f>
      </c>
      <c s="32">
        <f>0+M10+M14</f>
      </c>
    </row>
    <row r="10" spans="1:16" ht="25.5">
      <c r="A10" t="s">
        <v>49</v>
      </c>
      <c s="34" t="s">
        <v>360</v>
      </c>
      <c s="34" t="s">
        <v>64</v>
      </c>
      <c s="35" t="s">
        <v>51</v>
      </c>
      <c s="6" t="s">
        <v>65</v>
      </c>
      <c s="36" t="s">
        <v>53</v>
      </c>
      <c s="37">
        <v>0.01</v>
      </c>
      <c s="36">
        <v>0</v>
      </c>
      <c s="36">
        <f>ROUND(G10*H10,6)</f>
      </c>
      <c r="L10" s="38">
        <v>0</v>
      </c>
      <c s="32">
        <f>ROUND(ROUND(L10,2)*ROUND(G10,3),2)</f>
      </c>
      <c s="36" t="s">
        <v>54</v>
      </c>
      <c>
        <f>(M10*21)/100</f>
      </c>
      <c t="s">
        <v>27</v>
      </c>
    </row>
    <row r="11" spans="1:5" ht="12.75">
      <c r="A11" s="35" t="s">
        <v>55</v>
      </c>
      <c r="E11" s="39" t="s">
        <v>51</v>
      </c>
    </row>
    <row r="12" spans="1:5" ht="12.75">
      <c r="A12" s="35" t="s">
        <v>56</v>
      </c>
      <c r="E12" s="40" t="s">
        <v>535</v>
      </c>
    </row>
    <row r="13" spans="1:5" ht="12.75">
      <c r="A13" t="s">
        <v>57</v>
      </c>
      <c r="E13" s="39" t="s">
        <v>444</v>
      </c>
    </row>
    <row r="14" spans="1:16" ht="25.5">
      <c r="A14" t="s">
        <v>49</v>
      </c>
      <c s="34" t="s">
        <v>364</v>
      </c>
      <c s="34" t="s">
        <v>928</v>
      </c>
      <c s="35" t="s">
        <v>51</v>
      </c>
      <c s="6" t="s">
        <v>929</v>
      </c>
      <c s="36" t="s">
        <v>53</v>
      </c>
      <c s="37">
        <v>0.01</v>
      </c>
      <c s="36">
        <v>0</v>
      </c>
      <c s="36">
        <f>ROUND(G14*H14,6)</f>
      </c>
      <c r="L14" s="38">
        <v>0</v>
      </c>
      <c s="32">
        <f>ROUND(ROUND(L14,2)*ROUND(G14,3),2)</f>
      </c>
      <c s="36" t="s">
        <v>668</v>
      </c>
      <c>
        <f>(M14*21)/100</f>
      </c>
      <c t="s">
        <v>27</v>
      </c>
    </row>
    <row r="15" spans="1:5" ht="12.75">
      <c r="A15" s="35" t="s">
        <v>55</v>
      </c>
      <c r="E15" s="39" t="s">
        <v>51</v>
      </c>
    </row>
    <row r="16" spans="1:5" ht="12.75">
      <c r="A16" s="35" t="s">
        <v>56</v>
      </c>
      <c r="E16" s="40" t="s">
        <v>535</v>
      </c>
    </row>
    <row r="17" spans="1:5" ht="140.25">
      <c r="A17" t="s">
        <v>57</v>
      </c>
      <c r="E17" s="39" t="s">
        <v>930</v>
      </c>
    </row>
    <row r="18" spans="1:13" ht="12.75">
      <c r="A18" t="s">
        <v>46</v>
      </c>
      <c r="C18" s="31" t="s">
        <v>319</v>
      </c>
      <c r="E18" s="33" t="s">
        <v>931</v>
      </c>
      <c r="J18" s="32">
        <f>0</f>
      </c>
      <c s="32">
        <f>0</f>
      </c>
      <c s="32">
        <f>0+L19+L23+L27+L31+L35+L39</f>
      </c>
      <c s="32">
        <f>0+M19+M23+M27+M31+M35+M39</f>
      </c>
    </row>
    <row r="19" spans="1:16" ht="25.5">
      <c r="A19" t="s">
        <v>49</v>
      </c>
      <c s="34" t="s">
        <v>335</v>
      </c>
      <c s="34" t="s">
        <v>932</v>
      </c>
      <c s="35" t="s">
        <v>51</v>
      </c>
      <c s="6" t="s">
        <v>933</v>
      </c>
      <c s="36" t="s">
        <v>128</v>
      </c>
      <c s="37">
        <v>20</v>
      </c>
      <c s="36">
        <v>0</v>
      </c>
      <c s="36">
        <f>ROUND(G19*H19,6)</f>
      </c>
      <c r="L19" s="38">
        <v>0</v>
      </c>
      <c s="32">
        <f>ROUND(ROUND(L19,2)*ROUND(G19,3),2)</f>
      </c>
      <c s="36" t="s">
        <v>54</v>
      </c>
      <c>
        <f>(M19*21)/100</f>
      </c>
      <c t="s">
        <v>27</v>
      </c>
    </row>
    <row r="20" spans="1:5" ht="12.75">
      <c r="A20" s="35" t="s">
        <v>55</v>
      </c>
      <c r="E20" s="39" t="s">
        <v>51</v>
      </c>
    </row>
    <row r="21" spans="1:5" ht="12.75">
      <c r="A21" s="35" t="s">
        <v>56</v>
      </c>
      <c r="E21" s="40" t="s">
        <v>535</v>
      </c>
    </row>
    <row r="22" spans="1:5" ht="12.75">
      <c r="A22" t="s">
        <v>57</v>
      </c>
      <c r="E22" s="39" t="s">
        <v>444</v>
      </c>
    </row>
    <row r="23" spans="1:16" ht="12.75">
      <c r="A23" t="s">
        <v>49</v>
      </c>
      <c s="34" t="s">
        <v>339</v>
      </c>
      <c s="34" t="s">
        <v>934</v>
      </c>
      <c s="35" t="s">
        <v>51</v>
      </c>
      <c s="6" t="s">
        <v>935</v>
      </c>
      <c s="36" t="s">
        <v>88</v>
      </c>
      <c s="37">
        <v>20</v>
      </c>
      <c s="36">
        <v>0</v>
      </c>
      <c s="36">
        <f>ROUND(G23*H23,6)</f>
      </c>
      <c r="L23" s="38">
        <v>0</v>
      </c>
      <c s="32">
        <f>ROUND(ROUND(L23,2)*ROUND(G23,3),2)</f>
      </c>
      <c s="36" t="s">
        <v>54</v>
      </c>
      <c>
        <f>(M23*21)/100</f>
      </c>
      <c t="s">
        <v>27</v>
      </c>
    </row>
    <row r="24" spans="1:5" ht="12.75">
      <c r="A24" s="35" t="s">
        <v>55</v>
      </c>
      <c r="E24" s="39" t="s">
        <v>51</v>
      </c>
    </row>
    <row r="25" spans="1:5" ht="12.75">
      <c r="A25" s="35" t="s">
        <v>56</v>
      </c>
      <c r="E25" s="40" t="s">
        <v>535</v>
      </c>
    </row>
    <row r="26" spans="1:5" ht="12.75">
      <c r="A26" t="s">
        <v>57</v>
      </c>
      <c r="E26" s="39" t="s">
        <v>444</v>
      </c>
    </row>
    <row r="27" spans="1:16" ht="12.75">
      <c r="A27" t="s">
        <v>49</v>
      </c>
      <c s="34" t="s">
        <v>343</v>
      </c>
      <c s="34" t="s">
        <v>457</v>
      </c>
      <c s="35" t="s">
        <v>51</v>
      </c>
      <c s="6" t="s">
        <v>458</v>
      </c>
      <c s="36" t="s">
        <v>88</v>
      </c>
      <c s="37">
        <v>10</v>
      </c>
      <c s="36">
        <v>0</v>
      </c>
      <c s="36">
        <f>ROUND(G27*H27,6)</f>
      </c>
      <c r="L27" s="38">
        <v>0</v>
      </c>
      <c s="32">
        <f>ROUND(ROUND(L27,2)*ROUND(G27,3),2)</f>
      </c>
      <c s="36" t="s">
        <v>54</v>
      </c>
      <c>
        <f>(M27*21)/100</f>
      </c>
      <c t="s">
        <v>27</v>
      </c>
    </row>
    <row r="28" spans="1:5" ht="12.75">
      <c r="A28" s="35" t="s">
        <v>55</v>
      </c>
      <c r="E28" s="39" t="s">
        <v>51</v>
      </c>
    </row>
    <row r="29" spans="1:5" ht="12.75">
      <c r="A29" s="35" t="s">
        <v>56</v>
      </c>
      <c r="E29" s="40" t="s">
        <v>535</v>
      </c>
    </row>
    <row r="30" spans="1:5" ht="12.75">
      <c r="A30" t="s">
        <v>57</v>
      </c>
      <c r="E30" s="39" t="s">
        <v>444</v>
      </c>
    </row>
    <row r="31" spans="1:16" ht="12.75">
      <c r="A31" t="s">
        <v>49</v>
      </c>
      <c s="34" t="s">
        <v>348</v>
      </c>
      <c s="34" t="s">
        <v>666</v>
      </c>
      <c s="35" t="s">
        <v>51</v>
      </c>
      <c s="6" t="s">
        <v>667</v>
      </c>
      <c s="36" t="s">
        <v>88</v>
      </c>
      <c s="37">
        <v>1</v>
      </c>
      <c s="36">
        <v>0</v>
      </c>
      <c s="36">
        <f>ROUND(G31*H31,6)</f>
      </c>
      <c r="L31" s="38">
        <v>0</v>
      </c>
      <c s="32">
        <f>ROUND(ROUND(L31,2)*ROUND(G31,3),2)</f>
      </c>
      <c s="36" t="s">
        <v>668</v>
      </c>
      <c>
        <f>(M31*21)/100</f>
      </c>
      <c t="s">
        <v>27</v>
      </c>
    </row>
    <row r="32" spans="1:5" ht="12.75">
      <c r="A32" s="35" t="s">
        <v>55</v>
      </c>
      <c r="E32" s="39" t="s">
        <v>51</v>
      </c>
    </row>
    <row r="33" spans="1:5" ht="12.75">
      <c r="A33" s="35" t="s">
        <v>56</v>
      </c>
      <c r="E33" s="40" t="s">
        <v>535</v>
      </c>
    </row>
    <row r="34" spans="1:5" ht="89.25">
      <c r="A34" t="s">
        <v>57</v>
      </c>
      <c r="E34" s="39" t="s">
        <v>669</v>
      </c>
    </row>
    <row r="35" spans="1:16" ht="25.5">
      <c r="A35" t="s">
        <v>49</v>
      </c>
      <c s="34" t="s">
        <v>352</v>
      </c>
      <c s="34" t="s">
        <v>670</v>
      </c>
      <c s="35" t="s">
        <v>51</v>
      </c>
      <c s="6" t="s">
        <v>671</v>
      </c>
      <c s="36" t="s">
        <v>672</v>
      </c>
      <c s="37">
        <v>10</v>
      </c>
      <c s="36">
        <v>0</v>
      </c>
      <c s="36">
        <f>ROUND(G35*H35,6)</f>
      </c>
      <c r="L35" s="38">
        <v>0</v>
      </c>
      <c s="32">
        <f>ROUND(ROUND(L35,2)*ROUND(G35,3),2)</f>
      </c>
      <c s="36" t="s">
        <v>54</v>
      </c>
      <c>
        <f>(M35*21)/100</f>
      </c>
      <c t="s">
        <v>27</v>
      </c>
    </row>
    <row r="36" spans="1:5" ht="12.75">
      <c r="A36" s="35" t="s">
        <v>55</v>
      </c>
      <c r="E36" s="39" t="s">
        <v>51</v>
      </c>
    </row>
    <row r="37" spans="1:5" ht="12.75">
      <c r="A37" s="35" t="s">
        <v>56</v>
      </c>
      <c r="E37" s="40" t="s">
        <v>535</v>
      </c>
    </row>
    <row r="38" spans="1:5" ht="12.75">
      <c r="A38" t="s">
        <v>57</v>
      </c>
      <c r="E38" s="39" t="s">
        <v>444</v>
      </c>
    </row>
    <row r="39" spans="1:16" ht="38.25">
      <c r="A39" t="s">
        <v>49</v>
      </c>
      <c s="34" t="s">
        <v>356</v>
      </c>
      <c s="34" t="s">
        <v>673</v>
      </c>
      <c s="35" t="s">
        <v>51</v>
      </c>
      <c s="6" t="s">
        <v>674</v>
      </c>
      <c s="36" t="s">
        <v>672</v>
      </c>
      <c s="37">
        <v>10</v>
      </c>
      <c s="36">
        <v>0</v>
      </c>
      <c s="36">
        <f>ROUND(G39*H39,6)</f>
      </c>
      <c r="L39" s="38">
        <v>0</v>
      </c>
      <c s="32">
        <f>ROUND(ROUND(L39,2)*ROUND(G39,3),2)</f>
      </c>
      <c s="36" t="s">
        <v>54</v>
      </c>
      <c>
        <f>(M39*21)/100</f>
      </c>
      <c t="s">
        <v>27</v>
      </c>
    </row>
    <row r="40" spans="1:5" ht="12.75">
      <c r="A40" s="35" t="s">
        <v>55</v>
      </c>
      <c r="E40" s="39" t="s">
        <v>51</v>
      </c>
    </row>
    <row r="41" spans="1:5" ht="12.75">
      <c r="A41" s="35" t="s">
        <v>56</v>
      </c>
      <c r="E41" s="40" t="s">
        <v>535</v>
      </c>
    </row>
    <row r="42" spans="1:5" ht="12.75">
      <c r="A42" t="s">
        <v>57</v>
      </c>
      <c r="E42" s="39" t="s">
        <v>444</v>
      </c>
    </row>
    <row r="43" spans="1:13" ht="12.75">
      <c r="A43" t="s">
        <v>46</v>
      </c>
      <c r="C43" s="31" t="s">
        <v>335</v>
      </c>
      <c r="E43" s="33" t="s">
        <v>936</v>
      </c>
      <c r="J43" s="32">
        <f>0</f>
      </c>
      <c s="32">
        <f>0</f>
      </c>
      <c s="32">
        <f>0+L44+L48+L52+L56+L60+L64+L68+L72+L76+L80+L84+L88+L92+L96+L100+L104+L108+L112+L116+L120+L124+L128+L132+L136+L140+L144</f>
      </c>
      <c s="32">
        <f>0+M44+M48+M52+M56+M60+M64+M68+M72+M76+M80+M84+M88+M92+M96+M100+M104+M108+M112+M116+M120+M124+M128+M132+M136+M140+M144</f>
      </c>
    </row>
    <row r="44" spans="1:16" ht="12.75">
      <c r="A44" t="s">
        <v>49</v>
      </c>
      <c s="34" t="s">
        <v>234</v>
      </c>
      <c s="34" t="s">
        <v>937</v>
      </c>
      <c s="35" t="s">
        <v>51</v>
      </c>
      <c s="6" t="s">
        <v>366</v>
      </c>
      <c s="36" t="s">
        <v>88</v>
      </c>
      <c s="37">
        <v>1</v>
      </c>
      <c s="36">
        <v>0</v>
      </c>
      <c s="36">
        <f>ROUND(G44*H44,6)</f>
      </c>
      <c r="L44" s="38">
        <v>0</v>
      </c>
      <c s="32">
        <f>ROUND(ROUND(L44,2)*ROUND(G44,3),2)</f>
      </c>
      <c s="36" t="s">
        <v>54</v>
      </c>
      <c>
        <f>(M44*21)/100</f>
      </c>
      <c t="s">
        <v>27</v>
      </c>
    </row>
    <row r="45" spans="1:5" ht="12.75">
      <c r="A45" s="35" t="s">
        <v>55</v>
      </c>
      <c r="E45" s="39" t="s">
        <v>51</v>
      </c>
    </row>
    <row r="46" spans="1:5" ht="12.75">
      <c r="A46" s="35" t="s">
        <v>56</v>
      </c>
      <c r="E46" s="40" t="s">
        <v>535</v>
      </c>
    </row>
    <row r="47" spans="1:5" ht="12.75">
      <c r="A47" t="s">
        <v>57</v>
      </c>
      <c r="E47" s="39" t="s">
        <v>444</v>
      </c>
    </row>
    <row r="48" spans="1:16" ht="12.75">
      <c r="A48" t="s">
        <v>49</v>
      </c>
      <c s="34" t="s">
        <v>238</v>
      </c>
      <c s="34" t="s">
        <v>938</v>
      </c>
      <c s="35" t="s">
        <v>51</v>
      </c>
      <c s="6" t="s">
        <v>939</v>
      </c>
      <c s="36" t="s">
        <v>346</v>
      </c>
      <c s="37">
        <v>8</v>
      </c>
      <c s="36">
        <v>0</v>
      </c>
      <c s="36">
        <f>ROUND(G48*H48,6)</f>
      </c>
      <c r="L48" s="38">
        <v>0</v>
      </c>
      <c s="32">
        <f>ROUND(ROUND(L48,2)*ROUND(G48,3),2)</f>
      </c>
      <c s="36" t="s">
        <v>54</v>
      </c>
      <c>
        <f>(M48*21)/100</f>
      </c>
      <c t="s">
        <v>27</v>
      </c>
    </row>
    <row r="49" spans="1:5" ht="12.75">
      <c r="A49" s="35" t="s">
        <v>55</v>
      </c>
      <c r="E49" s="39" t="s">
        <v>51</v>
      </c>
    </row>
    <row r="50" spans="1:5" ht="12.75">
      <c r="A50" s="35" t="s">
        <v>56</v>
      </c>
      <c r="E50" s="40" t="s">
        <v>535</v>
      </c>
    </row>
    <row r="51" spans="1:5" ht="12.75">
      <c r="A51" t="s">
        <v>57</v>
      </c>
      <c r="E51" s="39" t="s">
        <v>444</v>
      </c>
    </row>
    <row r="52" spans="1:16" ht="25.5">
      <c r="A52" t="s">
        <v>49</v>
      </c>
      <c s="34" t="s">
        <v>242</v>
      </c>
      <c s="34" t="s">
        <v>940</v>
      </c>
      <c s="35" t="s">
        <v>51</v>
      </c>
      <c s="6" t="s">
        <v>941</v>
      </c>
      <c s="36" t="s">
        <v>88</v>
      </c>
      <c s="37">
        <v>1</v>
      </c>
      <c s="36">
        <v>0</v>
      </c>
      <c s="36">
        <f>ROUND(G52*H52,6)</f>
      </c>
      <c r="L52" s="38">
        <v>0</v>
      </c>
      <c s="32">
        <f>ROUND(ROUND(L52,2)*ROUND(G52,3),2)</f>
      </c>
      <c s="36" t="s">
        <v>54</v>
      </c>
      <c>
        <f>(M52*21)/100</f>
      </c>
      <c t="s">
        <v>27</v>
      </c>
    </row>
    <row r="53" spans="1:5" ht="12.75">
      <c r="A53" s="35" t="s">
        <v>55</v>
      </c>
      <c r="E53" s="39" t="s">
        <v>51</v>
      </c>
    </row>
    <row r="54" spans="1:5" ht="12.75">
      <c r="A54" s="35" t="s">
        <v>56</v>
      </c>
      <c r="E54" s="40" t="s">
        <v>535</v>
      </c>
    </row>
    <row r="55" spans="1:5" ht="12.75">
      <c r="A55" t="s">
        <v>57</v>
      </c>
      <c r="E55" s="39" t="s">
        <v>444</v>
      </c>
    </row>
    <row r="56" spans="1:16" ht="25.5">
      <c r="A56" t="s">
        <v>49</v>
      </c>
      <c s="34" t="s">
        <v>246</v>
      </c>
      <c s="34" t="s">
        <v>583</v>
      </c>
      <c s="35" t="s">
        <v>51</v>
      </c>
      <c s="6" t="s">
        <v>584</v>
      </c>
      <c s="36" t="s">
        <v>88</v>
      </c>
      <c s="37">
        <v>1</v>
      </c>
      <c s="36">
        <v>0</v>
      </c>
      <c s="36">
        <f>ROUND(G56*H56,6)</f>
      </c>
      <c r="L56" s="38">
        <v>0</v>
      </c>
      <c s="32">
        <f>ROUND(ROUND(L56,2)*ROUND(G56,3),2)</f>
      </c>
      <c s="36" t="s">
        <v>54</v>
      </c>
      <c>
        <f>(M56*21)/100</f>
      </c>
      <c t="s">
        <v>27</v>
      </c>
    </row>
    <row r="57" spans="1:5" ht="12.75">
      <c r="A57" s="35" t="s">
        <v>55</v>
      </c>
      <c r="E57" s="39" t="s">
        <v>51</v>
      </c>
    </row>
    <row r="58" spans="1:5" ht="12.75">
      <c r="A58" s="35" t="s">
        <v>56</v>
      </c>
      <c r="E58" s="40" t="s">
        <v>535</v>
      </c>
    </row>
    <row r="59" spans="1:5" ht="12.75">
      <c r="A59" t="s">
        <v>57</v>
      </c>
      <c r="E59" s="39" t="s">
        <v>444</v>
      </c>
    </row>
    <row r="60" spans="1:16" ht="38.25">
      <c r="A60" t="s">
        <v>49</v>
      </c>
      <c s="34" t="s">
        <v>251</v>
      </c>
      <c s="34" t="s">
        <v>586</v>
      </c>
      <c s="35" t="s">
        <v>51</v>
      </c>
      <c s="6" t="s">
        <v>587</v>
      </c>
      <c s="36" t="s">
        <v>88</v>
      </c>
      <c s="37">
        <v>3</v>
      </c>
      <c s="36">
        <v>0</v>
      </c>
      <c s="36">
        <f>ROUND(G60*H60,6)</f>
      </c>
      <c r="L60" s="38">
        <v>0</v>
      </c>
      <c s="32">
        <f>ROUND(ROUND(L60,2)*ROUND(G60,3),2)</f>
      </c>
      <c s="36" t="s">
        <v>54</v>
      </c>
      <c>
        <f>(M60*21)/100</f>
      </c>
      <c t="s">
        <v>27</v>
      </c>
    </row>
    <row r="61" spans="1:5" ht="12.75">
      <c r="A61" s="35" t="s">
        <v>55</v>
      </c>
      <c r="E61" s="39" t="s">
        <v>51</v>
      </c>
    </row>
    <row r="62" spans="1:5" ht="12.75">
      <c r="A62" s="35" t="s">
        <v>56</v>
      </c>
      <c r="E62" s="40" t="s">
        <v>535</v>
      </c>
    </row>
    <row r="63" spans="1:5" ht="12.75">
      <c r="A63" t="s">
        <v>57</v>
      </c>
      <c r="E63" s="39" t="s">
        <v>444</v>
      </c>
    </row>
    <row r="64" spans="1:16" ht="12.75">
      <c r="A64" t="s">
        <v>49</v>
      </c>
      <c s="34" t="s">
        <v>255</v>
      </c>
      <c s="34" t="s">
        <v>942</v>
      </c>
      <c s="35" t="s">
        <v>51</v>
      </c>
      <c s="6" t="s">
        <v>943</v>
      </c>
      <c s="36" t="s">
        <v>346</v>
      </c>
      <c s="37">
        <v>12</v>
      </c>
      <c s="36">
        <v>0</v>
      </c>
      <c s="36">
        <f>ROUND(G64*H64,6)</f>
      </c>
      <c r="L64" s="38">
        <v>0</v>
      </c>
      <c s="32">
        <f>ROUND(ROUND(L64,2)*ROUND(G64,3),2)</f>
      </c>
      <c s="36" t="s">
        <v>54</v>
      </c>
      <c>
        <f>(M64*21)/100</f>
      </c>
      <c t="s">
        <v>27</v>
      </c>
    </row>
    <row r="65" spans="1:5" ht="12.75">
      <c r="A65" s="35" t="s">
        <v>55</v>
      </c>
      <c r="E65" s="39" t="s">
        <v>51</v>
      </c>
    </row>
    <row r="66" spans="1:5" ht="12.75">
      <c r="A66" s="35" t="s">
        <v>56</v>
      </c>
      <c r="E66" s="40" t="s">
        <v>535</v>
      </c>
    </row>
    <row r="67" spans="1:5" ht="12.75">
      <c r="A67" t="s">
        <v>57</v>
      </c>
      <c r="E67" s="39" t="s">
        <v>444</v>
      </c>
    </row>
    <row r="68" spans="1:16" ht="12.75">
      <c r="A68" t="s">
        <v>49</v>
      </c>
      <c s="34" t="s">
        <v>259</v>
      </c>
      <c s="34" t="s">
        <v>944</v>
      </c>
      <c s="35" t="s">
        <v>51</v>
      </c>
      <c s="6" t="s">
        <v>945</v>
      </c>
      <c s="36" t="s">
        <v>346</v>
      </c>
      <c s="37">
        <v>72</v>
      </c>
      <c s="36">
        <v>0</v>
      </c>
      <c s="36">
        <f>ROUND(G68*H68,6)</f>
      </c>
      <c r="L68" s="38">
        <v>0</v>
      </c>
      <c s="32">
        <f>ROUND(ROUND(L68,2)*ROUND(G68,3),2)</f>
      </c>
      <c s="36" t="s">
        <v>54</v>
      </c>
      <c>
        <f>(M68*21)/100</f>
      </c>
      <c t="s">
        <v>27</v>
      </c>
    </row>
    <row r="69" spans="1:5" ht="12.75">
      <c r="A69" s="35" t="s">
        <v>55</v>
      </c>
      <c r="E69" s="39" t="s">
        <v>51</v>
      </c>
    </row>
    <row r="70" spans="1:5" ht="12.75">
      <c r="A70" s="35" t="s">
        <v>56</v>
      </c>
      <c r="E70" s="40" t="s">
        <v>535</v>
      </c>
    </row>
    <row r="71" spans="1:5" ht="12.75">
      <c r="A71" t="s">
        <v>57</v>
      </c>
      <c r="E71" s="39" t="s">
        <v>444</v>
      </c>
    </row>
    <row r="72" spans="1:16" ht="12.75">
      <c r="A72" t="s">
        <v>49</v>
      </c>
      <c s="34" t="s">
        <v>263</v>
      </c>
      <c s="34" t="s">
        <v>946</v>
      </c>
      <c s="35" t="s">
        <v>51</v>
      </c>
      <c s="6" t="s">
        <v>947</v>
      </c>
      <c s="36" t="s">
        <v>346</v>
      </c>
      <c s="37">
        <v>8</v>
      </c>
      <c s="36">
        <v>0</v>
      </c>
      <c s="36">
        <f>ROUND(G72*H72,6)</f>
      </c>
      <c r="L72" s="38">
        <v>0</v>
      </c>
      <c s="32">
        <f>ROUND(ROUND(L72,2)*ROUND(G72,3),2)</f>
      </c>
      <c s="36" t="s">
        <v>54</v>
      </c>
      <c>
        <f>(M72*21)/100</f>
      </c>
      <c t="s">
        <v>27</v>
      </c>
    </row>
    <row r="73" spans="1:5" ht="12.75">
      <c r="A73" s="35" t="s">
        <v>55</v>
      </c>
      <c r="E73" s="39" t="s">
        <v>51</v>
      </c>
    </row>
    <row r="74" spans="1:5" ht="12.75">
      <c r="A74" s="35" t="s">
        <v>56</v>
      </c>
      <c r="E74" s="40" t="s">
        <v>535</v>
      </c>
    </row>
    <row r="75" spans="1:5" ht="12.75">
      <c r="A75" t="s">
        <v>57</v>
      </c>
      <c r="E75" s="39" t="s">
        <v>444</v>
      </c>
    </row>
    <row r="76" spans="1:16" ht="12.75">
      <c r="A76" t="s">
        <v>49</v>
      </c>
      <c s="34" t="s">
        <v>267</v>
      </c>
      <c s="34" t="s">
        <v>948</v>
      </c>
      <c s="35" t="s">
        <v>51</v>
      </c>
      <c s="6" t="s">
        <v>949</v>
      </c>
      <c s="36" t="s">
        <v>346</v>
      </c>
      <c s="37">
        <v>24</v>
      </c>
      <c s="36">
        <v>0</v>
      </c>
      <c s="36">
        <f>ROUND(G76*H76,6)</f>
      </c>
      <c r="L76" s="38">
        <v>0</v>
      </c>
      <c s="32">
        <f>ROUND(ROUND(L76,2)*ROUND(G76,3),2)</f>
      </c>
      <c s="36" t="s">
        <v>54</v>
      </c>
      <c>
        <f>(M76*21)/100</f>
      </c>
      <c t="s">
        <v>27</v>
      </c>
    </row>
    <row r="77" spans="1:5" ht="12.75">
      <c r="A77" s="35" t="s">
        <v>55</v>
      </c>
      <c r="E77" s="39" t="s">
        <v>51</v>
      </c>
    </row>
    <row r="78" spans="1:5" ht="12.75">
      <c r="A78" s="35" t="s">
        <v>56</v>
      </c>
      <c r="E78" s="40" t="s">
        <v>535</v>
      </c>
    </row>
    <row r="79" spans="1:5" ht="12.75">
      <c r="A79" t="s">
        <v>57</v>
      </c>
      <c r="E79" s="39" t="s">
        <v>444</v>
      </c>
    </row>
    <row r="80" spans="1:16" ht="12.75">
      <c r="A80" t="s">
        <v>49</v>
      </c>
      <c s="34" t="s">
        <v>271</v>
      </c>
      <c s="34" t="s">
        <v>950</v>
      </c>
      <c s="35" t="s">
        <v>51</v>
      </c>
      <c s="6" t="s">
        <v>951</v>
      </c>
      <c s="36" t="s">
        <v>88</v>
      </c>
      <c s="37">
        <v>1</v>
      </c>
      <c s="36">
        <v>0</v>
      </c>
      <c s="36">
        <f>ROUND(G80*H80,6)</f>
      </c>
      <c r="L80" s="38">
        <v>0</v>
      </c>
      <c s="32">
        <f>ROUND(ROUND(L80,2)*ROUND(G80,3),2)</f>
      </c>
      <c s="36" t="s">
        <v>668</v>
      </c>
      <c>
        <f>(M80*21)/100</f>
      </c>
      <c t="s">
        <v>27</v>
      </c>
    </row>
    <row r="81" spans="1:5" ht="12.75">
      <c r="A81" s="35" t="s">
        <v>55</v>
      </c>
      <c r="E81" s="39" t="s">
        <v>51</v>
      </c>
    </row>
    <row r="82" spans="1:5" ht="12.75">
      <c r="A82" s="35" t="s">
        <v>56</v>
      </c>
      <c r="E82" s="40" t="s">
        <v>440</v>
      </c>
    </row>
    <row r="83" spans="1:5" ht="76.5">
      <c r="A83" t="s">
        <v>57</v>
      </c>
      <c r="E83" s="39" t="s">
        <v>952</v>
      </c>
    </row>
    <row r="84" spans="1:16" ht="12.75">
      <c r="A84" t="s">
        <v>49</v>
      </c>
      <c s="34" t="s">
        <v>275</v>
      </c>
      <c s="34" t="s">
        <v>533</v>
      </c>
      <c s="35" t="s">
        <v>51</v>
      </c>
      <c s="6" t="s">
        <v>534</v>
      </c>
      <c s="36" t="s">
        <v>88</v>
      </c>
      <c s="37">
        <v>1</v>
      </c>
      <c s="36">
        <v>0</v>
      </c>
      <c s="36">
        <f>ROUND(G84*H84,6)</f>
      </c>
      <c r="L84" s="38">
        <v>0</v>
      </c>
      <c s="32">
        <f>ROUND(ROUND(L84,2)*ROUND(G84,3),2)</f>
      </c>
      <c s="36" t="s">
        <v>54</v>
      </c>
      <c>
        <f>(M84*21)/100</f>
      </c>
      <c t="s">
        <v>27</v>
      </c>
    </row>
    <row r="85" spans="1:5" ht="12.75">
      <c r="A85" s="35" t="s">
        <v>55</v>
      </c>
      <c r="E85" s="39" t="s">
        <v>51</v>
      </c>
    </row>
    <row r="86" spans="1:5" ht="12.75">
      <c r="A86" s="35" t="s">
        <v>56</v>
      </c>
      <c r="E86" s="40" t="s">
        <v>535</v>
      </c>
    </row>
    <row r="87" spans="1:5" ht="12.75">
      <c r="A87" t="s">
        <v>57</v>
      </c>
      <c r="E87" s="39" t="s">
        <v>444</v>
      </c>
    </row>
    <row r="88" spans="1:16" ht="12.75">
      <c r="A88" t="s">
        <v>49</v>
      </c>
      <c s="34" t="s">
        <v>279</v>
      </c>
      <c s="34" t="s">
        <v>953</v>
      </c>
      <c s="35" t="s">
        <v>51</v>
      </c>
      <c s="6" t="s">
        <v>954</v>
      </c>
      <c s="36" t="s">
        <v>88</v>
      </c>
      <c s="37">
        <v>2</v>
      </c>
      <c s="36">
        <v>0</v>
      </c>
      <c s="36">
        <f>ROUND(G88*H88,6)</f>
      </c>
      <c r="L88" s="38">
        <v>0</v>
      </c>
      <c s="32">
        <f>ROUND(ROUND(L88,2)*ROUND(G88,3),2)</f>
      </c>
      <c s="36" t="s">
        <v>54</v>
      </c>
      <c>
        <f>(M88*21)/100</f>
      </c>
      <c t="s">
        <v>27</v>
      </c>
    </row>
    <row r="89" spans="1:5" ht="12.75">
      <c r="A89" s="35" t="s">
        <v>55</v>
      </c>
      <c r="E89" s="39" t="s">
        <v>51</v>
      </c>
    </row>
    <row r="90" spans="1:5" ht="12.75">
      <c r="A90" s="35" t="s">
        <v>56</v>
      </c>
      <c r="E90" s="40" t="s">
        <v>535</v>
      </c>
    </row>
    <row r="91" spans="1:5" ht="12.75">
      <c r="A91" t="s">
        <v>57</v>
      </c>
      <c r="E91" s="39" t="s">
        <v>444</v>
      </c>
    </row>
    <row r="92" spans="1:16" ht="12.75">
      <c r="A92" t="s">
        <v>49</v>
      </c>
      <c s="34" t="s">
        <v>563</v>
      </c>
      <c s="34" t="s">
        <v>955</v>
      </c>
      <c s="35" t="s">
        <v>51</v>
      </c>
      <c s="6" t="s">
        <v>956</v>
      </c>
      <c s="36" t="s">
        <v>88</v>
      </c>
      <c s="37">
        <v>1</v>
      </c>
      <c s="36">
        <v>0</v>
      </c>
      <c s="36">
        <f>ROUND(G92*H92,6)</f>
      </c>
      <c r="L92" s="38">
        <v>0</v>
      </c>
      <c s="32">
        <f>ROUND(ROUND(L92,2)*ROUND(G92,3),2)</f>
      </c>
      <c s="36" t="s">
        <v>54</v>
      </c>
      <c>
        <f>(M92*21)/100</f>
      </c>
      <c t="s">
        <v>27</v>
      </c>
    </row>
    <row r="93" spans="1:5" ht="12.75">
      <c r="A93" s="35" t="s">
        <v>55</v>
      </c>
      <c r="E93" s="39" t="s">
        <v>51</v>
      </c>
    </row>
    <row r="94" spans="1:5" ht="12.75">
      <c r="A94" s="35" t="s">
        <v>56</v>
      </c>
      <c r="E94" s="40" t="s">
        <v>535</v>
      </c>
    </row>
    <row r="95" spans="1:5" ht="12.75">
      <c r="A95" t="s">
        <v>57</v>
      </c>
      <c r="E95" s="39" t="s">
        <v>444</v>
      </c>
    </row>
    <row r="96" spans="1:16" ht="12.75">
      <c r="A96" t="s">
        <v>49</v>
      </c>
      <c s="34" t="s">
        <v>283</v>
      </c>
      <c s="34" t="s">
        <v>957</v>
      </c>
      <c s="35" t="s">
        <v>51</v>
      </c>
      <c s="6" t="s">
        <v>958</v>
      </c>
      <c s="36" t="s">
        <v>88</v>
      </c>
      <c s="37">
        <v>1</v>
      </c>
      <c s="36">
        <v>0</v>
      </c>
      <c s="36">
        <f>ROUND(G96*H96,6)</f>
      </c>
      <c r="L96" s="38">
        <v>0</v>
      </c>
      <c s="32">
        <f>ROUND(ROUND(L96,2)*ROUND(G96,3),2)</f>
      </c>
      <c s="36" t="s">
        <v>54</v>
      </c>
      <c>
        <f>(M96*21)/100</f>
      </c>
      <c t="s">
        <v>27</v>
      </c>
    </row>
    <row r="97" spans="1:5" ht="12.75">
      <c r="A97" s="35" t="s">
        <v>55</v>
      </c>
      <c r="E97" s="39" t="s">
        <v>51</v>
      </c>
    </row>
    <row r="98" spans="1:5" ht="12.75">
      <c r="A98" s="35" t="s">
        <v>56</v>
      </c>
      <c r="E98" s="40" t="s">
        <v>535</v>
      </c>
    </row>
    <row r="99" spans="1:5" ht="12.75">
      <c r="A99" t="s">
        <v>57</v>
      </c>
      <c r="E99" s="39" t="s">
        <v>444</v>
      </c>
    </row>
    <row r="100" spans="1:16" ht="12.75">
      <c r="A100" t="s">
        <v>49</v>
      </c>
      <c s="34" t="s">
        <v>287</v>
      </c>
      <c s="34" t="s">
        <v>959</v>
      </c>
      <c s="35" t="s">
        <v>51</v>
      </c>
      <c s="6" t="s">
        <v>960</v>
      </c>
      <c s="36" t="s">
        <v>88</v>
      </c>
      <c s="37">
        <v>5</v>
      </c>
      <c s="36">
        <v>0</v>
      </c>
      <c s="36">
        <f>ROUND(G100*H100,6)</f>
      </c>
      <c r="L100" s="38">
        <v>0</v>
      </c>
      <c s="32">
        <f>ROUND(ROUND(L100,2)*ROUND(G100,3),2)</f>
      </c>
      <c s="36" t="s">
        <v>54</v>
      </c>
      <c>
        <f>(M100*21)/100</f>
      </c>
      <c t="s">
        <v>27</v>
      </c>
    </row>
    <row r="101" spans="1:5" ht="12.75">
      <c r="A101" s="35" t="s">
        <v>55</v>
      </c>
      <c r="E101" s="39" t="s">
        <v>51</v>
      </c>
    </row>
    <row r="102" spans="1:5" ht="12.75">
      <c r="A102" s="35" t="s">
        <v>56</v>
      </c>
      <c r="E102" s="40" t="s">
        <v>535</v>
      </c>
    </row>
    <row r="103" spans="1:5" ht="12.75">
      <c r="A103" t="s">
        <v>57</v>
      </c>
      <c r="E103" s="39" t="s">
        <v>444</v>
      </c>
    </row>
    <row r="104" spans="1:16" ht="12.75">
      <c r="A104" t="s">
        <v>49</v>
      </c>
      <c s="34" t="s">
        <v>291</v>
      </c>
      <c s="34" t="s">
        <v>500</v>
      </c>
      <c s="35" t="s">
        <v>51</v>
      </c>
      <c s="6" t="s">
        <v>501</v>
      </c>
      <c s="36" t="s">
        <v>88</v>
      </c>
      <c s="37">
        <v>1</v>
      </c>
      <c s="36">
        <v>0</v>
      </c>
      <c s="36">
        <f>ROUND(G104*H104,6)</f>
      </c>
      <c r="L104" s="38">
        <v>0</v>
      </c>
      <c s="32">
        <f>ROUND(ROUND(L104,2)*ROUND(G104,3),2)</f>
      </c>
      <c s="36" t="s">
        <v>54</v>
      </c>
      <c>
        <f>(M104*21)/100</f>
      </c>
      <c t="s">
        <v>27</v>
      </c>
    </row>
    <row r="105" spans="1:5" ht="12.75">
      <c r="A105" s="35" t="s">
        <v>55</v>
      </c>
      <c r="E105" s="39" t="s">
        <v>51</v>
      </c>
    </row>
    <row r="106" spans="1:5" ht="12.75">
      <c r="A106" s="35" t="s">
        <v>56</v>
      </c>
      <c r="E106" s="40" t="s">
        <v>535</v>
      </c>
    </row>
    <row r="107" spans="1:5" ht="12.75">
      <c r="A107" t="s">
        <v>57</v>
      </c>
      <c r="E107" s="39" t="s">
        <v>444</v>
      </c>
    </row>
    <row r="108" spans="1:16" ht="12.75">
      <c r="A108" t="s">
        <v>49</v>
      </c>
      <c s="34" t="s">
        <v>295</v>
      </c>
      <c s="34" t="s">
        <v>502</v>
      </c>
      <c s="35" t="s">
        <v>51</v>
      </c>
      <c s="6" t="s">
        <v>503</v>
      </c>
      <c s="36" t="s">
        <v>88</v>
      </c>
      <c s="37">
        <v>2</v>
      </c>
      <c s="36">
        <v>0</v>
      </c>
      <c s="36">
        <f>ROUND(G108*H108,6)</f>
      </c>
      <c r="L108" s="38">
        <v>0</v>
      </c>
      <c s="32">
        <f>ROUND(ROUND(L108,2)*ROUND(G108,3),2)</f>
      </c>
      <c s="36" t="s">
        <v>54</v>
      </c>
      <c>
        <f>(M108*21)/100</f>
      </c>
      <c t="s">
        <v>27</v>
      </c>
    </row>
    <row r="109" spans="1:5" ht="12.75">
      <c r="A109" s="35" t="s">
        <v>55</v>
      </c>
      <c r="E109" s="39" t="s">
        <v>51</v>
      </c>
    </row>
    <row r="110" spans="1:5" ht="12.75">
      <c r="A110" s="35" t="s">
        <v>56</v>
      </c>
      <c r="E110" s="40" t="s">
        <v>535</v>
      </c>
    </row>
    <row r="111" spans="1:5" ht="12.75">
      <c r="A111" t="s">
        <v>57</v>
      </c>
      <c r="E111" s="39" t="s">
        <v>444</v>
      </c>
    </row>
    <row r="112" spans="1:16" ht="12.75">
      <c r="A112" t="s">
        <v>49</v>
      </c>
      <c s="34" t="s">
        <v>299</v>
      </c>
      <c s="34" t="s">
        <v>506</v>
      </c>
      <c s="35" t="s">
        <v>51</v>
      </c>
      <c s="6" t="s">
        <v>507</v>
      </c>
      <c s="36" t="s">
        <v>88</v>
      </c>
      <c s="37">
        <v>2</v>
      </c>
      <c s="36">
        <v>0</v>
      </c>
      <c s="36">
        <f>ROUND(G112*H112,6)</f>
      </c>
      <c r="L112" s="38">
        <v>0</v>
      </c>
      <c s="32">
        <f>ROUND(ROUND(L112,2)*ROUND(G112,3),2)</f>
      </c>
      <c s="36" t="s">
        <v>54</v>
      </c>
      <c>
        <f>(M112*21)/100</f>
      </c>
      <c t="s">
        <v>27</v>
      </c>
    </row>
    <row r="113" spans="1:5" ht="12.75">
      <c r="A113" s="35" t="s">
        <v>55</v>
      </c>
      <c r="E113" s="39" t="s">
        <v>51</v>
      </c>
    </row>
    <row r="114" spans="1:5" ht="12.75">
      <c r="A114" s="35" t="s">
        <v>56</v>
      </c>
      <c r="E114" s="40" t="s">
        <v>535</v>
      </c>
    </row>
    <row r="115" spans="1:5" ht="12.75">
      <c r="A115" t="s">
        <v>57</v>
      </c>
      <c r="E115" s="39" t="s">
        <v>444</v>
      </c>
    </row>
    <row r="116" spans="1:16" ht="12.75">
      <c r="A116" t="s">
        <v>49</v>
      </c>
      <c s="34" t="s">
        <v>303</v>
      </c>
      <c s="34" t="s">
        <v>961</v>
      </c>
      <c s="35" t="s">
        <v>51</v>
      </c>
      <c s="6" t="s">
        <v>962</v>
      </c>
      <c s="36" t="s">
        <v>88</v>
      </c>
      <c s="37">
        <v>1</v>
      </c>
      <c s="36">
        <v>0</v>
      </c>
      <c s="36">
        <f>ROUND(G116*H116,6)</f>
      </c>
      <c r="L116" s="38">
        <v>0</v>
      </c>
      <c s="32">
        <f>ROUND(ROUND(L116,2)*ROUND(G116,3),2)</f>
      </c>
      <c s="36" t="s">
        <v>54</v>
      </c>
      <c>
        <f>(M116*21)/100</f>
      </c>
      <c t="s">
        <v>27</v>
      </c>
    </row>
    <row r="117" spans="1:5" ht="12.75">
      <c r="A117" s="35" t="s">
        <v>55</v>
      </c>
      <c r="E117" s="39" t="s">
        <v>51</v>
      </c>
    </row>
    <row r="118" spans="1:5" ht="12.75">
      <c r="A118" s="35" t="s">
        <v>56</v>
      </c>
      <c r="E118" s="40" t="s">
        <v>535</v>
      </c>
    </row>
    <row r="119" spans="1:5" ht="12.75">
      <c r="A119" t="s">
        <v>57</v>
      </c>
      <c r="E119" s="39" t="s">
        <v>444</v>
      </c>
    </row>
    <row r="120" spans="1:16" ht="25.5">
      <c r="A120" t="s">
        <v>49</v>
      </c>
      <c s="34" t="s">
        <v>307</v>
      </c>
      <c s="34" t="s">
        <v>633</v>
      </c>
      <c s="35" t="s">
        <v>51</v>
      </c>
      <c s="6" t="s">
        <v>634</v>
      </c>
      <c s="36" t="s">
        <v>128</v>
      </c>
      <c s="37">
        <v>5</v>
      </c>
      <c s="36">
        <v>0</v>
      </c>
      <c s="36">
        <f>ROUND(G120*H120,6)</f>
      </c>
      <c r="L120" s="38">
        <v>0</v>
      </c>
      <c s="32">
        <f>ROUND(ROUND(L120,2)*ROUND(G120,3),2)</f>
      </c>
      <c s="36" t="s">
        <v>54</v>
      </c>
      <c>
        <f>(M120*21)/100</f>
      </c>
      <c t="s">
        <v>27</v>
      </c>
    </row>
    <row r="121" spans="1:5" ht="12.75">
      <c r="A121" s="35" t="s">
        <v>55</v>
      </c>
      <c r="E121" s="39" t="s">
        <v>51</v>
      </c>
    </row>
    <row r="122" spans="1:5" ht="12.75">
      <c r="A122" s="35" t="s">
        <v>56</v>
      </c>
      <c r="E122" s="40" t="s">
        <v>535</v>
      </c>
    </row>
    <row r="123" spans="1:5" ht="12.75">
      <c r="A123" t="s">
        <v>57</v>
      </c>
      <c r="E123" s="39" t="s">
        <v>444</v>
      </c>
    </row>
    <row r="124" spans="1:16" ht="25.5">
      <c r="A124" t="s">
        <v>49</v>
      </c>
      <c s="34" t="s">
        <v>311</v>
      </c>
      <c s="34" t="s">
        <v>641</v>
      </c>
      <c s="35" t="s">
        <v>51</v>
      </c>
      <c s="6" t="s">
        <v>642</v>
      </c>
      <c s="36" t="s">
        <v>88</v>
      </c>
      <c s="37">
        <v>2</v>
      </c>
      <c s="36">
        <v>0</v>
      </c>
      <c s="36">
        <f>ROUND(G124*H124,6)</f>
      </c>
      <c r="L124" s="38">
        <v>0</v>
      </c>
      <c s="32">
        <f>ROUND(ROUND(L124,2)*ROUND(G124,3),2)</f>
      </c>
      <c s="36" t="s">
        <v>54</v>
      </c>
      <c>
        <f>(M124*21)/100</f>
      </c>
      <c t="s">
        <v>27</v>
      </c>
    </row>
    <row r="125" spans="1:5" ht="12.75">
      <c r="A125" s="35" t="s">
        <v>55</v>
      </c>
      <c r="E125" s="39" t="s">
        <v>51</v>
      </c>
    </row>
    <row r="126" spans="1:5" ht="12.75">
      <c r="A126" s="35" t="s">
        <v>56</v>
      </c>
      <c r="E126" s="40" t="s">
        <v>535</v>
      </c>
    </row>
    <row r="127" spans="1:5" ht="12.75">
      <c r="A127" t="s">
        <v>57</v>
      </c>
      <c r="E127" s="39" t="s">
        <v>444</v>
      </c>
    </row>
    <row r="128" spans="1:16" ht="12.75">
      <c r="A128" t="s">
        <v>49</v>
      </c>
      <c s="34" t="s">
        <v>315</v>
      </c>
      <c s="34" t="s">
        <v>539</v>
      </c>
      <c s="35" t="s">
        <v>51</v>
      </c>
      <c s="6" t="s">
        <v>540</v>
      </c>
      <c s="36" t="s">
        <v>128</v>
      </c>
      <c s="37">
        <v>2</v>
      </c>
      <c s="36">
        <v>0</v>
      </c>
      <c s="36">
        <f>ROUND(G128*H128,6)</f>
      </c>
      <c r="L128" s="38">
        <v>0</v>
      </c>
      <c s="32">
        <f>ROUND(ROUND(L128,2)*ROUND(G128,3),2)</f>
      </c>
      <c s="36" t="s">
        <v>54</v>
      </c>
      <c>
        <f>(M128*21)/100</f>
      </c>
      <c t="s">
        <v>27</v>
      </c>
    </row>
    <row r="129" spans="1:5" ht="12.75">
      <c r="A129" s="35" t="s">
        <v>55</v>
      </c>
      <c r="E129" s="39" t="s">
        <v>51</v>
      </c>
    </row>
    <row r="130" spans="1:5" ht="12.75">
      <c r="A130" s="35" t="s">
        <v>56</v>
      </c>
      <c r="E130" s="40" t="s">
        <v>535</v>
      </c>
    </row>
    <row r="131" spans="1:5" ht="12.75">
      <c r="A131" t="s">
        <v>57</v>
      </c>
      <c r="E131" s="39" t="s">
        <v>444</v>
      </c>
    </row>
    <row r="132" spans="1:16" ht="12.75">
      <c r="A132" t="s">
        <v>49</v>
      </c>
      <c s="34" t="s">
        <v>319</v>
      </c>
      <c s="34" t="s">
        <v>963</v>
      </c>
      <c s="35" t="s">
        <v>51</v>
      </c>
      <c s="6" t="s">
        <v>964</v>
      </c>
      <c s="36" t="s">
        <v>128</v>
      </c>
      <c s="37">
        <v>15</v>
      </c>
      <c s="36">
        <v>0</v>
      </c>
      <c s="36">
        <f>ROUND(G132*H132,6)</f>
      </c>
      <c r="L132" s="38">
        <v>0</v>
      </c>
      <c s="32">
        <f>ROUND(ROUND(L132,2)*ROUND(G132,3),2)</f>
      </c>
      <c s="36" t="s">
        <v>54</v>
      </c>
      <c>
        <f>(M132*21)/100</f>
      </c>
      <c t="s">
        <v>27</v>
      </c>
    </row>
    <row r="133" spans="1:5" ht="12.75">
      <c r="A133" s="35" t="s">
        <v>55</v>
      </c>
      <c r="E133" s="39" t="s">
        <v>51</v>
      </c>
    </row>
    <row r="134" spans="1:5" ht="12.75">
      <c r="A134" s="35" t="s">
        <v>56</v>
      </c>
      <c r="E134" s="40" t="s">
        <v>535</v>
      </c>
    </row>
    <row r="135" spans="1:5" ht="12.75">
      <c r="A135" t="s">
        <v>57</v>
      </c>
      <c r="E135" s="39" t="s">
        <v>444</v>
      </c>
    </row>
    <row r="136" spans="1:16" ht="25.5">
      <c r="A136" t="s">
        <v>49</v>
      </c>
      <c s="34" t="s">
        <v>323</v>
      </c>
      <c s="34" t="s">
        <v>643</v>
      </c>
      <c s="35" t="s">
        <v>51</v>
      </c>
      <c s="6" t="s">
        <v>644</v>
      </c>
      <c s="36" t="s">
        <v>88</v>
      </c>
      <c s="37">
        <v>6</v>
      </c>
      <c s="36">
        <v>0</v>
      </c>
      <c s="36">
        <f>ROUND(G136*H136,6)</f>
      </c>
      <c r="L136" s="38">
        <v>0</v>
      </c>
      <c s="32">
        <f>ROUND(ROUND(L136,2)*ROUND(G136,3),2)</f>
      </c>
      <c s="36" t="s">
        <v>54</v>
      </c>
      <c>
        <f>(M136*21)/100</f>
      </c>
      <c t="s">
        <v>27</v>
      </c>
    </row>
    <row r="137" spans="1:5" ht="12.75">
      <c r="A137" s="35" t="s">
        <v>55</v>
      </c>
      <c r="E137" s="39" t="s">
        <v>51</v>
      </c>
    </row>
    <row r="138" spans="1:5" ht="12.75">
      <c r="A138" s="35" t="s">
        <v>56</v>
      </c>
      <c r="E138" s="40" t="s">
        <v>535</v>
      </c>
    </row>
    <row r="139" spans="1:5" ht="12.75">
      <c r="A139" t="s">
        <v>57</v>
      </c>
      <c r="E139" s="39" t="s">
        <v>444</v>
      </c>
    </row>
    <row r="140" spans="1:16" ht="12.75">
      <c r="A140" t="s">
        <v>49</v>
      </c>
      <c s="34" t="s">
        <v>327</v>
      </c>
      <c s="34" t="s">
        <v>965</v>
      </c>
      <c s="35" t="s">
        <v>51</v>
      </c>
      <c s="6" t="s">
        <v>966</v>
      </c>
      <c s="36" t="s">
        <v>128</v>
      </c>
      <c s="37">
        <v>2</v>
      </c>
      <c s="36">
        <v>0</v>
      </c>
      <c s="36">
        <f>ROUND(G140*H140,6)</f>
      </c>
      <c r="L140" s="38">
        <v>0</v>
      </c>
      <c s="32">
        <f>ROUND(ROUND(L140,2)*ROUND(G140,3),2)</f>
      </c>
      <c s="36" t="s">
        <v>54</v>
      </c>
      <c>
        <f>(M140*21)/100</f>
      </c>
      <c t="s">
        <v>27</v>
      </c>
    </row>
    <row r="141" spans="1:5" ht="12.75">
      <c r="A141" s="35" t="s">
        <v>55</v>
      </c>
      <c r="E141" s="39" t="s">
        <v>51</v>
      </c>
    </row>
    <row r="142" spans="1:5" ht="12.75">
      <c r="A142" s="35" t="s">
        <v>56</v>
      </c>
      <c r="E142" s="40" t="s">
        <v>535</v>
      </c>
    </row>
    <row r="143" spans="1:5" ht="12.75">
      <c r="A143" t="s">
        <v>57</v>
      </c>
      <c r="E143" s="39" t="s">
        <v>444</v>
      </c>
    </row>
    <row r="144" spans="1:16" ht="25.5">
      <c r="A144" t="s">
        <v>49</v>
      </c>
      <c s="34" t="s">
        <v>331</v>
      </c>
      <c s="34" t="s">
        <v>967</v>
      </c>
      <c s="35" t="s">
        <v>51</v>
      </c>
      <c s="6" t="s">
        <v>968</v>
      </c>
      <c s="36" t="s">
        <v>88</v>
      </c>
      <c s="37">
        <v>2</v>
      </c>
      <c s="36">
        <v>0</v>
      </c>
      <c s="36">
        <f>ROUND(G144*H144,6)</f>
      </c>
      <c r="L144" s="38">
        <v>0</v>
      </c>
      <c s="32">
        <f>ROUND(ROUND(L144,2)*ROUND(G144,3),2)</f>
      </c>
      <c s="36" t="s">
        <v>54</v>
      </c>
      <c>
        <f>(M144*21)/100</f>
      </c>
      <c t="s">
        <v>27</v>
      </c>
    </row>
    <row r="145" spans="1:5" ht="12.75">
      <c r="A145" s="35" t="s">
        <v>55</v>
      </c>
      <c r="E145" s="39" t="s">
        <v>51</v>
      </c>
    </row>
    <row r="146" spans="1:5" ht="12.75">
      <c r="A146" s="35" t="s">
        <v>56</v>
      </c>
      <c r="E146" s="40" t="s">
        <v>535</v>
      </c>
    </row>
    <row r="147" spans="1:5" ht="12.75">
      <c r="A147" t="s">
        <v>57</v>
      </c>
      <c r="E147" s="39" t="s">
        <v>444</v>
      </c>
    </row>
    <row r="148" spans="1:13" ht="12.75">
      <c r="A148" t="s">
        <v>46</v>
      </c>
      <c r="C148" s="31" t="s">
        <v>339</v>
      </c>
      <c r="E148" s="33" t="s">
        <v>969</v>
      </c>
      <c r="J148" s="32">
        <f>0</f>
      </c>
      <c s="32">
        <f>0</f>
      </c>
      <c s="32">
        <f>0+L149+L153+L157+L161+L165+L169+L173+L177+L181+L185+L189+L193+L197+L201+L205+L209+L213+L217+L221+L225+L229+L233+L237+L241+L245+L249+L253+L257+L261+L265+L269+L273+L277+L281+L285+L289+L293+L297+L301+L305+L309+L313+L317+L321+L325+L329+L333</f>
      </c>
      <c s="32">
        <f>0+M149+M153+M157+M161+M165+M169+M173+M177+M181+M185+M189+M193+M197+M201+M205+M209+M213+M217+M221+M225+M229+M233+M237+M241+M245+M249+M253+M257+M261+M265+M269+M273+M277+M281+M285+M289+M293+M297+M301+M305+M309+M313+M317+M321+M325+M329+M333</f>
      </c>
    </row>
    <row r="149" spans="1:16" ht="12.75">
      <c r="A149" t="s">
        <v>49</v>
      </c>
      <c s="34" t="s">
        <v>47</v>
      </c>
      <c s="34" t="s">
        <v>970</v>
      </c>
      <c s="35" t="s">
        <v>51</v>
      </c>
      <c s="6" t="s">
        <v>971</v>
      </c>
      <c s="36" t="s">
        <v>88</v>
      </c>
      <c s="37">
        <v>1</v>
      </c>
      <c s="36">
        <v>0</v>
      </c>
      <c s="36">
        <f>ROUND(G149*H149,6)</f>
      </c>
      <c r="L149" s="38">
        <v>0</v>
      </c>
      <c s="32">
        <f>ROUND(ROUND(L149,2)*ROUND(G149,3),2)</f>
      </c>
      <c s="36" t="s">
        <v>54</v>
      </c>
      <c>
        <f>(M149*21)/100</f>
      </c>
      <c t="s">
        <v>27</v>
      </c>
    </row>
    <row r="150" spans="1:5" ht="12.75">
      <c r="A150" s="35" t="s">
        <v>55</v>
      </c>
      <c r="E150" s="39" t="s">
        <v>51</v>
      </c>
    </row>
    <row r="151" spans="1:5" ht="12.75">
      <c r="A151" s="35" t="s">
        <v>56</v>
      </c>
      <c r="E151" s="40" t="s">
        <v>535</v>
      </c>
    </row>
    <row r="152" spans="1:5" ht="12.75">
      <c r="A152" t="s">
        <v>57</v>
      </c>
      <c r="E152" s="39" t="s">
        <v>444</v>
      </c>
    </row>
    <row r="153" spans="1:16" ht="12.75">
      <c r="A153" t="s">
        <v>49</v>
      </c>
      <c s="34" t="s">
        <v>27</v>
      </c>
      <c s="34" t="s">
        <v>972</v>
      </c>
      <c s="35" t="s">
        <v>51</v>
      </c>
      <c s="6" t="s">
        <v>973</v>
      </c>
      <c s="36" t="s">
        <v>88</v>
      </c>
      <c s="37">
        <v>1</v>
      </c>
      <c s="36">
        <v>0</v>
      </c>
      <c s="36">
        <f>ROUND(G153*H153,6)</f>
      </c>
      <c r="L153" s="38">
        <v>0</v>
      </c>
      <c s="32">
        <f>ROUND(ROUND(L153,2)*ROUND(G153,3),2)</f>
      </c>
      <c s="36" t="s">
        <v>668</v>
      </c>
      <c>
        <f>(M153*21)/100</f>
      </c>
      <c t="s">
        <v>27</v>
      </c>
    </row>
    <row r="154" spans="1:5" ht="12.75">
      <c r="A154" s="35" t="s">
        <v>55</v>
      </c>
      <c r="E154" s="39" t="s">
        <v>51</v>
      </c>
    </row>
    <row r="155" spans="1:5" ht="12.75">
      <c r="A155" s="35" t="s">
        <v>56</v>
      </c>
      <c r="E155" s="40" t="s">
        <v>440</v>
      </c>
    </row>
    <row r="156" spans="1:5" ht="89.25">
      <c r="A156" t="s">
        <v>57</v>
      </c>
      <c r="E156" s="39" t="s">
        <v>974</v>
      </c>
    </row>
    <row r="157" spans="1:16" ht="12.75">
      <c r="A157" t="s">
        <v>49</v>
      </c>
      <c s="34" t="s">
        <v>26</v>
      </c>
      <c s="34" t="s">
        <v>975</v>
      </c>
      <c s="35" t="s">
        <v>51</v>
      </c>
      <c s="6" t="s">
        <v>976</v>
      </c>
      <c s="36" t="s">
        <v>88</v>
      </c>
      <c s="37">
        <v>1</v>
      </c>
      <c s="36">
        <v>0</v>
      </c>
      <c s="36">
        <f>ROUND(G157*H157,6)</f>
      </c>
      <c r="L157" s="38">
        <v>0</v>
      </c>
      <c s="32">
        <f>ROUND(ROUND(L157,2)*ROUND(G157,3),2)</f>
      </c>
      <c s="36" t="s">
        <v>54</v>
      </c>
      <c>
        <f>(M157*21)/100</f>
      </c>
      <c t="s">
        <v>27</v>
      </c>
    </row>
    <row r="158" spans="1:5" ht="12.75">
      <c r="A158" s="35" t="s">
        <v>55</v>
      </c>
      <c r="E158" s="39" t="s">
        <v>51</v>
      </c>
    </row>
    <row r="159" spans="1:5" ht="12.75">
      <c r="A159" s="35" t="s">
        <v>56</v>
      </c>
      <c r="E159" s="40" t="s">
        <v>535</v>
      </c>
    </row>
    <row r="160" spans="1:5" ht="12.75">
      <c r="A160" t="s">
        <v>57</v>
      </c>
      <c r="E160" s="39" t="s">
        <v>444</v>
      </c>
    </row>
    <row r="161" spans="1:16" ht="12.75">
      <c r="A161" t="s">
        <v>49</v>
      </c>
      <c s="34" t="s">
        <v>63</v>
      </c>
      <c s="34" t="s">
        <v>977</v>
      </c>
      <c s="35" t="s">
        <v>51</v>
      </c>
      <c s="6" t="s">
        <v>978</v>
      </c>
      <c s="36" t="s">
        <v>88</v>
      </c>
      <c s="37">
        <v>1</v>
      </c>
      <c s="36">
        <v>0</v>
      </c>
      <c s="36">
        <f>ROUND(G161*H161,6)</f>
      </c>
      <c r="L161" s="38">
        <v>0</v>
      </c>
      <c s="32">
        <f>ROUND(ROUND(L161,2)*ROUND(G161,3),2)</f>
      </c>
      <c s="36" t="s">
        <v>54</v>
      </c>
      <c>
        <f>(M161*21)/100</f>
      </c>
      <c t="s">
        <v>27</v>
      </c>
    </row>
    <row r="162" spans="1:5" ht="12.75">
      <c r="A162" s="35" t="s">
        <v>55</v>
      </c>
      <c r="E162" s="39" t="s">
        <v>51</v>
      </c>
    </row>
    <row r="163" spans="1:5" ht="12.75">
      <c r="A163" s="35" t="s">
        <v>56</v>
      </c>
      <c r="E163" s="40" t="s">
        <v>535</v>
      </c>
    </row>
    <row r="164" spans="1:5" ht="12.75">
      <c r="A164" t="s">
        <v>57</v>
      </c>
      <c r="E164" s="39" t="s">
        <v>444</v>
      </c>
    </row>
    <row r="165" spans="1:16" ht="12.75">
      <c r="A165" t="s">
        <v>49</v>
      </c>
      <c s="34" t="s">
        <v>66</v>
      </c>
      <c s="34" t="s">
        <v>979</v>
      </c>
      <c s="35" t="s">
        <v>51</v>
      </c>
      <c s="6" t="s">
        <v>980</v>
      </c>
      <c s="36" t="s">
        <v>88</v>
      </c>
      <c s="37">
        <v>1</v>
      </c>
      <c s="36">
        <v>0</v>
      </c>
      <c s="36">
        <f>ROUND(G165*H165,6)</f>
      </c>
      <c r="L165" s="38">
        <v>0</v>
      </c>
      <c s="32">
        <f>ROUND(ROUND(L165,2)*ROUND(G165,3),2)</f>
      </c>
      <c s="36" t="s">
        <v>54</v>
      </c>
      <c>
        <f>(M165*21)/100</f>
      </c>
      <c t="s">
        <v>27</v>
      </c>
    </row>
    <row r="166" spans="1:5" ht="12.75">
      <c r="A166" s="35" t="s">
        <v>55</v>
      </c>
      <c r="E166" s="39" t="s">
        <v>51</v>
      </c>
    </row>
    <row r="167" spans="1:5" ht="12.75">
      <c r="A167" s="35" t="s">
        <v>56</v>
      </c>
      <c r="E167" s="40" t="s">
        <v>535</v>
      </c>
    </row>
    <row r="168" spans="1:5" ht="114.75">
      <c r="A168" t="s">
        <v>57</v>
      </c>
      <c r="E168" s="39" t="s">
        <v>981</v>
      </c>
    </row>
    <row r="169" spans="1:16" ht="12.75">
      <c r="A169" t="s">
        <v>49</v>
      </c>
      <c s="34" t="s">
        <v>69</v>
      </c>
      <c s="34" t="s">
        <v>982</v>
      </c>
      <c s="35" t="s">
        <v>51</v>
      </c>
      <c s="6" t="s">
        <v>983</v>
      </c>
      <c s="36" t="s">
        <v>88</v>
      </c>
      <c s="37">
        <v>4</v>
      </c>
      <c s="36">
        <v>0</v>
      </c>
      <c s="36">
        <f>ROUND(G169*H169,6)</f>
      </c>
      <c r="L169" s="38">
        <v>0</v>
      </c>
      <c s="32">
        <f>ROUND(ROUND(L169,2)*ROUND(G169,3),2)</f>
      </c>
      <c s="36" t="s">
        <v>54</v>
      </c>
      <c>
        <f>(M169*21)/100</f>
      </c>
      <c t="s">
        <v>27</v>
      </c>
    </row>
    <row r="170" spans="1:5" ht="12.75">
      <c r="A170" s="35" t="s">
        <v>55</v>
      </c>
      <c r="E170" s="39" t="s">
        <v>51</v>
      </c>
    </row>
    <row r="171" spans="1:5" ht="12.75">
      <c r="A171" s="35" t="s">
        <v>56</v>
      </c>
      <c r="E171" s="40" t="s">
        <v>535</v>
      </c>
    </row>
    <row r="172" spans="1:5" ht="12.75">
      <c r="A172" t="s">
        <v>57</v>
      </c>
      <c r="E172" s="39" t="s">
        <v>444</v>
      </c>
    </row>
    <row r="173" spans="1:16" ht="12.75">
      <c r="A173" t="s">
        <v>49</v>
      </c>
      <c s="34" t="s">
        <v>72</v>
      </c>
      <c s="34" t="s">
        <v>984</v>
      </c>
      <c s="35" t="s">
        <v>51</v>
      </c>
      <c s="6" t="s">
        <v>985</v>
      </c>
      <c s="36" t="s">
        <v>88</v>
      </c>
      <c s="37">
        <v>4</v>
      </c>
      <c s="36">
        <v>0</v>
      </c>
      <c s="36">
        <f>ROUND(G173*H173,6)</f>
      </c>
      <c r="L173" s="38">
        <v>0</v>
      </c>
      <c s="32">
        <f>ROUND(ROUND(L173,2)*ROUND(G173,3),2)</f>
      </c>
      <c s="36" t="s">
        <v>668</v>
      </c>
      <c>
        <f>(M173*21)/100</f>
      </c>
      <c t="s">
        <v>27</v>
      </c>
    </row>
    <row r="174" spans="1:5" ht="12.75">
      <c r="A174" s="35" t="s">
        <v>55</v>
      </c>
      <c r="E174" s="39" t="s">
        <v>51</v>
      </c>
    </row>
    <row r="175" spans="1:5" ht="12.75">
      <c r="A175" s="35" t="s">
        <v>56</v>
      </c>
      <c r="E175" s="40" t="s">
        <v>535</v>
      </c>
    </row>
    <row r="176" spans="1:5" ht="114.75">
      <c r="A176" t="s">
        <v>57</v>
      </c>
      <c r="E176" s="39" t="s">
        <v>986</v>
      </c>
    </row>
    <row r="177" spans="1:16" ht="12.75">
      <c r="A177" t="s">
        <v>49</v>
      </c>
      <c s="34" t="s">
        <v>76</v>
      </c>
      <c s="34" t="s">
        <v>987</v>
      </c>
      <c s="35" t="s">
        <v>51</v>
      </c>
      <c s="6" t="s">
        <v>988</v>
      </c>
      <c s="36" t="s">
        <v>88</v>
      </c>
      <c s="37">
        <v>2</v>
      </c>
      <c s="36">
        <v>0</v>
      </c>
      <c s="36">
        <f>ROUND(G177*H177,6)</f>
      </c>
      <c r="L177" s="38">
        <v>0</v>
      </c>
      <c s="32">
        <f>ROUND(ROUND(L177,2)*ROUND(G177,3),2)</f>
      </c>
      <c s="36" t="s">
        <v>54</v>
      </c>
      <c>
        <f>(M177*21)/100</f>
      </c>
      <c t="s">
        <v>27</v>
      </c>
    </row>
    <row r="178" spans="1:5" ht="12.75">
      <c r="A178" s="35" t="s">
        <v>55</v>
      </c>
      <c r="E178" s="39" t="s">
        <v>51</v>
      </c>
    </row>
    <row r="179" spans="1:5" ht="12.75">
      <c r="A179" s="35" t="s">
        <v>56</v>
      </c>
      <c r="E179" s="40" t="s">
        <v>535</v>
      </c>
    </row>
    <row r="180" spans="1:5" ht="12.75">
      <c r="A180" t="s">
        <v>57</v>
      </c>
      <c r="E180" s="39" t="s">
        <v>444</v>
      </c>
    </row>
    <row r="181" spans="1:16" ht="12.75">
      <c r="A181" t="s">
        <v>49</v>
      </c>
      <c s="34" t="s">
        <v>81</v>
      </c>
      <c s="34" t="s">
        <v>989</v>
      </c>
      <c s="35" t="s">
        <v>51</v>
      </c>
      <c s="6" t="s">
        <v>990</v>
      </c>
      <c s="36" t="s">
        <v>88</v>
      </c>
      <c s="37">
        <v>2</v>
      </c>
      <c s="36">
        <v>0</v>
      </c>
      <c s="36">
        <f>ROUND(G181*H181,6)</f>
      </c>
      <c r="L181" s="38">
        <v>0</v>
      </c>
      <c s="32">
        <f>ROUND(ROUND(L181,2)*ROUND(G181,3),2)</f>
      </c>
      <c s="36" t="s">
        <v>54</v>
      </c>
      <c>
        <f>(M181*21)/100</f>
      </c>
      <c t="s">
        <v>27</v>
      </c>
    </row>
    <row r="182" spans="1:5" ht="12.75">
      <c r="A182" s="35" t="s">
        <v>55</v>
      </c>
      <c r="E182" s="39" t="s">
        <v>51</v>
      </c>
    </row>
    <row r="183" spans="1:5" ht="12.75">
      <c r="A183" s="35" t="s">
        <v>56</v>
      </c>
      <c r="E183" s="40" t="s">
        <v>535</v>
      </c>
    </row>
    <row r="184" spans="1:5" ht="12.75">
      <c r="A184" t="s">
        <v>57</v>
      </c>
      <c r="E184" s="39" t="s">
        <v>444</v>
      </c>
    </row>
    <row r="185" spans="1:16" ht="12.75">
      <c r="A185" t="s">
        <v>49</v>
      </c>
      <c s="34" t="s">
        <v>85</v>
      </c>
      <c s="34" t="s">
        <v>991</v>
      </c>
      <c s="35" t="s">
        <v>51</v>
      </c>
      <c s="6" t="s">
        <v>992</v>
      </c>
      <c s="36" t="s">
        <v>88</v>
      </c>
      <c s="37">
        <v>1</v>
      </c>
      <c s="36">
        <v>0</v>
      </c>
      <c s="36">
        <f>ROUND(G185*H185,6)</f>
      </c>
      <c r="L185" s="38">
        <v>0</v>
      </c>
      <c s="32">
        <f>ROUND(ROUND(L185,2)*ROUND(G185,3),2)</f>
      </c>
      <c s="36" t="s">
        <v>54</v>
      </c>
      <c>
        <f>(M185*21)/100</f>
      </c>
      <c t="s">
        <v>27</v>
      </c>
    </row>
    <row r="186" spans="1:5" ht="12.75">
      <c r="A186" s="35" t="s">
        <v>55</v>
      </c>
      <c r="E186" s="39" t="s">
        <v>51</v>
      </c>
    </row>
    <row r="187" spans="1:5" ht="12.75">
      <c r="A187" s="35" t="s">
        <v>56</v>
      </c>
      <c r="E187" s="40" t="s">
        <v>535</v>
      </c>
    </row>
    <row r="188" spans="1:5" ht="12.75">
      <c r="A188" t="s">
        <v>57</v>
      </c>
      <c r="E188" s="39" t="s">
        <v>444</v>
      </c>
    </row>
    <row r="189" spans="1:16" ht="12.75">
      <c r="A189" t="s">
        <v>49</v>
      </c>
      <c s="34" t="s">
        <v>90</v>
      </c>
      <c s="34" t="s">
        <v>993</v>
      </c>
      <c s="35" t="s">
        <v>51</v>
      </c>
      <c s="6" t="s">
        <v>994</v>
      </c>
      <c s="36" t="s">
        <v>88</v>
      </c>
      <c s="37">
        <v>1</v>
      </c>
      <c s="36">
        <v>0</v>
      </c>
      <c s="36">
        <f>ROUND(G189*H189,6)</f>
      </c>
      <c r="L189" s="38">
        <v>0</v>
      </c>
      <c s="32">
        <f>ROUND(ROUND(L189,2)*ROUND(G189,3),2)</f>
      </c>
      <c s="36" t="s">
        <v>54</v>
      </c>
      <c>
        <f>(M189*21)/100</f>
      </c>
      <c t="s">
        <v>27</v>
      </c>
    </row>
    <row r="190" spans="1:5" ht="12.75">
      <c r="A190" s="35" t="s">
        <v>55</v>
      </c>
      <c r="E190" s="39" t="s">
        <v>51</v>
      </c>
    </row>
    <row r="191" spans="1:5" ht="12.75">
      <c r="A191" s="35" t="s">
        <v>56</v>
      </c>
      <c r="E191" s="40" t="s">
        <v>535</v>
      </c>
    </row>
    <row r="192" spans="1:5" ht="12.75">
      <c r="A192" t="s">
        <v>57</v>
      </c>
      <c r="E192" s="39" t="s">
        <v>444</v>
      </c>
    </row>
    <row r="193" spans="1:16" ht="12.75">
      <c r="A193" t="s">
        <v>49</v>
      </c>
      <c s="34" t="s">
        <v>93</v>
      </c>
      <c s="34" t="s">
        <v>995</v>
      </c>
      <c s="35" t="s">
        <v>51</v>
      </c>
      <c s="6" t="s">
        <v>996</v>
      </c>
      <c s="36" t="s">
        <v>88</v>
      </c>
      <c s="37">
        <v>1</v>
      </c>
      <c s="36">
        <v>0</v>
      </c>
      <c s="36">
        <f>ROUND(G193*H193,6)</f>
      </c>
      <c r="L193" s="38">
        <v>0</v>
      </c>
      <c s="32">
        <f>ROUND(ROUND(L193,2)*ROUND(G193,3),2)</f>
      </c>
      <c s="36" t="s">
        <v>54</v>
      </c>
      <c>
        <f>(M193*21)/100</f>
      </c>
      <c t="s">
        <v>27</v>
      </c>
    </row>
    <row r="194" spans="1:5" ht="12.75">
      <c r="A194" s="35" t="s">
        <v>55</v>
      </c>
      <c r="E194" s="39" t="s">
        <v>51</v>
      </c>
    </row>
    <row r="195" spans="1:5" ht="12.75">
      <c r="A195" s="35" t="s">
        <v>56</v>
      </c>
      <c r="E195" s="40" t="s">
        <v>535</v>
      </c>
    </row>
    <row r="196" spans="1:5" ht="12.75">
      <c r="A196" t="s">
        <v>57</v>
      </c>
      <c r="E196" s="39" t="s">
        <v>444</v>
      </c>
    </row>
    <row r="197" spans="1:16" ht="12.75">
      <c r="A197" t="s">
        <v>49</v>
      </c>
      <c s="34" t="s">
        <v>97</v>
      </c>
      <c s="34" t="s">
        <v>997</v>
      </c>
      <c s="35" t="s">
        <v>51</v>
      </c>
      <c s="6" t="s">
        <v>998</v>
      </c>
      <c s="36" t="s">
        <v>88</v>
      </c>
      <c s="37">
        <v>1</v>
      </c>
      <c s="36">
        <v>0</v>
      </c>
      <c s="36">
        <f>ROUND(G197*H197,6)</f>
      </c>
      <c r="L197" s="38">
        <v>0</v>
      </c>
      <c s="32">
        <f>ROUND(ROUND(L197,2)*ROUND(G197,3),2)</f>
      </c>
      <c s="36" t="s">
        <v>54</v>
      </c>
      <c>
        <f>(M197*21)/100</f>
      </c>
      <c t="s">
        <v>27</v>
      </c>
    </row>
    <row r="198" spans="1:5" ht="12.75">
      <c r="A198" s="35" t="s">
        <v>55</v>
      </c>
      <c r="E198" s="39" t="s">
        <v>51</v>
      </c>
    </row>
    <row r="199" spans="1:5" ht="12.75">
      <c r="A199" s="35" t="s">
        <v>56</v>
      </c>
      <c r="E199" s="40" t="s">
        <v>535</v>
      </c>
    </row>
    <row r="200" spans="1:5" ht="12.75">
      <c r="A200" t="s">
        <v>57</v>
      </c>
      <c r="E200" s="39" t="s">
        <v>444</v>
      </c>
    </row>
    <row r="201" spans="1:16" ht="12.75">
      <c r="A201" t="s">
        <v>49</v>
      </c>
      <c s="34" t="s">
        <v>101</v>
      </c>
      <c s="34" t="s">
        <v>999</v>
      </c>
      <c s="35" t="s">
        <v>51</v>
      </c>
      <c s="6" t="s">
        <v>1000</v>
      </c>
      <c s="36" t="s">
        <v>88</v>
      </c>
      <c s="37">
        <v>2</v>
      </c>
      <c s="36">
        <v>0</v>
      </c>
      <c s="36">
        <f>ROUND(G201*H201,6)</f>
      </c>
      <c r="L201" s="38">
        <v>0</v>
      </c>
      <c s="32">
        <f>ROUND(ROUND(L201,2)*ROUND(G201,3),2)</f>
      </c>
      <c s="36" t="s">
        <v>54</v>
      </c>
      <c>
        <f>(M201*21)/100</f>
      </c>
      <c t="s">
        <v>27</v>
      </c>
    </row>
    <row r="202" spans="1:5" ht="12.75">
      <c r="A202" s="35" t="s">
        <v>55</v>
      </c>
      <c r="E202" s="39" t="s">
        <v>51</v>
      </c>
    </row>
    <row r="203" spans="1:5" ht="12.75">
      <c r="A203" s="35" t="s">
        <v>56</v>
      </c>
      <c r="E203" s="40" t="s">
        <v>535</v>
      </c>
    </row>
    <row r="204" spans="1:5" ht="12.75">
      <c r="A204" t="s">
        <v>57</v>
      </c>
      <c r="E204" s="39" t="s">
        <v>444</v>
      </c>
    </row>
    <row r="205" spans="1:16" ht="12.75">
      <c r="A205" t="s">
        <v>49</v>
      </c>
      <c s="34" t="s">
        <v>106</v>
      </c>
      <c s="34" t="s">
        <v>526</v>
      </c>
      <c s="35" t="s">
        <v>51</v>
      </c>
      <c s="6" t="s">
        <v>527</v>
      </c>
      <c s="36" t="s">
        <v>88</v>
      </c>
      <c s="37">
        <v>2</v>
      </c>
      <c s="36">
        <v>0</v>
      </c>
      <c s="36">
        <f>ROUND(G205*H205,6)</f>
      </c>
      <c r="L205" s="38">
        <v>0</v>
      </c>
      <c s="32">
        <f>ROUND(ROUND(L205,2)*ROUND(G205,3),2)</f>
      </c>
      <c s="36" t="s">
        <v>54</v>
      </c>
      <c>
        <f>(M205*21)/100</f>
      </c>
      <c t="s">
        <v>27</v>
      </c>
    </row>
    <row r="206" spans="1:5" ht="12.75">
      <c r="A206" s="35" t="s">
        <v>55</v>
      </c>
      <c r="E206" s="39" t="s">
        <v>51</v>
      </c>
    </row>
    <row r="207" spans="1:5" ht="12.75">
      <c r="A207" s="35" t="s">
        <v>56</v>
      </c>
      <c r="E207" s="40" t="s">
        <v>535</v>
      </c>
    </row>
    <row r="208" spans="1:5" ht="12.75">
      <c r="A208" t="s">
        <v>57</v>
      </c>
      <c r="E208" s="39" t="s">
        <v>444</v>
      </c>
    </row>
    <row r="209" spans="1:16" ht="12.75">
      <c r="A209" t="s">
        <v>49</v>
      </c>
      <c s="34" t="s">
        <v>109</v>
      </c>
      <c s="34" t="s">
        <v>1001</v>
      </c>
      <c s="35" t="s">
        <v>51</v>
      </c>
      <c s="6" t="s">
        <v>1002</v>
      </c>
      <c s="36" t="s">
        <v>88</v>
      </c>
      <c s="37">
        <v>2</v>
      </c>
      <c s="36">
        <v>0</v>
      </c>
      <c s="36">
        <f>ROUND(G209*H209,6)</f>
      </c>
      <c r="L209" s="38">
        <v>0</v>
      </c>
      <c s="32">
        <f>ROUND(ROUND(L209,2)*ROUND(G209,3),2)</f>
      </c>
      <c s="36" t="s">
        <v>54</v>
      </c>
      <c>
        <f>(M209*21)/100</f>
      </c>
      <c t="s">
        <v>27</v>
      </c>
    </row>
    <row r="210" spans="1:5" ht="12.75">
      <c r="A210" s="35" t="s">
        <v>55</v>
      </c>
      <c r="E210" s="39" t="s">
        <v>51</v>
      </c>
    </row>
    <row r="211" spans="1:5" ht="12.75">
      <c r="A211" s="35" t="s">
        <v>56</v>
      </c>
      <c r="E211" s="40" t="s">
        <v>535</v>
      </c>
    </row>
    <row r="212" spans="1:5" ht="12.75">
      <c r="A212" t="s">
        <v>57</v>
      </c>
      <c r="E212" s="39" t="s">
        <v>444</v>
      </c>
    </row>
    <row r="213" spans="1:16" ht="12.75">
      <c r="A213" t="s">
        <v>49</v>
      </c>
      <c s="34" t="s">
        <v>112</v>
      </c>
      <c s="34" t="s">
        <v>1003</v>
      </c>
      <c s="35" t="s">
        <v>51</v>
      </c>
      <c s="6" t="s">
        <v>1004</v>
      </c>
      <c s="36" t="s">
        <v>88</v>
      </c>
      <c s="37">
        <v>1</v>
      </c>
      <c s="36">
        <v>0</v>
      </c>
      <c s="36">
        <f>ROUND(G213*H213,6)</f>
      </c>
      <c r="L213" s="38">
        <v>0</v>
      </c>
      <c s="32">
        <f>ROUND(ROUND(L213,2)*ROUND(G213,3),2)</f>
      </c>
      <c s="36" t="s">
        <v>54</v>
      </c>
      <c>
        <f>(M213*21)/100</f>
      </c>
      <c t="s">
        <v>27</v>
      </c>
    </row>
    <row r="214" spans="1:5" ht="12.75">
      <c r="A214" s="35" t="s">
        <v>55</v>
      </c>
      <c r="E214" s="39" t="s">
        <v>51</v>
      </c>
    </row>
    <row r="215" spans="1:5" ht="12.75">
      <c r="A215" s="35" t="s">
        <v>56</v>
      </c>
      <c r="E215" s="40" t="s">
        <v>535</v>
      </c>
    </row>
    <row r="216" spans="1:5" ht="12.75">
      <c r="A216" t="s">
        <v>57</v>
      </c>
      <c r="E216" s="39" t="s">
        <v>444</v>
      </c>
    </row>
    <row r="217" spans="1:16" ht="12.75">
      <c r="A217" t="s">
        <v>49</v>
      </c>
      <c s="34" t="s">
        <v>116</v>
      </c>
      <c s="34" t="s">
        <v>1005</v>
      </c>
      <c s="35" t="s">
        <v>51</v>
      </c>
      <c s="6" t="s">
        <v>1006</v>
      </c>
      <c s="36" t="s">
        <v>88</v>
      </c>
      <c s="37">
        <v>1</v>
      </c>
      <c s="36">
        <v>0</v>
      </c>
      <c s="36">
        <f>ROUND(G217*H217,6)</f>
      </c>
      <c r="L217" s="38">
        <v>0</v>
      </c>
      <c s="32">
        <f>ROUND(ROUND(L217,2)*ROUND(G217,3),2)</f>
      </c>
      <c s="36" t="s">
        <v>54</v>
      </c>
      <c>
        <f>(M217*21)/100</f>
      </c>
      <c t="s">
        <v>27</v>
      </c>
    </row>
    <row r="218" spans="1:5" ht="12.75">
      <c r="A218" s="35" t="s">
        <v>55</v>
      </c>
      <c r="E218" s="39" t="s">
        <v>51</v>
      </c>
    </row>
    <row r="219" spans="1:5" ht="12.75">
      <c r="A219" s="35" t="s">
        <v>56</v>
      </c>
      <c r="E219" s="40" t="s">
        <v>535</v>
      </c>
    </row>
    <row r="220" spans="1:5" ht="12.75">
      <c r="A220" t="s">
        <v>57</v>
      </c>
      <c r="E220" s="39" t="s">
        <v>444</v>
      </c>
    </row>
    <row r="221" spans="1:16" ht="12.75">
      <c r="A221" t="s">
        <v>49</v>
      </c>
      <c s="34" t="s">
        <v>120</v>
      </c>
      <c s="34" t="s">
        <v>1007</v>
      </c>
      <c s="35" t="s">
        <v>51</v>
      </c>
      <c s="6" t="s">
        <v>1008</v>
      </c>
      <c s="36" t="s">
        <v>88</v>
      </c>
      <c s="37">
        <v>1</v>
      </c>
      <c s="36">
        <v>0</v>
      </c>
      <c s="36">
        <f>ROUND(G221*H221,6)</f>
      </c>
      <c r="L221" s="38">
        <v>0</v>
      </c>
      <c s="32">
        <f>ROUND(ROUND(L221,2)*ROUND(G221,3),2)</f>
      </c>
      <c s="36" t="s">
        <v>54</v>
      </c>
      <c>
        <f>(M221*21)/100</f>
      </c>
      <c t="s">
        <v>27</v>
      </c>
    </row>
    <row r="222" spans="1:5" ht="12.75">
      <c r="A222" s="35" t="s">
        <v>55</v>
      </c>
      <c r="E222" s="39" t="s">
        <v>51</v>
      </c>
    </row>
    <row r="223" spans="1:5" ht="12.75">
      <c r="A223" s="35" t="s">
        <v>56</v>
      </c>
      <c r="E223" s="40" t="s">
        <v>535</v>
      </c>
    </row>
    <row r="224" spans="1:5" ht="12.75">
      <c r="A224" t="s">
        <v>57</v>
      </c>
      <c r="E224" s="39" t="s">
        <v>444</v>
      </c>
    </row>
    <row r="225" spans="1:16" ht="12.75">
      <c r="A225" t="s">
        <v>49</v>
      </c>
      <c s="34" t="s">
        <v>125</v>
      </c>
      <c s="34" t="s">
        <v>1009</v>
      </c>
      <c s="35" t="s">
        <v>51</v>
      </c>
      <c s="6" t="s">
        <v>1010</v>
      </c>
      <c s="36" t="s">
        <v>88</v>
      </c>
      <c s="37">
        <v>1</v>
      </c>
      <c s="36">
        <v>0</v>
      </c>
      <c s="36">
        <f>ROUND(G225*H225,6)</f>
      </c>
      <c r="L225" s="38">
        <v>0</v>
      </c>
      <c s="32">
        <f>ROUND(ROUND(L225,2)*ROUND(G225,3),2)</f>
      </c>
      <c s="36" t="s">
        <v>668</v>
      </c>
      <c>
        <f>(M225*21)/100</f>
      </c>
      <c t="s">
        <v>27</v>
      </c>
    </row>
    <row r="226" spans="1:5" ht="12.75">
      <c r="A226" s="35" t="s">
        <v>55</v>
      </c>
      <c r="E226" s="39" t="s">
        <v>51</v>
      </c>
    </row>
    <row r="227" spans="1:5" ht="12.75">
      <c r="A227" s="35" t="s">
        <v>56</v>
      </c>
      <c r="E227" s="40" t="s">
        <v>535</v>
      </c>
    </row>
    <row r="228" spans="1:5" ht="114.75">
      <c r="A228" t="s">
        <v>57</v>
      </c>
      <c r="E228" s="39" t="s">
        <v>1011</v>
      </c>
    </row>
    <row r="229" spans="1:16" ht="12.75">
      <c r="A229" t="s">
        <v>49</v>
      </c>
      <c s="34" t="s">
        <v>130</v>
      </c>
      <c s="34" t="s">
        <v>1012</v>
      </c>
      <c s="35" t="s">
        <v>51</v>
      </c>
      <c s="6" t="s">
        <v>1013</v>
      </c>
      <c s="36" t="s">
        <v>88</v>
      </c>
      <c s="37">
        <v>1</v>
      </c>
      <c s="36">
        <v>0</v>
      </c>
      <c s="36">
        <f>ROUND(G229*H229,6)</f>
      </c>
      <c r="L229" s="38">
        <v>0</v>
      </c>
      <c s="32">
        <f>ROUND(ROUND(L229,2)*ROUND(G229,3),2)</f>
      </c>
      <c s="36" t="s">
        <v>54</v>
      </c>
      <c>
        <f>(M229*21)/100</f>
      </c>
      <c t="s">
        <v>27</v>
      </c>
    </row>
    <row r="230" spans="1:5" ht="12.75">
      <c r="A230" s="35" t="s">
        <v>55</v>
      </c>
      <c r="E230" s="39" t="s">
        <v>51</v>
      </c>
    </row>
    <row r="231" spans="1:5" ht="12.75">
      <c r="A231" s="35" t="s">
        <v>56</v>
      </c>
      <c r="E231" s="40" t="s">
        <v>535</v>
      </c>
    </row>
    <row r="232" spans="1:5" ht="12.75">
      <c r="A232" t="s">
        <v>57</v>
      </c>
      <c r="E232" s="39" t="s">
        <v>444</v>
      </c>
    </row>
    <row r="233" spans="1:16" ht="12.75">
      <c r="A233" t="s">
        <v>49</v>
      </c>
      <c s="34" t="s">
        <v>134</v>
      </c>
      <c s="34" t="s">
        <v>1014</v>
      </c>
      <c s="35" t="s">
        <v>51</v>
      </c>
      <c s="6" t="s">
        <v>1015</v>
      </c>
      <c s="36" t="s">
        <v>128</v>
      </c>
      <c s="37">
        <v>1</v>
      </c>
      <c s="36">
        <v>0</v>
      </c>
      <c s="36">
        <f>ROUND(G233*H233,6)</f>
      </c>
      <c r="L233" s="38">
        <v>0</v>
      </c>
      <c s="32">
        <f>ROUND(ROUND(L233,2)*ROUND(G233,3),2)</f>
      </c>
      <c s="36" t="s">
        <v>54</v>
      </c>
      <c>
        <f>(M233*21)/100</f>
      </c>
      <c t="s">
        <v>27</v>
      </c>
    </row>
    <row r="234" spans="1:5" ht="12.75">
      <c r="A234" s="35" t="s">
        <v>55</v>
      </c>
      <c r="E234" s="39" t="s">
        <v>51</v>
      </c>
    </row>
    <row r="235" spans="1:5" ht="12.75">
      <c r="A235" s="35" t="s">
        <v>56</v>
      </c>
      <c r="E235" s="40" t="s">
        <v>535</v>
      </c>
    </row>
    <row r="236" spans="1:5" ht="12.75">
      <c r="A236" t="s">
        <v>57</v>
      </c>
      <c r="E236" s="39" t="s">
        <v>444</v>
      </c>
    </row>
    <row r="237" spans="1:16" ht="12.75">
      <c r="A237" t="s">
        <v>49</v>
      </c>
      <c s="34" t="s">
        <v>138</v>
      </c>
      <c s="34" t="s">
        <v>1016</v>
      </c>
      <c s="35" t="s">
        <v>51</v>
      </c>
      <c s="6" t="s">
        <v>1017</v>
      </c>
      <c s="36" t="s">
        <v>128</v>
      </c>
      <c s="37">
        <v>1</v>
      </c>
      <c s="36">
        <v>0</v>
      </c>
      <c s="36">
        <f>ROUND(G237*H237,6)</f>
      </c>
      <c r="L237" s="38">
        <v>0</v>
      </c>
      <c s="32">
        <f>ROUND(ROUND(L237,2)*ROUND(G237,3),2)</f>
      </c>
      <c s="36" t="s">
        <v>54</v>
      </c>
      <c>
        <f>(M237*21)/100</f>
      </c>
      <c t="s">
        <v>27</v>
      </c>
    </row>
    <row r="238" spans="1:5" ht="12.75">
      <c r="A238" s="35" t="s">
        <v>55</v>
      </c>
      <c r="E238" s="39" t="s">
        <v>51</v>
      </c>
    </row>
    <row r="239" spans="1:5" ht="12.75">
      <c r="A239" s="35" t="s">
        <v>56</v>
      </c>
      <c r="E239" s="40" t="s">
        <v>535</v>
      </c>
    </row>
    <row r="240" spans="1:5" ht="12.75">
      <c r="A240" t="s">
        <v>57</v>
      </c>
      <c r="E240" s="39" t="s">
        <v>444</v>
      </c>
    </row>
    <row r="241" spans="1:16" ht="12.75">
      <c r="A241" t="s">
        <v>49</v>
      </c>
      <c s="34" t="s">
        <v>141</v>
      </c>
      <c s="34" t="s">
        <v>1018</v>
      </c>
      <c s="35" t="s">
        <v>51</v>
      </c>
      <c s="6" t="s">
        <v>1019</v>
      </c>
      <c s="36" t="s">
        <v>88</v>
      </c>
      <c s="37">
        <v>1</v>
      </c>
      <c s="36">
        <v>0</v>
      </c>
      <c s="36">
        <f>ROUND(G241*H241,6)</f>
      </c>
      <c r="L241" s="38">
        <v>0</v>
      </c>
      <c s="32">
        <f>ROUND(ROUND(L241,2)*ROUND(G241,3),2)</f>
      </c>
      <c s="36" t="s">
        <v>54</v>
      </c>
      <c>
        <f>(M241*21)/100</f>
      </c>
      <c t="s">
        <v>27</v>
      </c>
    </row>
    <row r="242" spans="1:5" ht="12.75">
      <c r="A242" s="35" t="s">
        <v>55</v>
      </c>
      <c r="E242" s="39" t="s">
        <v>51</v>
      </c>
    </row>
    <row r="243" spans="1:5" ht="12.75">
      <c r="A243" s="35" t="s">
        <v>56</v>
      </c>
      <c r="E243" s="40" t="s">
        <v>535</v>
      </c>
    </row>
    <row r="244" spans="1:5" ht="12.75">
      <c r="A244" t="s">
        <v>57</v>
      </c>
      <c r="E244" s="39" t="s">
        <v>444</v>
      </c>
    </row>
    <row r="245" spans="1:16" ht="12.75">
      <c r="A245" t="s">
        <v>49</v>
      </c>
      <c s="34" t="s">
        <v>146</v>
      </c>
      <c s="34" t="s">
        <v>1020</v>
      </c>
      <c s="35" t="s">
        <v>51</v>
      </c>
      <c s="6" t="s">
        <v>1021</v>
      </c>
      <c s="36" t="s">
        <v>88</v>
      </c>
      <c s="37">
        <v>1</v>
      </c>
      <c s="36">
        <v>0</v>
      </c>
      <c s="36">
        <f>ROUND(G245*H245,6)</f>
      </c>
      <c r="L245" s="38">
        <v>0</v>
      </c>
      <c s="32">
        <f>ROUND(ROUND(L245,2)*ROUND(G245,3),2)</f>
      </c>
      <c s="36" t="s">
        <v>54</v>
      </c>
      <c>
        <f>(M245*21)/100</f>
      </c>
      <c t="s">
        <v>27</v>
      </c>
    </row>
    <row r="246" spans="1:5" ht="12.75">
      <c r="A246" s="35" t="s">
        <v>55</v>
      </c>
      <c r="E246" s="39" t="s">
        <v>51</v>
      </c>
    </row>
    <row r="247" spans="1:5" ht="12.75">
      <c r="A247" s="35" t="s">
        <v>56</v>
      </c>
      <c r="E247" s="40" t="s">
        <v>535</v>
      </c>
    </row>
    <row r="248" spans="1:5" ht="12.75">
      <c r="A248" t="s">
        <v>57</v>
      </c>
      <c r="E248" s="39" t="s">
        <v>444</v>
      </c>
    </row>
    <row r="249" spans="1:16" ht="25.5">
      <c r="A249" t="s">
        <v>49</v>
      </c>
      <c s="34" t="s">
        <v>151</v>
      </c>
      <c s="34" t="s">
        <v>1022</v>
      </c>
      <c s="35" t="s">
        <v>51</v>
      </c>
      <c s="6" t="s">
        <v>1023</v>
      </c>
      <c s="36" t="s">
        <v>88</v>
      </c>
      <c s="37">
        <v>1</v>
      </c>
      <c s="36">
        <v>0</v>
      </c>
      <c s="36">
        <f>ROUND(G249*H249,6)</f>
      </c>
      <c r="L249" s="38">
        <v>0</v>
      </c>
      <c s="32">
        <f>ROUND(ROUND(L249,2)*ROUND(G249,3),2)</f>
      </c>
      <c s="36" t="s">
        <v>668</v>
      </c>
      <c>
        <f>(M249*21)/100</f>
      </c>
      <c t="s">
        <v>27</v>
      </c>
    </row>
    <row r="250" spans="1:5" ht="12.75">
      <c r="A250" s="35" t="s">
        <v>55</v>
      </c>
      <c r="E250" s="39" t="s">
        <v>51</v>
      </c>
    </row>
    <row r="251" spans="1:5" ht="12.75">
      <c r="A251" s="35" t="s">
        <v>56</v>
      </c>
      <c r="E251" s="40" t="s">
        <v>440</v>
      </c>
    </row>
    <row r="252" spans="1:5" ht="114.75">
      <c r="A252" t="s">
        <v>57</v>
      </c>
      <c r="E252" s="39" t="s">
        <v>1011</v>
      </c>
    </row>
    <row r="253" spans="1:16" ht="12.75">
      <c r="A253" t="s">
        <v>49</v>
      </c>
      <c s="34" t="s">
        <v>154</v>
      </c>
      <c s="34" t="s">
        <v>1024</v>
      </c>
      <c s="35" t="s">
        <v>51</v>
      </c>
      <c s="6" t="s">
        <v>1025</v>
      </c>
      <c s="36" t="s">
        <v>88</v>
      </c>
      <c s="37">
        <v>1</v>
      </c>
      <c s="36">
        <v>0</v>
      </c>
      <c s="36">
        <f>ROUND(G253*H253,6)</f>
      </c>
      <c r="L253" s="38">
        <v>0</v>
      </c>
      <c s="32">
        <f>ROUND(ROUND(L253,2)*ROUND(G253,3),2)</f>
      </c>
      <c s="36" t="s">
        <v>54</v>
      </c>
      <c>
        <f>(M253*21)/100</f>
      </c>
      <c t="s">
        <v>27</v>
      </c>
    </row>
    <row r="254" spans="1:5" ht="12.75">
      <c r="A254" s="35" t="s">
        <v>55</v>
      </c>
      <c r="E254" s="39" t="s">
        <v>51</v>
      </c>
    </row>
    <row r="255" spans="1:5" ht="12.75">
      <c r="A255" s="35" t="s">
        <v>56</v>
      </c>
      <c r="E255" s="40" t="s">
        <v>535</v>
      </c>
    </row>
    <row r="256" spans="1:5" ht="12.75">
      <c r="A256" t="s">
        <v>57</v>
      </c>
      <c r="E256" s="39" t="s">
        <v>444</v>
      </c>
    </row>
    <row r="257" spans="1:16" ht="25.5">
      <c r="A257" t="s">
        <v>49</v>
      </c>
      <c s="34" t="s">
        <v>157</v>
      </c>
      <c s="34" t="s">
        <v>1026</v>
      </c>
      <c s="35" t="s">
        <v>51</v>
      </c>
      <c s="6" t="s">
        <v>1027</v>
      </c>
      <c s="36" t="s">
        <v>88</v>
      </c>
      <c s="37">
        <v>5</v>
      </c>
      <c s="36">
        <v>0</v>
      </c>
      <c s="36">
        <f>ROUND(G257*H257,6)</f>
      </c>
      <c r="L257" s="38">
        <v>0</v>
      </c>
      <c s="32">
        <f>ROUND(ROUND(L257,2)*ROUND(G257,3),2)</f>
      </c>
      <c s="36" t="s">
        <v>54</v>
      </c>
      <c>
        <f>(M257*21)/100</f>
      </c>
      <c t="s">
        <v>27</v>
      </c>
    </row>
    <row r="258" spans="1:5" ht="12.75">
      <c r="A258" s="35" t="s">
        <v>55</v>
      </c>
      <c r="E258" s="39" t="s">
        <v>51</v>
      </c>
    </row>
    <row r="259" spans="1:5" ht="12.75">
      <c r="A259" s="35" t="s">
        <v>56</v>
      </c>
      <c r="E259" s="40" t="s">
        <v>535</v>
      </c>
    </row>
    <row r="260" spans="1:5" ht="12.75">
      <c r="A260" t="s">
        <v>57</v>
      </c>
      <c r="E260" s="39" t="s">
        <v>444</v>
      </c>
    </row>
    <row r="261" spans="1:16" ht="12.75">
      <c r="A261" t="s">
        <v>49</v>
      </c>
      <c s="34" t="s">
        <v>161</v>
      </c>
      <c s="34" t="s">
        <v>1028</v>
      </c>
      <c s="35" t="s">
        <v>51</v>
      </c>
      <c s="6" t="s">
        <v>1029</v>
      </c>
      <c s="36" t="s">
        <v>88</v>
      </c>
      <c s="37">
        <v>2</v>
      </c>
      <c s="36">
        <v>0</v>
      </c>
      <c s="36">
        <f>ROUND(G261*H261,6)</f>
      </c>
      <c r="L261" s="38">
        <v>0</v>
      </c>
      <c s="32">
        <f>ROUND(ROUND(L261,2)*ROUND(G261,3),2)</f>
      </c>
      <c s="36" t="s">
        <v>668</v>
      </c>
      <c>
        <f>(M261*21)/100</f>
      </c>
      <c t="s">
        <v>27</v>
      </c>
    </row>
    <row r="262" spans="1:5" ht="12.75">
      <c r="A262" s="35" t="s">
        <v>55</v>
      </c>
      <c r="E262" s="39" t="s">
        <v>51</v>
      </c>
    </row>
    <row r="263" spans="1:5" ht="12.75">
      <c r="A263" s="35" t="s">
        <v>56</v>
      </c>
      <c r="E263" s="40" t="s">
        <v>440</v>
      </c>
    </row>
    <row r="264" spans="1:5" ht="114.75">
      <c r="A264" t="s">
        <v>57</v>
      </c>
      <c r="E264" s="39" t="s">
        <v>1030</v>
      </c>
    </row>
    <row r="265" spans="1:16" ht="12.75">
      <c r="A265" t="s">
        <v>49</v>
      </c>
      <c s="34" t="s">
        <v>165</v>
      </c>
      <c s="34" t="s">
        <v>552</v>
      </c>
      <c s="35" t="s">
        <v>51</v>
      </c>
      <c s="6" t="s">
        <v>553</v>
      </c>
      <c s="36" t="s">
        <v>149</v>
      </c>
      <c s="37">
        <v>0.2</v>
      </c>
      <c s="36">
        <v>0</v>
      </c>
      <c s="36">
        <f>ROUND(G265*H265,6)</f>
      </c>
      <c r="L265" s="38">
        <v>0</v>
      </c>
      <c s="32">
        <f>ROUND(ROUND(L265,2)*ROUND(G265,3),2)</f>
      </c>
      <c s="36" t="s">
        <v>54</v>
      </c>
      <c>
        <f>(M265*21)/100</f>
      </c>
      <c t="s">
        <v>27</v>
      </c>
    </row>
    <row r="266" spans="1:5" ht="12.75">
      <c r="A266" s="35" t="s">
        <v>55</v>
      </c>
      <c r="E266" s="39" t="s">
        <v>51</v>
      </c>
    </row>
    <row r="267" spans="1:5" ht="12.75">
      <c r="A267" s="35" t="s">
        <v>56</v>
      </c>
      <c r="E267" s="40" t="s">
        <v>535</v>
      </c>
    </row>
    <row r="268" spans="1:5" ht="12.75">
      <c r="A268" t="s">
        <v>57</v>
      </c>
      <c r="E268" s="39" t="s">
        <v>444</v>
      </c>
    </row>
    <row r="269" spans="1:16" ht="12.75">
      <c r="A269" t="s">
        <v>49</v>
      </c>
      <c s="34" t="s">
        <v>169</v>
      </c>
      <c s="34" t="s">
        <v>554</v>
      </c>
      <c s="35" t="s">
        <v>51</v>
      </c>
      <c s="6" t="s">
        <v>555</v>
      </c>
      <c s="36" t="s">
        <v>149</v>
      </c>
      <c s="37">
        <v>0.2</v>
      </c>
      <c s="36">
        <v>0</v>
      </c>
      <c s="36">
        <f>ROUND(G269*H269,6)</f>
      </c>
      <c r="L269" s="38">
        <v>0</v>
      </c>
      <c s="32">
        <f>ROUND(ROUND(L269,2)*ROUND(G269,3),2)</f>
      </c>
      <c s="36" t="s">
        <v>54</v>
      </c>
      <c>
        <f>(M269*21)/100</f>
      </c>
      <c t="s">
        <v>27</v>
      </c>
    </row>
    <row r="270" spans="1:5" ht="12.75">
      <c r="A270" s="35" t="s">
        <v>55</v>
      </c>
      <c r="E270" s="39" t="s">
        <v>51</v>
      </c>
    </row>
    <row r="271" spans="1:5" ht="12.75">
      <c r="A271" s="35" t="s">
        <v>56</v>
      </c>
      <c r="E271" s="40" t="s">
        <v>535</v>
      </c>
    </row>
    <row r="272" spans="1:5" ht="12.75">
      <c r="A272" t="s">
        <v>57</v>
      </c>
      <c r="E272" s="39" t="s">
        <v>444</v>
      </c>
    </row>
    <row r="273" spans="1:16" ht="12.75">
      <c r="A273" t="s">
        <v>49</v>
      </c>
      <c s="34" t="s">
        <v>172</v>
      </c>
      <c s="34" t="s">
        <v>1031</v>
      </c>
      <c s="35" t="s">
        <v>51</v>
      </c>
      <c s="6" t="s">
        <v>1032</v>
      </c>
      <c s="36" t="s">
        <v>88</v>
      </c>
      <c s="37">
        <v>2</v>
      </c>
      <c s="36">
        <v>0</v>
      </c>
      <c s="36">
        <f>ROUND(G273*H273,6)</f>
      </c>
      <c r="L273" s="38">
        <v>0</v>
      </c>
      <c s="32">
        <f>ROUND(ROUND(L273,2)*ROUND(G273,3),2)</f>
      </c>
      <c s="36" t="s">
        <v>668</v>
      </c>
      <c>
        <f>(M273*21)/100</f>
      </c>
      <c t="s">
        <v>27</v>
      </c>
    </row>
    <row r="274" spans="1:5" ht="12.75">
      <c r="A274" s="35" t="s">
        <v>55</v>
      </c>
      <c r="E274" s="39" t="s">
        <v>51</v>
      </c>
    </row>
    <row r="275" spans="1:5" ht="12.75">
      <c r="A275" s="35" t="s">
        <v>56</v>
      </c>
      <c r="E275" s="40" t="s">
        <v>535</v>
      </c>
    </row>
    <row r="276" spans="1:5" ht="114.75">
      <c r="A276" t="s">
        <v>57</v>
      </c>
      <c r="E276" s="39" t="s">
        <v>1030</v>
      </c>
    </row>
    <row r="277" spans="1:16" ht="12.75">
      <c r="A277" t="s">
        <v>49</v>
      </c>
      <c s="34" t="s">
        <v>176</v>
      </c>
      <c s="34" t="s">
        <v>1033</v>
      </c>
      <c s="35" t="s">
        <v>51</v>
      </c>
      <c s="6" t="s">
        <v>1034</v>
      </c>
      <c s="36" t="s">
        <v>88</v>
      </c>
      <c s="37">
        <v>2</v>
      </c>
      <c s="36">
        <v>0</v>
      </c>
      <c s="36">
        <f>ROUND(G277*H277,6)</f>
      </c>
      <c r="L277" s="38">
        <v>0</v>
      </c>
      <c s="32">
        <f>ROUND(ROUND(L277,2)*ROUND(G277,3),2)</f>
      </c>
      <c s="36" t="s">
        <v>668</v>
      </c>
      <c>
        <f>(M277*21)/100</f>
      </c>
      <c t="s">
        <v>27</v>
      </c>
    </row>
    <row r="278" spans="1:5" ht="12.75">
      <c r="A278" s="35" t="s">
        <v>55</v>
      </c>
      <c r="E278" s="39" t="s">
        <v>51</v>
      </c>
    </row>
    <row r="279" spans="1:5" ht="12.75">
      <c r="A279" s="35" t="s">
        <v>56</v>
      </c>
      <c r="E279" s="40" t="s">
        <v>535</v>
      </c>
    </row>
    <row r="280" spans="1:5" ht="114.75">
      <c r="A280" t="s">
        <v>57</v>
      </c>
      <c r="E280" s="39" t="s">
        <v>1011</v>
      </c>
    </row>
    <row r="281" spans="1:16" ht="12.75">
      <c r="A281" t="s">
        <v>49</v>
      </c>
      <c s="34" t="s">
        <v>180</v>
      </c>
      <c s="34" t="s">
        <v>1035</v>
      </c>
      <c s="35" t="s">
        <v>51</v>
      </c>
      <c s="6" t="s">
        <v>1036</v>
      </c>
      <c s="36" t="s">
        <v>88</v>
      </c>
      <c s="37">
        <v>7</v>
      </c>
      <c s="36">
        <v>0</v>
      </c>
      <c s="36">
        <f>ROUND(G281*H281,6)</f>
      </c>
      <c r="L281" s="38">
        <v>0</v>
      </c>
      <c s="32">
        <f>ROUND(ROUND(L281,2)*ROUND(G281,3),2)</f>
      </c>
      <c s="36" t="s">
        <v>668</v>
      </c>
      <c>
        <f>(M281*21)/100</f>
      </c>
      <c t="s">
        <v>27</v>
      </c>
    </row>
    <row r="282" spans="1:5" ht="12.75">
      <c r="A282" s="35" t="s">
        <v>55</v>
      </c>
      <c r="E282" s="39" t="s">
        <v>51</v>
      </c>
    </row>
    <row r="283" spans="1:5" ht="12.75">
      <c r="A283" s="35" t="s">
        <v>56</v>
      </c>
      <c r="E283" s="40" t="s">
        <v>535</v>
      </c>
    </row>
    <row r="284" spans="1:5" ht="89.25">
      <c r="A284" t="s">
        <v>57</v>
      </c>
      <c r="E284" s="39" t="s">
        <v>1037</v>
      </c>
    </row>
    <row r="285" spans="1:16" ht="12.75">
      <c r="A285" t="s">
        <v>49</v>
      </c>
      <c s="34" t="s">
        <v>183</v>
      </c>
      <c s="34" t="s">
        <v>1038</v>
      </c>
      <c s="35" t="s">
        <v>51</v>
      </c>
      <c s="6" t="s">
        <v>1039</v>
      </c>
      <c s="36" t="s">
        <v>88</v>
      </c>
      <c s="37">
        <v>2</v>
      </c>
      <c s="36">
        <v>0</v>
      </c>
      <c s="36">
        <f>ROUND(G285*H285,6)</f>
      </c>
      <c r="L285" s="38">
        <v>0</v>
      </c>
      <c s="32">
        <f>ROUND(ROUND(L285,2)*ROUND(G285,3),2)</f>
      </c>
      <c s="36" t="s">
        <v>54</v>
      </c>
      <c>
        <f>(M285*21)/100</f>
      </c>
      <c t="s">
        <v>27</v>
      </c>
    </row>
    <row r="286" spans="1:5" ht="12.75">
      <c r="A286" s="35" t="s">
        <v>55</v>
      </c>
      <c r="E286" s="39" t="s">
        <v>51</v>
      </c>
    </row>
    <row r="287" spans="1:5" ht="12.75">
      <c r="A287" s="35" t="s">
        <v>56</v>
      </c>
      <c r="E287" s="40" t="s">
        <v>535</v>
      </c>
    </row>
    <row r="288" spans="1:5" ht="12.75">
      <c r="A288" t="s">
        <v>57</v>
      </c>
      <c r="E288" s="39" t="s">
        <v>444</v>
      </c>
    </row>
    <row r="289" spans="1:16" ht="12.75">
      <c r="A289" t="s">
        <v>49</v>
      </c>
      <c s="34" t="s">
        <v>186</v>
      </c>
      <c s="34" t="s">
        <v>1040</v>
      </c>
      <c s="35" t="s">
        <v>51</v>
      </c>
      <c s="6" t="s">
        <v>1041</v>
      </c>
      <c s="36" t="s">
        <v>88</v>
      </c>
      <c s="37">
        <v>1</v>
      </c>
      <c s="36">
        <v>0</v>
      </c>
      <c s="36">
        <f>ROUND(G289*H289,6)</f>
      </c>
      <c r="L289" s="38">
        <v>0</v>
      </c>
      <c s="32">
        <f>ROUND(ROUND(L289,2)*ROUND(G289,3),2)</f>
      </c>
      <c s="36" t="s">
        <v>668</v>
      </c>
      <c>
        <f>(M289*21)/100</f>
      </c>
      <c t="s">
        <v>27</v>
      </c>
    </row>
    <row r="290" spans="1:5" ht="12.75">
      <c r="A290" s="35" t="s">
        <v>55</v>
      </c>
      <c r="E290" s="39" t="s">
        <v>51</v>
      </c>
    </row>
    <row r="291" spans="1:5" ht="12.75">
      <c r="A291" s="35" t="s">
        <v>56</v>
      </c>
      <c r="E291" s="40" t="s">
        <v>535</v>
      </c>
    </row>
    <row r="292" spans="1:5" ht="51">
      <c r="A292" t="s">
        <v>57</v>
      </c>
      <c r="E292" s="39" t="s">
        <v>1042</v>
      </c>
    </row>
    <row r="293" spans="1:16" ht="12.75">
      <c r="A293" t="s">
        <v>49</v>
      </c>
      <c s="34" t="s">
        <v>190</v>
      </c>
      <c s="34" t="s">
        <v>1043</v>
      </c>
      <c s="35" t="s">
        <v>51</v>
      </c>
      <c s="6" t="s">
        <v>1044</v>
      </c>
      <c s="36" t="s">
        <v>88</v>
      </c>
      <c s="37">
        <v>1</v>
      </c>
      <c s="36">
        <v>0</v>
      </c>
      <c s="36">
        <f>ROUND(G293*H293,6)</f>
      </c>
      <c r="L293" s="38">
        <v>0</v>
      </c>
      <c s="32">
        <f>ROUND(ROUND(L293,2)*ROUND(G293,3),2)</f>
      </c>
      <c s="36" t="s">
        <v>668</v>
      </c>
      <c>
        <f>(M293*21)/100</f>
      </c>
      <c t="s">
        <v>27</v>
      </c>
    </row>
    <row r="294" spans="1:5" ht="12.75">
      <c r="A294" s="35" t="s">
        <v>55</v>
      </c>
      <c r="E294" s="39" t="s">
        <v>51</v>
      </c>
    </row>
    <row r="295" spans="1:5" ht="12.75">
      <c r="A295" s="35" t="s">
        <v>56</v>
      </c>
      <c r="E295" s="40" t="s">
        <v>440</v>
      </c>
    </row>
    <row r="296" spans="1:5" ht="51">
      <c r="A296" t="s">
        <v>57</v>
      </c>
      <c r="E296" s="39" t="s">
        <v>1045</v>
      </c>
    </row>
    <row r="297" spans="1:16" ht="12.75">
      <c r="A297" t="s">
        <v>49</v>
      </c>
      <c s="34" t="s">
        <v>194</v>
      </c>
      <c s="34" t="s">
        <v>1046</v>
      </c>
      <c s="35" t="s">
        <v>51</v>
      </c>
      <c s="6" t="s">
        <v>1047</v>
      </c>
      <c s="36" t="s">
        <v>88</v>
      </c>
      <c s="37">
        <v>16</v>
      </c>
      <c s="36">
        <v>0</v>
      </c>
      <c s="36">
        <f>ROUND(G297*H297,6)</f>
      </c>
      <c r="L297" s="38">
        <v>0</v>
      </c>
      <c s="32">
        <f>ROUND(ROUND(L297,2)*ROUND(G297,3),2)</f>
      </c>
      <c s="36" t="s">
        <v>54</v>
      </c>
      <c>
        <f>(M297*21)/100</f>
      </c>
      <c t="s">
        <v>27</v>
      </c>
    </row>
    <row r="298" spans="1:5" ht="12.75">
      <c r="A298" s="35" t="s">
        <v>55</v>
      </c>
      <c r="E298" s="39" t="s">
        <v>51</v>
      </c>
    </row>
    <row r="299" spans="1:5" ht="12.75">
      <c r="A299" s="35" t="s">
        <v>56</v>
      </c>
      <c r="E299" s="40" t="s">
        <v>535</v>
      </c>
    </row>
    <row r="300" spans="1:5" ht="12.75">
      <c r="A300" t="s">
        <v>57</v>
      </c>
      <c r="E300" s="39" t="s">
        <v>444</v>
      </c>
    </row>
    <row r="301" spans="1:16" ht="12.75">
      <c r="A301" t="s">
        <v>49</v>
      </c>
      <c s="34" t="s">
        <v>198</v>
      </c>
      <c s="34" t="s">
        <v>1048</v>
      </c>
      <c s="35" t="s">
        <v>51</v>
      </c>
      <c s="6" t="s">
        <v>1049</v>
      </c>
      <c s="36" t="s">
        <v>88</v>
      </c>
      <c s="37">
        <v>5</v>
      </c>
      <c s="36">
        <v>0</v>
      </c>
      <c s="36">
        <f>ROUND(G301*H301,6)</f>
      </c>
      <c r="L301" s="38">
        <v>0</v>
      </c>
      <c s="32">
        <f>ROUND(ROUND(L301,2)*ROUND(G301,3),2)</f>
      </c>
      <c s="36" t="s">
        <v>54</v>
      </c>
      <c>
        <f>(M301*21)/100</f>
      </c>
      <c t="s">
        <v>27</v>
      </c>
    </row>
    <row r="302" spans="1:5" ht="12.75">
      <c r="A302" s="35" t="s">
        <v>55</v>
      </c>
      <c r="E302" s="39" t="s">
        <v>51</v>
      </c>
    </row>
    <row r="303" spans="1:5" ht="12.75">
      <c r="A303" s="35" t="s">
        <v>56</v>
      </c>
      <c r="E303" s="40" t="s">
        <v>535</v>
      </c>
    </row>
    <row r="304" spans="1:5" ht="12.75">
      <c r="A304" t="s">
        <v>57</v>
      </c>
      <c r="E304" s="39" t="s">
        <v>444</v>
      </c>
    </row>
    <row r="305" spans="1:16" ht="12.75">
      <c r="A305" t="s">
        <v>49</v>
      </c>
      <c s="34" t="s">
        <v>202</v>
      </c>
      <c s="34" t="s">
        <v>1050</v>
      </c>
      <c s="35" t="s">
        <v>51</v>
      </c>
      <c s="6" t="s">
        <v>1051</v>
      </c>
      <c s="36" t="s">
        <v>88</v>
      </c>
      <c s="37">
        <v>4</v>
      </c>
      <c s="36">
        <v>0</v>
      </c>
      <c s="36">
        <f>ROUND(G305*H305,6)</f>
      </c>
      <c r="L305" s="38">
        <v>0</v>
      </c>
      <c s="32">
        <f>ROUND(ROUND(L305,2)*ROUND(G305,3),2)</f>
      </c>
      <c s="36" t="s">
        <v>54</v>
      </c>
      <c>
        <f>(M305*21)/100</f>
      </c>
      <c t="s">
        <v>27</v>
      </c>
    </row>
    <row r="306" spans="1:5" ht="12.75">
      <c r="A306" s="35" t="s">
        <v>55</v>
      </c>
      <c r="E306" s="39" t="s">
        <v>51</v>
      </c>
    </row>
    <row r="307" spans="1:5" ht="12.75">
      <c r="A307" s="35" t="s">
        <v>56</v>
      </c>
      <c r="E307" s="40" t="s">
        <v>535</v>
      </c>
    </row>
    <row r="308" spans="1:5" ht="12.75">
      <c r="A308" t="s">
        <v>57</v>
      </c>
      <c r="E308" s="39" t="s">
        <v>444</v>
      </c>
    </row>
    <row r="309" spans="1:16" ht="12.75">
      <c r="A309" t="s">
        <v>49</v>
      </c>
      <c s="34" t="s">
        <v>206</v>
      </c>
      <c s="34" t="s">
        <v>1052</v>
      </c>
      <c s="35" t="s">
        <v>51</v>
      </c>
      <c s="6" t="s">
        <v>1053</v>
      </c>
      <c s="36" t="s">
        <v>88</v>
      </c>
      <c s="37">
        <v>16</v>
      </c>
      <c s="36">
        <v>0</v>
      </c>
      <c s="36">
        <f>ROUND(G309*H309,6)</f>
      </c>
      <c r="L309" s="38">
        <v>0</v>
      </c>
      <c s="32">
        <f>ROUND(ROUND(L309,2)*ROUND(G309,3),2)</f>
      </c>
      <c s="36" t="s">
        <v>54</v>
      </c>
      <c>
        <f>(M309*21)/100</f>
      </c>
      <c t="s">
        <v>27</v>
      </c>
    </row>
    <row r="310" spans="1:5" ht="12.75">
      <c r="A310" s="35" t="s">
        <v>55</v>
      </c>
      <c r="E310" s="39" t="s">
        <v>51</v>
      </c>
    </row>
    <row r="311" spans="1:5" ht="12.75">
      <c r="A311" s="35" t="s">
        <v>56</v>
      </c>
      <c r="E311" s="40" t="s">
        <v>535</v>
      </c>
    </row>
    <row r="312" spans="1:5" ht="12.75">
      <c r="A312" t="s">
        <v>57</v>
      </c>
      <c r="E312" s="39" t="s">
        <v>444</v>
      </c>
    </row>
    <row r="313" spans="1:16" ht="12.75">
      <c r="A313" t="s">
        <v>49</v>
      </c>
      <c s="34" t="s">
        <v>210</v>
      </c>
      <c s="34" t="s">
        <v>1054</v>
      </c>
      <c s="35" t="s">
        <v>51</v>
      </c>
      <c s="6" t="s">
        <v>1055</v>
      </c>
      <c s="36" t="s">
        <v>88</v>
      </c>
      <c s="37">
        <v>2</v>
      </c>
      <c s="36">
        <v>0</v>
      </c>
      <c s="36">
        <f>ROUND(G313*H313,6)</f>
      </c>
      <c r="L313" s="38">
        <v>0</v>
      </c>
      <c s="32">
        <f>ROUND(ROUND(L313,2)*ROUND(G313,3),2)</f>
      </c>
      <c s="36" t="s">
        <v>54</v>
      </c>
      <c>
        <f>(M313*21)/100</f>
      </c>
      <c t="s">
        <v>27</v>
      </c>
    </row>
    <row r="314" spans="1:5" ht="12.75">
      <c r="A314" s="35" t="s">
        <v>55</v>
      </c>
      <c r="E314" s="39" t="s">
        <v>51</v>
      </c>
    </row>
    <row r="315" spans="1:5" ht="12.75">
      <c r="A315" s="35" t="s">
        <v>56</v>
      </c>
      <c r="E315" s="40" t="s">
        <v>535</v>
      </c>
    </row>
    <row r="316" spans="1:5" ht="12.75">
      <c r="A316" t="s">
        <v>57</v>
      </c>
      <c r="E316" s="39" t="s">
        <v>444</v>
      </c>
    </row>
    <row r="317" spans="1:16" ht="12.75">
      <c r="A317" t="s">
        <v>49</v>
      </c>
      <c s="34" t="s">
        <v>214</v>
      </c>
      <c s="34" t="s">
        <v>1056</v>
      </c>
      <c s="35" t="s">
        <v>51</v>
      </c>
      <c s="6" t="s">
        <v>1057</v>
      </c>
      <c s="36" t="s">
        <v>88</v>
      </c>
      <c s="37">
        <v>2</v>
      </c>
      <c s="36">
        <v>0</v>
      </c>
      <c s="36">
        <f>ROUND(G317*H317,6)</f>
      </c>
      <c r="L317" s="38">
        <v>0</v>
      </c>
      <c s="32">
        <f>ROUND(ROUND(L317,2)*ROUND(G317,3),2)</f>
      </c>
      <c s="36" t="s">
        <v>54</v>
      </c>
      <c>
        <f>(M317*21)/100</f>
      </c>
      <c t="s">
        <v>27</v>
      </c>
    </row>
    <row r="318" spans="1:5" ht="12.75">
      <c r="A318" s="35" t="s">
        <v>55</v>
      </c>
      <c r="E318" s="39" t="s">
        <v>51</v>
      </c>
    </row>
    <row r="319" spans="1:5" ht="12.75">
      <c r="A319" s="35" t="s">
        <v>56</v>
      </c>
      <c r="E319" s="40" t="s">
        <v>535</v>
      </c>
    </row>
    <row r="320" spans="1:5" ht="12.75">
      <c r="A320" t="s">
        <v>57</v>
      </c>
      <c r="E320" s="39" t="s">
        <v>444</v>
      </c>
    </row>
    <row r="321" spans="1:16" ht="12.75">
      <c r="A321" t="s">
        <v>49</v>
      </c>
      <c s="34" t="s">
        <v>218</v>
      </c>
      <c s="34" t="s">
        <v>1058</v>
      </c>
      <c s="35" t="s">
        <v>51</v>
      </c>
      <c s="6" t="s">
        <v>1059</v>
      </c>
      <c s="36" t="s">
        <v>88</v>
      </c>
      <c s="37">
        <v>2</v>
      </c>
      <c s="36">
        <v>0</v>
      </c>
      <c s="36">
        <f>ROUND(G321*H321,6)</f>
      </c>
      <c r="L321" s="38">
        <v>0</v>
      </c>
      <c s="32">
        <f>ROUND(ROUND(L321,2)*ROUND(G321,3),2)</f>
      </c>
      <c s="36" t="s">
        <v>54</v>
      </c>
      <c>
        <f>(M321*21)/100</f>
      </c>
      <c t="s">
        <v>27</v>
      </c>
    </row>
    <row r="322" spans="1:5" ht="12.75">
      <c r="A322" s="35" t="s">
        <v>55</v>
      </c>
      <c r="E322" s="39" t="s">
        <v>51</v>
      </c>
    </row>
    <row r="323" spans="1:5" ht="12.75">
      <c r="A323" s="35" t="s">
        <v>56</v>
      </c>
      <c r="E323" s="40" t="s">
        <v>535</v>
      </c>
    </row>
    <row r="324" spans="1:5" ht="12.75">
      <c r="A324" t="s">
        <v>57</v>
      </c>
      <c r="E324" s="39" t="s">
        <v>444</v>
      </c>
    </row>
    <row r="325" spans="1:16" ht="12.75">
      <c r="A325" t="s">
        <v>49</v>
      </c>
      <c s="34" t="s">
        <v>222</v>
      </c>
      <c s="34" t="s">
        <v>1060</v>
      </c>
      <c s="35" t="s">
        <v>51</v>
      </c>
      <c s="6" t="s">
        <v>1061</v>
      </c>
      <c s="36" t="s">
        <v>88</v>
      </c>
      <c s="37">
        <v>2</v>
      </c>
      <c s="36">
        <v>0</v>
      </c>
      <c s="36">
        <f>ROUND(G325*H325,6)</f>
      </c>
      <c r="L325" s="38">
        <v>0</v>
      </c>
      <c s="32">
        <f>ROUND(ROUND(L325,2)*ROUND(G325,3),2)</f>
      </c>
      <c s="36" t="s">
        <v>54</v>
      </c>
      <c>
        <f>(M325*21)/100</f>
      </c>
      <c t="s">
        <v>27</v>
      </c>
    </row>
    <row r="326" spans="1:5" ht="12.75">
      <c r="A326" s="35" t="s">
        <v>55</v>
      </c>
      <c r="E326" s="39" t="s">
        <v>51</v>
      </c>
    </row>
    <row r="327" spans="1:5" ht="12.75">
      <c r="A327" s="35" t="s">
        <v>56</v>
      </c>
      <c r="E327" s="40" t="s">
        <v>535</v>
      </c>
    </row>
    <row r="328" spans="1:5" ht="12.75">
      <c r="A328" t="s">
        <v>57</v>
      </c>
      <c r="E328" s="39" t="s">
        <v>444</v>
      </c>
    </row>
    <row r="329" spans="1:16" ht="12.75">
      <c r="A329" t="s">
        <v>49</v>
      </c>
      <c s="34" t="s">
        <v>226</v>
      </c>
      <c s="34" t="s">
        <v>1062</v>
      </c>
      <c s="35" t="s">
        <v>51</v>
      </c>
      <c s="6" t="s">
        <v>1057</v>
      </c>
      <c s="36" t="s">
        <v>88</v>
      </c>
      <c s="37">
        <v>2</v>
      </c>
      <c s="36">
        <v>0</v>
      </c>
      <c s="36">
        <f>ROUND(G329*H329,6)</f>
      </c>
      <c r="L329" s="38">
        <v>0</v>
      </c>
      <c s="32">
        <f>ROUND(ROUND(L329,2)*ROUND(G329,3),2)</f>
      </c>
      <c s="36" t="s">
        <v>54</v>
      </c>
      <c>
        <f>(M329*21)/100</f>
      </c>
      <c t="s">
        <v>27</v>
      </c>
    </row>
    <row r="330" spans="1:5" ht="12.75">
      <c r="A330" s="35" t="s">
        <v>55</v>
      </c>
      <c r="E330" s="39" t="s">
        <v>51</v>
      </c>
    </row>
    <row r="331" spans="1:5" ht="12.75">
      <c r="A331" s="35" t="s">
        <v>56</v>
      </c>
      <c r="E331" s="40" t="s">
        <v>535</v>
      </c>
    </row>
    <row r="332" spans="1:5" ht="12.75">
      <c r="A332" t="s">
        <v>57</v>
      </c>
      <c r="E332" s="39" t="s">
        <v>444</v>
      </c>
    </row>
    <row r="333" spans="1:16" ht="12.75">
      <c r="A333" t="s">
        <v>49</v>
      </c>
      <c s="34" t="s">
        <v>230</v>
      </c>
      <c s="34" t="s">
        <v>1063</v>
      </c>
      <c s="35" t="s">
        <v>51</v>
      </c>
      <c s="6" t="s">
        <v>1064</v>
      </c>
      <c s="36" t="s">
        <v>346</v>
      </c>
      <c s="37">
        <v>48</v>
      </c>
      <c s="36">
        <v>0</v>
      </c>
      <c s="36">
        <f>ROUND(G333*H333,6)</f>
      </c>
      <c r="L333" s="38">
        <v>0</v>
      </c>
      <c s="32">
        <f>ROUND(ROUND(L333,2)*ROUND(G333,3),2)</f>
      </c>
      <c s="36" t="s">
        <v>54</v>
      </c>
      <c>
        <f>(M333*21)/100</f>
      </c>
      <c t="s">
        <v>27</v>
      </c>
    </row>
    <row r="334" spans="1:5" ht="12.75">
      <c r="A334" s="35" t="s">
        <v>55</v>
      </c>
      <c r="E334" s="39" t="s">
        <v>51</v>
      </c>
    </row>
    <row r="335" spans="1:5" ht="12.75">
      <c r="A335" s="35" t="s">
        <v>56</v>
      </c>
      <c r="E335" s="40" t="s">
        <v>535</v>
      </c>
    </row>
    <row r="336" spans="1:5" ht="12.75">
      <c r="A336" t="s">
        <v>57</v>
      </c>
      <c r="E336"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